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178" documentId="8_{51674CAB-70D5-4884-800B-EFE78CC0FABA}" xr6:coauthVersionLast="47" xr6:coauthVersionMax="47" xr10:uidLastSave="{A3E4E4C9-1429-4301-97B5-60E17188398D}"/>
  <bookViews>
    <workbookView xWindow="28680" yWindow="-120" windowWidth="29040" windowHeight="15840" xr2:uid="{00000000-000D-0000-FFFF-FFFF00000000}"/>
  </bookViews>
  <sheets>
    <sheet name="Electric room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1" i="1"/>
  <c r="I20" i="1"/>
  <c r="I18" i="1"/>
  <c r="K22" i="1" l="1"/>
  <c r="K21" i="1"/>
  <c r="K20" i="1"/>
  <c r="L15" i="2"/>
  <c r="K15" i="2"/>
  <c r="K49" i="1"/>
  <c r="K48" i="1"/>
  <c r="K47" i="1"/>
  <c r="K46" i="1"/>
  <c r="K45" i="1"/>
  <c r="K44" i="1"/>
  <c r="K43" i="1"/>
  <c r="K42" i="1"/>
  <c r="K41" i="1"/>
  <c r="K40" i="1"/>
  <c r="I39" i="1"/>
  <c r="K39" i="1" s="1"/>
  <c r="K38" i="1"/>
  <c r="K37" i="1"/>
  <c r="K36" i="1"/>
  <c r="I34" i="1"/>
  <c r="K34" i="1" s="1"/>
  <c r="K33" i="1"/>
  <c r="K32" i="1"/>
  <c r="K31" i="1"/>
  <c r="K30" i="1"/>
  <c r="K29" i="1"/>
  <c r="K28" i="1"/>
  <c r="K24" i="1"/>
  <c r="AA8" i="2"/>
  <c r="Z8" i="2"/>
  <c r="Y8" i="2"/>
  <c r="Q8" i="2"/>
  <c r="P8" i="2"/>
  <c r="O8" i="2"/>
  <c r="K8" i="2"/>
  <c r="I16" i="1"/>
  <c r="K16" i="1" s="1"/>
  <c r="K11" i="1"/>
  <c r="K10" i="1"/>
  <c r="K12" i="1"/>
  <c r="I13" i="1"/>
  <c r="I15" i="1" s="1"/>
  <c r="K15" i="1" s="1"/>
  <c r="K14" i="1"/>
  <c r="I23" i="1" l="1"/>
  <c r="K23" i="1" s="1"/>
  <c r="I19" i="1"/>
  <c r="K18" i="1"/>
  <c r="I35" i="1"/>
  <c r="K35" i="1" s="1"/>
  <c r="K27" i="1" s="1"/>
  <c r="K13" i="1"/>
  <c r="K9" i="1" s="1"/>
  <c r="I26" i="1" l="1"/>
  <c r="K26" i="1" s="1"/>
  <c r="I25" i="1"/>
  <c r="K25" i="1" s="1"/>
  <c r="K19" i="1"/>
  <c r="K17" i="1" s="1"/>
  <c r="K8" i="1" s="1"/>
</calcChain>
</file>

<file path=xl/sharedStrings.xml><?xml version="1.0" encoding="utf-8"?>
<sst xmlns="http://schemas.openxmlformats.org/spreadsheetml/2006/main" count="133" uniqueCount="69">
  <si>
    <t>Unit</t>
  </si>
  <si>
    <t>Description</t>
  </si>
  <si>
    <t>QTY</t>
  </si>
  <si>
    <t>Comments</t>
  </si>
  <si>
    <t xml:space="preserve">Unit Price </t>
  </si>
  <si>
    <t xml:space="preserve">Total Price </t>
  </si>
  <si>
    <t>Excavation works</t>
  </si>
  <si>
    <t>m3</t>
  </si>
  <si>
    <t>Rough astimation has to be calculated by contractor</t>
  </si>
  <si>
    <t>Preparation of lean concrete layer (C8/10)</t>
  </si>
  <si>
    <t>Reinforcement works</t>
  </si>
  <si>
    <t>kg</t>
  </si>
  <si>
    <t>Installation of formwork</t>
  </si>
  <si>
    <t>m2</t>
  </si>
  <si>
    <t>Concreting works (C25/C30)</t>
  </si>
  <si>
    <t>Dismantling of formwork</t>
  </si>
  <si>
    <t>Painting of foundation</t>
  </si>
  <si>
    <t>Painting works(exterior)</t>
  </si>
  <si>
    <t>Painting works(interior)</t>
  </si>
  <si>
    <t>Water gutters</t>
  </si>
  <si>
    <t>pcs</t>
  </si>
  <si>
    <t>psc</t>
  </si>
  <si>
    <t>Construction of brick walls</t>
  </si>
  <si>
    <t>Plastering  works(exterior)</t>
  </si>
  <si>
    <t>Plastering works (interior)</t>
  </si>
  <si>
    <t>Thermal insulation of walls and roof</t>
  </si>
  <si>
    <t>Roof Hydro isolation</t>
  </si>
  <si>
    <t>Arrangement of tile floor</t>
  </si>
  <si>
    <t>Arrangement of suspended ceiling</t>
  </si>
  <si>
    <t>window 1500X1200mm</t>
  </si>
  <si>
    <t>set</t>
  </si>
  <si>
    <t>Floor Hydro isolation</t>
  </si>
  <si>
    <t>Staircase</t>
  </si>
  <si>
    <t>Fire door 2200X900mm</t>
  </si>
  <si>
    <t>Preparation of sub base gravel layer (including backfilling)</t>
  </si>
  <si>
    <t>Concreting works (C30/C35)</t>
  </si>
  <si>
    <t>Slab and Retaining wall</t>
  </si>
  <si>
    <t>a</t>
  </si>
  <si>
    <t>b</t>
  </si>
  <si>
    <t>h</t>
  </si>
  <si>
    <t>v1</t>
  </si>
  <si>
    <t>svetebi (4)</t>
  </si>
  <si>
    <t>padushka (2)</t>
  </si>
  <si>
    <t>v2</t>
  </si>
  <si>
    <t>armatura</t>
  </si>
  <si>
    <t>jami</t>
  </si>
  <si>
    <t>v</t>
  </si>
  <si>
    <t>Electrical room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</si>
  <si>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</si>
  <si>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</si>
  <si>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</si>
  <si>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</si>
  <si>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</si>
  <si>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</si>
  <si>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</si>
  <si>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</si>
  <si>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</si>
  <si>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</si>
  <si>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</si>
  <si>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</si>
  <si>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</si>
  <si>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Whole Tires</t>
  </si>
  <si>
    <t>Embedded plates and Anchors</t>
  </si>
  <si>
    <t xml:space="preserve">ankerebi </t>
  </si>
  <si>
    <t>sigrdze</t>
  </si>
  <si>
    <t>raodenoba</t>
  </si>
  <si>
    <t>jamuri wona</t>
  </si>
  <si>
    <t>f48</t>
  </si>
  <si>
    <t>Belt Conveyor Foundations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</si>
</sst>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0"/>
      <name val="Calibri"/>
      <family val="2"/>
      <charset val="204"/>
      <scheme val="minor"/>
    </font>
    <font>
      <b/>
      <sz val="9"/>
      <color theme="1"/>
      <name val="AcadNusx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AcadNusx"/>
    </font>
    <font>
      <sz val="9"/>
      <color theme="1"/>
      <name val="AcadNusx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</cellStyleXfs>
  <cellXfs count="39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49" fontId="4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3" xfId="2" xr:uid="{00000000-0005-0000-0000-000002000000}"/>
    <cellStyle name="Обычный_Лист1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:L49"/>
  <sheetViews>
    <sheetView tabSelected="1" topLeftCell="A7" zoomScale="130" zoomScaleNormal="130" workbookViewId="0">
      <selection activeCell="I26" sqref="I26"/>
    </sheetView>
  </sheetViews>
  <sheetFormatPr defaultRowHeight="15" x14ac:dyDescent="0.25"/>
  <cols>
    <col min="5" max="5" width="8.85546875" customWidth="1"/>
    <col min="6" max="6" width="7.28515625" style="23" customWidth="1"/>
    <col min="7" max="7" width="75.140625" customWidth="1"/>
    <col min="11" max="11" width="10.7109375" bestFit="1" customWidth="1"/>
    <col min="12" max="12" width="47.5703125" bestFit="1" customWidth="1"/>
  </cols>
  <sheetData>
    <row r="1" spans="6:12" ht="15.75" thickBot="1" x14ac:dyDescent="0.3"/>
    <row r="2" spans="6:12" x14ac:dyDescent="0.25">
      <c r="G2" s="29" t="s">
        <v>61</v>
      </c>
      <c r="H2" s="30"/>
      <c r="I2" s="31"/>
    </row>
    <row r="3" spans="6:12" x14ac:dyDescent="0.25">
      <c r="G3" s="32"/>
      <c r="H3" s="33"/>
      <c r="I3" s="34"/>
    </row>
    <row r="4" spans="6:12" ht="15.75" thickBot="1" x14ac:dyDescent="0.3">
      <c r="G4" s="35"/>
      <c r="H4" s="36"/>
      <c r="I4" s="37"/>
    </row>
    <row r="7" spans="6:12" x14ac:dyDescent="0.25">
      <c r="F7" s="24"/>
      <c r="G7" s="8" t="s">
        <v>1</v>
      </c>
      <c r="H7" s="9" t="s">
        <v>0</v>
      </c>
      <c r="I7" s="9" t="s">
        <v>2</v>
      </c>
      <c r="J7" s="9" t="s">
        <v>4</v>
      </c>
      <c r="K7" s="9" t="s">
        <v>5</v>
      </c>
      <c r="L7" s="9" t="s">
        <v>3</v>
      </c>
    </row>
    <row r="8" spans="6:12" x14ac:dyDescent="0.25">
      <c r="F8" s="25"/>
      <c r="G8" s="10"/>
      <c r="H8" s="11"/>
      <c r="I8" s="11"/>
      <c r="J8" s="11"/>
      <c r="K8" s="12">
        <f>K9+K17+K27</f>
        <v>0</v>
      </c>
      <c r="L8" s="20"/>
    </row>
    <row r="9" spans="6:12" x14ac:dyDescent="0.25">
      <c r="F9" s="26">
        <v>1</v>
      </c>
      <c r="G9" s="13" t="s">
        <v>36</v>
      </c>
      <c r="H9" s="14"/>
      <c r="I9" s="15"/>
      <c r="J9" s="16"/>
      <c r="K9" s="17">
        <f>SUM(K10:K16)</f>
        <v>0</v>
      </c>
      <c r="L9" s="21"/>
    </row>
    <row r="10" spans="6:12" x14ac:dyDescent="0.25">
      <c r="F10" s="27">
        <v>1.1000000000000001</v>
      </c>
      <c r="G10" s="2" t="s">
        <v>34</v>
      </c>
      <c r="H10" s="3" t="s">
        <v>7</v>
      </c>
      <c r="I10" s="6">
        <v>2180</v>
      </c>
      <c r="J10" s="4"/>
      <c r="K10" s="19">
        <f t="shared" ref="K10:K16" si="0">I10*J10</f>
        <v>0</v>
      </c>
      <c r="L10" s="7" t="s">
        <v>8</v>
      </c>
    </row>
    <row r="11" spans="6:12" s="1" customFormat="1" x14ac:dyDescent="0.25">
      <c r="F11" s="27">
        <v>1.2</v>
      </c>
      <c r="G11" s="2" t="s">
        <v>9</v>
      </c>
      <c r="H11" s="3" t="s">
        <v>7</v>
      </c>
      <c r="I11" s="6">
        <v>17.920000000000002</v>
      </c>
      <c r="J11" s="4"/>
      <c r="K11" s="19">
        <f t="shared" si="0"/>
        <v>0</v>
      </c>
      <c r="L11" s="7"/>
    </row>
    <row r="12" spans="6:12" x14ac:dyDescent="0.25">
      <c r="F12" s="27">
        <v>1.3</v>
      </c>
      <c r="G12" s="5" t="s">
        <v>10</v>
      </c>
      <c r="H12" s="3" t="s">
        <v>11</v>
      </c>
      <c r="I12" s="6">
        <v>17308</v>
      </c>
      <c r="J12" s="4"/>
      <c r="K12" s="19">
        <f t="shared" si="0"/>
        <v>0</v>
      </c>
      <c r="L12" s="7"/>
    </row>
    <row r="13" spans="6:12" x14ac:dyDescent="0.25">
      <c r="F13" s="27">
        <v>1.4</v>
      </c>
      <c r="G13" s="5" t="s">
        <v>12</v>
      </c>
      <c r="H13" s="3" t="s">
        <v>13</v>
      </c>
      <c r="I13" s="6">
        <f>132*2</f>
        <v>264</v>
      </c>
      <c r="J13" s="4"/>
      <c r="K13" s="19">
        <f t="shared" si="0"/>
        <v>0</v>
      </c>
      <c r="L13" s="7" t="s">
        <v>8</v>
      </c>
    </row>
    <row r="14" spans="6:12" x14ac:dyDescent="0.25">
      <c r="F14" s="27">
        <v>1.5</v>
      </c>
      <c r="G14" s="5" t="s">
        <v>35</v>
      </c>
      <c r="H14" s="3" t="s">
        <v>7</v>
      </c>
      <c r="I14" s="6">
        <v>557</v>
      </c>
      <c r="J14" s="4"/>
      <c r="K14" s="19">
        <f t="shared" si="0"/>
        <v>0</v>
      </c>
      <c r="L14" s="7"/>
    </row>
    <row r="15" spans="6:12" x14ac:dyDescent="0.25">
      <c r="F15" s="27">
        <v>1.6</v>
      </c>
      <c r="G15" s="5" t="s">
        <v>15</v>
      </c>
      <c r="H15" s="3" t="s">
        <v>13</v>
      </c>
      <c r="I15" s="6">
        <f>I13</f>
        <v>264</v>
      </c>
      <c r="J15" s="4"/>
      <c r="K15" s="19">
        <f t="shared" si="0"/>
        <v>0</v>
      </c>
      <c r="L15" s="7" t="s">
        <v>8</v>
      </c>
    </row>
    <row r="16" spans="6:12" x14ac:dyDescent="0.25">
      <c r="F16" s="27">
        <v>1.7</v>
      </c>
      <c r="G16" s="5" t="s">
        <v>16</v>
      </c>
      <c r="H16" s="3" t="s">
        <v>13</v>
      </c>
      <c r="I16" s="6">
        <f>112*2</f>
        <v>224</v>
      </c>
      <c r="J16" s="4"/>
      <c r="K16" s="19">
        <f t="shared" si="0"/>
        <v>0</v>
      </c>
      <c r="L16" s="7" t="s">
        <v>8</v>
      </c>
    </row>
    <row r="17" spans="6:12" x14ac:dyDescent="0.25">
      <c r="F17" s="26">
        <v>2</v>
      </c>
      <c r="G17" s="13" t="s">
        <v>68</v>
      </c>
      <c r="H17" s="14"/>
      <c r="I17" s="15"/>
      <c r="J17" s="16"/>
      <c r="K17" s="17">
        <f>SUM(K18:K26)</f>
        <v>0</v>
      </c>
      <c r="L17" s="21"/>
    </row>
    <row r="18" spans="6:12" x14ac:dyDescent="0.25">
      <c r="F18" s="27">
        <v>2.1</v>
      </c>
      <c r="G18" s="2" t="s">
        <v>6</v>
      </c>
      <c r="H18" s="3" t="s">
        <v>7</v>
      </c>
      <c r="I18" s="18">
        <f>9*5*3.5*2</f>
        <v>315</v>
      </c>
      <c r="J18" s="4"/>
      <c r="K18" s="19">
        <f>I18*J18</f>
        <v>0</v>
      </c>
      <c r="L18" s="7" t="s">
        <v>8</v>
      </c>
    </row>
    <row r="19" spans="6:12" x14ac:dyDescent="0.25">
      <c r="F19" s="27">
        <v>2.2000000000000002</v>
      </c>
      <c r="G19" s="2" t="s">
        <v>34</v>
      </c>
      <c r="H19" s="3" t="s">
        <v>7</v>
      </c>
      <c r="I19" s="6">
        <f>I18-I24</f>
        <v>217</v>
      </c>
      <c r="J19" s="4"/>
      <c r="K19" s="19">
        <f t="shared" ref="K19:K23" si="1">I19*J19</f>
        <v>0</v>
      </c>
      <c r="L19" s="7" t="s">
        <v>8</v>
      </c>
    </row>
    <row r="20" spans="6:12" x14ac:dyDescent="0.25">
      <c r="F20" s="27">
        <v>2.2999999999999998</v>
      </c>
      <c r="G20" s="2" t="s">
        <v>9</v>
      </c>
      <c r="H20" s="3" t="s">
        <v>7</v>
      </c>
      <c r="I20" s="6">
        <f>7*4*0.1*2</f>
        <v>5.6000000000000005</v>
      </c>
      <c r="J20" s="4"/>
      <c r="K20" s="19">
        <f t="shared" si="1"/>
        <v>0</v>
      </c>
      <c r="L20" s="7"/>
    </row>
    <row r="21" spans="6:12" x14ac:dyDescent="0.25">
      <c r="F21" s="27">
        <v>2.4</v>
      </c>
      <c r="G21" s="5" t="s">
        <v>10</v>
      </c>
      <c r="H21" s="3" t="s">
        <v>11</v>
      </c>
      <c r="I21" s="6">
        <f>I24*80</f>
        <v>7840</v>
      </c>
      <c r="J21" s="4"/>
      <c r="K21" s="19">
        <f t="shared" si="1"/>
        <v>0</v>
      </c>
      <c r="L21" s="7"/>
    </row>
    <row r="22" spans="6:12" s="1" customFormat="1" x14ac:dyDescent="0.25">
      <c r="F22" s="27">
        <v>2.5</v>
      </c>
      <c r="G22" s="5" t="s">
        <v>62</v>
      </c>
      <c r="H22" s="3" t="s">
        <v>11</v>
      </c>
      <c r="I22" s="6">
        <v>728</v>
      </c>
      <c r="J22" s="4"/>
      <c r="K22" s="19">
        <f t="shared" si="1"/>
        <v>0</v>
      </c>
      <c r="L22" s="7"/>
    </row>
    <row r="23" spans="6:12" x14ac:dyDescent="0.25">
      <c r="F23" s="27">
        <v>2.6</v>
      </c>
      <c r="G23" s="5" t="s">
        <v>12</v>
      </c>
      <c r="H23" s="3" t="s">
        <v>13</v>
      </c>
      <c r="I23" s="6">
        <f>I24*2</f>
        <v>196</v>
      </c>
      <c r="J23" s="4"/>
      <c r="K23" s="19">
        <f t="shared" si="1"/>
        <v>0</v>
      </c>
      <c r="L23" s="7" t="s">
        <v>8</v>
      </c>
    </row>
    <row r="24" spans="6:12" x14ac:dyDescent="0.25">
      <c r="F24" s="27">
        <v>2.7</v>
      </c>
      <c r="G24" s="5" t="s">
        <v>14</v>
      </c>
      <c r="H24" s="3" t="s">
        <v>7</v>
      </c>
      <c r="I24" s="6">
        <f>98</f>
        <v>98</v>
      </c>
      <c r="J24" s="4"/>
      <c r="K24" s="19">
        <f t="shared" ref="K19:K26" si="2">I24*J24</f>
        <v>0</v>
      </c>
      <c r="L24" s="7"/>
    </row>
    <row r="25" spans="6:12" x14ac:dyDescent="0.25">
      <c r="F25" s="27">
        <v>2.8</v>
      </c>
      <c r="G25" s="5" t="s">
        <v>15</v>
      </c>
      <c r="H25" s="3" t="s">
        <v>13</v>
      </c>
      <c r="I25" s="6">
        <f>I23</f>
        <v>196</v>
      </c>
      <c r="J25" s="4"/>
      <c r="K25" s="19">
        <f t="shared" si="2"/>
        <v>0</v>
      </c>
      <c r="L25" s="7" t="s">
        <v>8</v>
      </c>
    </row>
    <row r="26" spans="6:12" x14ac:dyDescent="0.25">
      <c r="F26" s="27">
        <v>2.9</v>
      </c>
      <c r="G26" s="5" t="s">
        <v>16</v>
      </c>
      <c r="H26" s="3" t="s">
        <v>13</v>
      </c>
      <c r="I26" s="6">
        <f>I23</f>
        <v>196</v>
      </c>
      <c r="J26" s="4"/>
      <c r="K26" s="19">
        <f t="shared" si="2"/>
        <v>0</v>
      </c>
      <c r="L26" s="7" t="s">
        <v>8</v>
      </c>
    </row>
    <row r="27" spans="6:12" x14ac:dyDescent="0.25">
      <c r="F27" s="26">
        <v>3</v>
      </c>
      <c r="G27" s="13" t="s">
        <v>47</v>
      </c>
      <c r="H27" s="14"/>
      <c r="I27" s="15"/>
      <c r="J27" s="16"/>
      <c r="K27" s="17">
        <f>SUM(K28:K49)</f>
        <v>0</v>
      </c>
      <c r="L27" s="21"/>
    </row>
    <row r="28" spans="6:12" x14ac:dyDescent="0.25">
      <c r="F28" s="28">
        <v>3.1</v>
      </c>
      <c r="G28" s="2" t="s">
        <v>6</v>
      </c>
      <c r="H28" s="3" t="s">
        <v>7</v>
      </c>
      <c r="I28" s="18">
        <v>40</v>
      </c>
      <c r="J28" s="4"/>
      <c r="K28" s="19">
        <f>I28*J28</f>
        <v>0</v>
      </c>
      <c r="L28" s="7" t="s">
        <v>8</v>
      </c>
    </row>
    <row r="29" spans="6:12" x14ac:dyDescent="0.25">
      <c r="F29" s="28">
        <v>3.2</v>
      </c>
      <c r="G29" s="2" t="s">
        <v>34</v>
      </c>
      <c r="H29" s="3" t="s">
        <v>7</v>
      </c>
      <c r="I29" s="6">
        <v>35</v>
      </c>
      <c r="J29" s="4"/>
      <c r="K29" s="19">
        <f t="shared" ref="K29:K35" si="3">I29*J29</f>
        <v>0</v>
      </c>
      <c r="L29" s="7" t="s">
        <v>8</v>
      </c>
    </row>
    <row r="30" spans="6:12" x14ac:dyDescent="0.25">
      <c r="F30" s="28">
        <v>3.3</v>
      </c>
      <c r="G30" s="2" t="s">
        <v>9</v>
      </c>
      <c r="H30" s="3" t="s">
        <v>7</v>
      </c>
      <c r="I30" s="6">
        <v>4.9000000000000004</v>
      </c>
      <c r="J30" s="4"/>
      <c r="K30" s="19">
        <f t="shared" si="3"/>
        <v>0</v>
      </c>
      <c r="L30" s="7"/>
    </row>
    <row r="31" spans="6:12" x14ac:dyDescent="0.25">
      <c r="F31" s="28">
        <v>3.4</v>
      </c>
      <c r="G31" s="5" t="s">
        <v>10</v>
      </c>
      <c r="H31" s="3" t="s">
        <v>11</v>
      </c>
      <c r="I31" s="6">
        <v>3295.7</v>
      </c>
      <c r="J31" s="4"/>
      <c r="K31" s="19">
        <f t="shared" si="3"/>
        <v>0</v>
      </c>
      <c r="L31" s="7"/>
    </row>
    <row r="32" spans="6:12" x14ac:dyDescent="0.25">
      <c r="F32" s="28">
        <v>3.5</v>
      </c>
      <c r="G32" s="5" t="s">
        <v>12</v>
      </c>
      <c r="H32" s="3" t="s">
        <v>13</v>
      </c>
      <c r="I32" s="6">
        <v>61</v>
      </c>
      <c r="J32" s="4"/>
      <c r="K32" s="19">
        <f t="shared" si="3"/>
        <v>0</v>
      </c>
      <c r="L32" s="7" t="s">
        <v>8</v>
      </c>
    </row>
    <row r="33" spans="6:12" x14ac:dyDescent="0.25">
      <c r="F33" s="28">
        <v>3.6</v>
      </c>
      <c r="G33" s="5" t="s">
        <v>14</v>
      </c>
      <c r="H33" s="3" t="s">
        <v>7</v>
      </c>
      <c r="I33" s="6">
        <v>30.45</v>
      </c>
      <c r="J33" s="4"/>
      <c r="K33" s="19">
        <f t="shared" si="3"/>
        <v>0</v>
      </c>
      <c r="L33" s="7"/>
    </row>
    <row r="34" spans="6:12" x14ac:dyDescent="0.25">
      <c r="F34" s="28">
        <v>3.7</v>
      </c>
      <c r="G34" s="5" t="s">
        <v>15</v>
      </c>
      <c r="H34" s="3" t="s">
        <v>13</v>
      </c>
      <c r="I34" s="6">
        <f>I32</f>
        <v>61</v>
      </c>
      <c r="J34" s="4"/>
      <c r="K34" s="19">
        <f t="shared" si="3"/>
        <v>0</v>
      </c>
      <c r="L34" s="7" t="s">
        <v>8</v>
      </c>
    </row>
    <row r="35" spans="6:12" x14ac:dyDescent="0.25">
      <c r="F35" s="28">
        <v>3.8</v>
      </c>
      <c r="G35" s="5" t="s">
        <v>16</v>
      </c>
      <c r="H35" s="3" t="s">
        <v>13</v>
      </c>
      <c r="I35" s="6">
        <f>I34</f>
        <v>61</v>
      </c>
      <c r="J35" s="4"/>
      <c r="K35" s="19">
        <f t="shared" si="3"/>
        <v>0</v>
      </c>
      <c r="L35" s="7" t="s">
        <v>8</v>
      </c>
    </row>
    <row r="36" spans="6:12" x14ac:dyDescent="0.25">
      <c r="F36" s="28">
        <v>3.9</v>
      </c>
      <c r="G36" s="2" t="s">
        <v>22</v>
      </c>
      <c r="H36" s="3" t="s">
        <v>13</v>
      </c>
      <c r="I36" s="6">
        <v>86.77</v>
      </c>
      <c r="J36" s="4"/>
      <c r="K36" s="19">
        <f>I36*J36</f>
        <v>0</v>
      </c>
      <c r="L36" s="7"/>
    </row>
    <row r="37" spans="6:12" x14ac:dyDescent="0.25">
      <c r="F37" s="28" t="s">
        <v>48</v>
      </c>
      <c r="G37" s="5" t="s">
        <v>25</v>
      </c>
      <c r="H37" s="3" t="s">
        <v>13</v>
      </c>
      <c r="I37" s="6">
        <v>156.02000000000001</v>
      </c>
      <c r="J37" s="4"/>
      <c r="K37" s="19">
        <f t="shared" ref="K37:K45" si="4">I37*J37</f>
        <v>0</v>
      </c>
      <c r="L37" s="7"/>
    </row>
    <row r="38" spans="6:12" x14ac:dyDescent="0.25">
      <c r="F38" s="28" t="s">
        <v>49</v>
      </c>
      <c r="G38" s="5" t="s">
        <v>26</v>
      </c>
      <c r="H38" s="3" t="s">
        <v>13</v>
      </c>
      <c r="I38" s="6">
        <v>54.6</v>
      </c>
      <c r="J38" s="4"/>
      <c r="K38" s="19">
        <f t="shared" si="4"/>
        <v>0</v>
      </c>
      <c r="L38" s="7"/>
    </row>
    <row r="39" spans="6:12" x14ac:dyDescent="0.25">
      <c r="F39" s="28" t="s">
        <v>50</v>
      </c>
      <c r="G39" s="5" t="s">
        <v>31</v>
      </c>
      <c r="H39" s="3" t="s">
        <v>13</v>
      </c>
      <c r="I39" s="6">
        <f>9*4</f>
        <v>36</v>
      </c>
      <c r="J39" s="4"/>
      <c r="K39" s="19">
        <f t="shared" si="4"/>
        <v>0</v>
      </c>
      <c r="L39" s="7"/>
    </row>
    <row r="40" spans="6:12" x14ac:dyDescent="0.25">
      <c r="F40" s="28" t="s">
        <v>51</v>
      </c>
      <c r="G40" s="2" t="s">
        <v>23</v>
      </c>
      <c r="H40" s="3" t="s">
        <v>13</v>
      </c>
      <c r="I40" s="6">
        <v>101.42</v>
      </c>
      <c r="J40" s="4"/>
      <c r="K40" s="19">
        <f t="shared" si="4"/>
        <v>0</v>
      </c>
      <c r="L40" s="7"/>
    </row>
    <row r="41" spans="6:12" x14ac:dyDescent="0.25">
      <c r="F41" s="28" t="s">
        <v>52</v>
      </c>
      <c r="G41" s="2" t="s">
        <v>24</v>
      </c>
      <c r="H41" s="3" t="s">
        <v>13</v>
      </c>
      <c r="I41" s="6">
        <v>98.64</v>
      </c>
      <c r="J41" s="4"/>
      <c r="K41" s="19">
        <f t="shared" si="4"/>
        <v>0</v>
      </c>
      <c r="L41" s="7"/>
    </row>
    <row r="42" spans="6:12" x14ac:dyDescent="0.25">
      <c r="F42" s="28" t="s">
        <v>53</v>
      </c>
      <c r="G42" s="2" t="s">
        <v>17</v>
      </c>
      <c r="H42" s="3" t="s">
        <v>13</v>
      </c>
      <c r="I42" s="6">
        <v>101.42</v>
      </c>
      <c r="J42" s="4"/>
      <c r="K42" s="19">
        <f t="shared" si="4"/>
        <v>0</v>
      </c>
      <c r="L42" s="7"/>
    </row>
    <row r="43" spans="6:12" x14ac:dyDescent="0.25">
      <c r="F43" s="28" t="s">
        <v>54</v>
      </c>
      <c r="G43" s="5" t="s">
        <v>18</v>
      </c>
      <c r="H43" s="3" t="s">
        <v>13</v>
      </c>
      <c r="I43" s="6">
        <v>98.64</v>
      </c>
      <c r="J43" s="4"/>
      <c r="K43" s="19">
        <f t="shared" si="4"/>
        <v>0</v>
      </c>
      <c r="L43" s="7"/>
    </row>
    <row r="44" spans="6:12" x14ac:dyDescent="0.25">
      <c r="F44" s="28" t="s">
        <v>55</v>
      </c>
      <c r="G44" s="5" t="s">
        <v>27</v>
      </c>
      <c r="H44" s="3" t="s">
        <v>13</v>
      </c>
      <c r="I44" s="6">
        <v>10</v>
      </c>
      <c r="J44" s="4"/>
      <c r="K44" s="19">
        <f t="shared" si="4"/>
        <v>0</v>
      </c>
      <c r="L44" s="7"/>
    </row>
    <row r="45" spans="6:12" x14ac:dyDescent="0.25">
      <c r="F45" s="28" t="s">
        <v>56</v>
      </c>
      <c r="G45" s="5" t="s">
        <v>28</v>
      </c>
      <c r="H45" s="3" t="s">
        <v>13</v>
      </c>
      <c r="I45" s="6">
        <v>10</v>
      </c>
      <c r="J45" s="4"/>
      <c r="K45" s="19">
        <f t="shared" si="4"/>
        <v>0</v>
      </c>
      <c r="L45" s="7"/>
    </row>
    <row r="46" spans="6:12" x14ac:dyDescent="0.25">
      <c r="F46" s="28" t="s">
        <v>57</v>
      </c>
      <c r="G46" s="2" t="s">
        <v>33</v>
      </c>
      <c r="H46" s="3" t="s">
        <v>20</v>
      </c>
      <c r="I46" s="6">
        <v>2</v>
      </c>
      <c r="J46" s="4"/>
      <c r="K46" s="19">
        <f>I46*J46</f>
        <v>0</v>
      </c>
      <c r="L46" s="7"/>
    </row>
    <row r="47" spans="6:12" x14ac:dyDescent="0.25">
      <c r="F47" s="28" t="s">
        <v>58</v>
      </c>
      <c r="G47" s="2" t="s">
        <v>29</v>
      </c>
      <c r="H47" s="3" t="s">
        <v>21</v>
      </c>
      <c r="I47" s="6">
        <v>2</v>
      </c>
      <c r="J47" s="4"/>
      <c r="K47" s="19">
        <f t="shared" ref="K47:K49" si="5">I47*J47</f>
        <v>0</v>
      </c>
      <c r="L47" s="7"/>
    </row>
    <row r="48" spans="6:12" x14ac:dyDescent="0.25">
      <c r="F48" s="28" t="s">
        <v>59</v>
      </c>
      <c r="G48" s="5" t="s">
        <v>19</v>
      </c>
      <c r="H48" s="3" t="s">
        <v>30</v>
      </c>
      <c r="I48" s="6">
        <v>1</v>
      </c>
      <c r="J48" s="4"/>
      <c r="K48" s="19">
        <f t="shared" si="5"/>
        <v>0</v>
      </c>
      <c r="L48" s="7"/>
    </row>
    <row r="49" spans="6:12" x14ac:dyDescent="0.25">
      <c r="F49" s="28" t="s">
        <v>60</v>
      </c>
      <c r="G49" s="2" t="s">
        <v>32</v>
      </c>
      <c r="H49" s="3" t="s">
        <v>21</v>
      </c>
      <c r="I49" s="6">
        <v>2</v>
      </c>
      <c r="J49" s="4"/>
      <c r="K49" s="19">
        <f t="shared" si="5"/>
        <v>0</v>
      </c>
      <c r="L49" s="7"/>
    </row>
  </sheetData>
  <mergeCells count="1">
    <mergeCell ref="G2:I4"/>
  </mergeCells>
  <phoneticPr fontId="18" type="noConversion"/>
  <pageMargins left="0.7" right="0.7" top="0.75" bottom="0.75" header="0.3" footer="0.3"/>
  <pageSetup orientation="portrait" horizontalDpi="90" verticalDpi="90" r:id="rId1"/>
  <ignoredErrors>
    <ignoredError sqref="F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6:AA15"/>
  <sheetViews>
    <sheetView workbookViewId="0">
      <selection activeCell="O24" sqref="O24"/>
    </sheetView>
  </sheetViews>
  <sheetFormatPr defaultRowHeight="15" x14ac:dyDescent="0.25"/>
  <cols>
    <col min="11" max="11" width="10.5703125" style="1" bestFit="1" customWidth="1"/>
    <col min="12" max="12" width="12" bestFit="1" customWidth="1"/>
  </cols>
  <sheetData>
    <row r="6" spans="8:27" x14ac:dyDescent="0.25">
      <c r="H6" s="38" t="s">
        <v>42</v>
      </c>
      <c r="I6" s="38"/>
      <c r="J6" s="38"/>
      <c r="K6" s="22"/>
      <c r="L6" s="38" t="s">
        <v>41</v>
      </c>
      <c r="M6" s="38"/>
      <c r="N6" s="38"/>
      <c r="Q6" t="s">
        <v>44</v>
      </c>
    </row>
    <row r="7" spans="8:27" x14ac:dyDescent="0.25">
      <c r="H7" t="s">
        <v>37</v>
      </c>
      <c r="I7" t="s">
        <v>38</v>
      </c>
      <c r="J7" t="s">
        <v>39</v>
      </c>
      <c r="K7" s="1" t="s">
        <v>40</v>
      </c>
      <c r="L7" t="s">
        <v>37</v>
      </c>
      <c r="M7" t="s">
        <v>38</v>
      </c>
      <c r="N7" t="s">
        <v>39</v>
      </c>
      <c r="O7" t="s">
        <v>43</v>
      </c>
      <c r="P7" t="s">
        <v>45</v>
      </c>
      <c r="Y7" t="s">
        <v>40</v>
      </c>
      <c r="Z7" t="s">
        <v>43</v>
      </c>
      <c r="AA7" t="s">
        <v>46</v>
      </c>
    </row>
    <row r="8" spans="8:27" x14ac:dyDescent="0.25">
      <c r="H8">
        <v>7.5</v>
      </c>
      <c r="I8">
        <v>4</v>
      </c>
      <c r="J8">
        <v>1.5</v>
      </c>
      <c r="K8" s="1">
        <f>H8*I8*J8*2</f>
        <v>90</v>
      </c>
      <c r="L8">
        <v>1</v>
      </c>
      <c r="M8">
        <v>1</v>
      </c>
      <c r="N8">
        <v>2</v>
      </c>
      <c r="O8">
        <f>L8*M8*N8*4</f>
        <v>8</v>
      </c>
      <c r="P8">
        <f>K8+O8</f>
        <v>98</v>
      </c>
      <c r="Q8">
        <f>P8*80</f>
        <v>7840</v>
      </c>
      <c r="V8">
        <v>6.4</v>
      </c>
      <c r="W8">
        <v>3.9</v>
      </c>
      <c r="X8">
        <v>2.2000000000000002</v>
      </c>
      <c r="Y8">
        <f>V8*W8*0.3</f>
        <v>7.4879999999999995</v>
      </c>
      <c r="Z8">
        <f>(6.4+3.9)*2*0.2*X8</f>
        <v>9.0640000000000018</v>
      </c>
      <c r="AA8">
        <f>Y8+Z8</f>
        <v>16.552</v>
      </c>
    </row>
    <row r="14" spans="8:27" x14ac:dyDescent="0.25">
      <c r="I14" t="s">
        <v>67</v>
      </c>
      <c r="J14" t="s">
        <v>64</v>
      </c>
      <c r="K14" s="1" t="s">
        <v>65</v>
      </c>
      <c r="L14" t="s">
        <v>66</v>
      </c>
    </row>
    <row r="15" spans="8:27" x14ac:dyDescent="0.25">
      <c r="H15" t="s">
        <v>63</v>
      </c>
      <c r="I15">
        <v>14.21</v>
      </c>
      <c r="J15">
        <v>1.6</v>
      </c>
      <c r="K15" s="1">
        <f>8*4</f>
        <v>32</v>
      </c>
      <c r="L15">
        <f>I15*J15*K15</f>
        <v>727.55200000000013</v>
      </c>
    </row>
  </sheetData>
  <mergeCells count="2">
    <mergeCell ref="H6:J6"/>
    <mergeCell ref="L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 room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2022-05-30T09:56:29Z</dcterms:modified>
</cp:coreProperties>
</file>