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700" yWindow="2700" windowWidth="18900" windowHeight="10970" tabRatio="749"/>
  </bookViews>
  <sheets>
    <sheet name="CURRENT STAGE" sheetId="9" r:id="rId1"/>
    <sheet name="1 CIVIL WORK" sheetId="11" r:id="rId2"/>
    <sheet name="1.01" sheetId="12" r:id="rId3"/>
    <sheet name="1.02" sheetId="13" r:id="rId4"/>
    <sheet name="1.03" sheetId="14" r:id="rId5"/>
    <sheet name="1.04" sheetId="2" r:id="rId6"/>
    <sheet name="1.05" sheetId="3" r:id="rId7"/>
    <sheet name="1.06" sheetId="10" r:id="rId8"/>
    <sheet name="1.06.1" sheetId="4" r:id="rId9"/>
    <sheet name="1.06.2" sheetId="5" r:id="rId10"/>
    <sheet name="1.06.3" sheetId="6" r:id="rId11"/>
    <sheet name="1.07" sheetId="7" r:id="rId12"/>
    <sheet name="1.08" sheetId="8" r:id="rId13"/>
    <sheet name="2 MECHANICAL EQUIPMENTS" sheetId="15" r:id="rId14"/>
    <sheet name="2.01.1" sheetId="16" r:id="rId15"/>
    <sheet name="2.01.2" sheetId="17" r:id="rId16"/>
    <sheet name="2.02.1" sheetId="18" r:id="rId17"/>
    <sheet name="2.02.2" sheetId="19" r:id="rId18"/>
    <sheet name="2.02.3" sheetId="20" r:id="rId19"/>
    <sheet name="2.02.4" sheetId="21" r:id="rId20"/>
    <sheet name="2.02.5" sheetId="22" r:id="rId21"/>
    <sheet name="3 ELECTRICAL EQUIPMENT" sheetId="23" r:id="rId22"/>
    <sheet name="3.01" sheetId="24" r:id="rId23"/>
    <sheet name="3.02" sheetId="25" r:id="rId24"/>
    <sheet name="3.03" sheetId="26" r:id="rId25"/>
    <sheet name="3.04" sheetId="27" r:id="rId26"/>
    <sheet name="3.05.01" sheetId="28" r:id="rId27"/>
    <sheet name="3.05.02" sheetId="29" r:id="rId28"/>
    <sheet name="3.05.03" sheetId="30" r:id="rId29"/>
    <sheet name="3.05.04" sheetId="31" r:id="rId30"/>
    <sheet name="3.05.05" sheetId="32" r:id="rId31"/>
    <sheet name="3.05.06" sheetId="35" r:id="rId32"/>
    <sheet name="3.05.07" sheetId="36" r:id="rId33"/>
  </sheets>
  <definedNames>
    <definedName name="_xlnm.Print_Area" localSheetId="0">'CURRENT STAGE'!$A$1:$C$37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14" l="1"/>
  <c r="G13" i="36" l="1"/>
  <c r="G14" i="36" s="1"/>
  <c r="I14" i="36" s="1"/>
  <c r="I15" i="36" s="1"/>
  <c r="C14" i="23" s="1"/>
  <c r="C22" i="9" s="1"/>
  <c r="G73" i="35"/>
  <c r="G74" i="35" s="1"/>
  <c r="I74" i="35" s="1"/>
  <c r="G67" i="35"/>
  <c r="G70" i="35" s="1"/>
  <c r="G68" i="35"/>
  <c r="G69" i="35"/>
  <c r="G65" i="35"/>
  <c r="G66" i="35"/>
  <c r="G59" i="35"/>
  <c r="G58" i="35"/>
  <c r="G46" i="35"/>
  <c r="G50" i="35" s="1"/>
  <c r="I50" i="35" s="1"/>
  <c r="G35" i="35"/>
  <c r="G39" i="35" s="1"/>
  <c r="I39" i="35" s="1"/>
  <c r="G26" i="35"/>
  <c r="G25" i="35"/>
  <c r="G15" i="35"/>
  <c r="G16" i="35"/>
  <c r="G17" i="35"/>
  <c r="G18" i="35"/>
  <c r="G8" i="35"/>
  <c r="G9" i="35" s="1"/>
  <c r="I9" i="35" s="1"/>
  <c r="G60" i="32"/>
  <c r="G61" i="32" s="1"/>
  <c r="I61" i="32" s="1"/>
  <c r="G56" i="32"/>
  <c r="G57" i="32" s="1"/>
  <c r="I57" i="32" s="1"/>
  <c r="G44" i="32"/>
  <c r="G45" i="32" s="1"/>
  <c r="I45" i="32" s="1"/>
  <c r="G34" i="32"/>
  <c r="G35" i="32" s="1"/>
  <c r="I35" i="32" s="1"/>
  <c r="G23" i="32"/>
  <c r="G24" i="32" s="1"/>
  <c r="I24" i="32" s="1"/>
  <c r="I70" i="35" l="1"/>
  <c r="G19" i="35"/>
  <c r="G28" i="35"/>
  <c r="I28" i="35" s="1"/>
  <c r="G62" i="35"/>
  <c r="I62" i="35" s="1"/>
  <c r="I19" i="35"/>
  <c r="G17" i="32"/>
  <c r="G18" i="32" s="1"/>
  <c r="I18" i="32" s="1"/>
  <c r="G10" i="32"/>
  <c r="G11" i="32" s="1"/>
  <c r="I11" i="32" s="1"/>
  <c r="G84" i="31"/>
  <c r="G85" i="31" s="1"/>
  <c r="I85" i="31" s="1"/>
  <c r="G77" i="31"/>
  <c r="G78" i="31"/>
  <c r="G80" i="31"/>
  <c r="G79" i="31"/>
  <c r="G64" i="31"/>
  <c r="G63" i="31"/>
  <c r="G65" i="31" s="1"/>
  <c r="I65" i="31" s="1"/>
  <c r="G50" i="31"/>
  <c r="G49" i="31"/>
  <c r="G36" i="31"/>
  <c r="G37" i="31" s="1"/>
  <c r="G23" i="31"/>
  <c r="G18" i="31"/>
  <c r="G19" i="31"/>
  <c r="G22" i="31"/>
  <c r="G21" i="31"/>
  <c r="G20" i="31"/>
  <c r="G35" i="30"/>
  <c r="G34" i="30"/>
  <c r="G36" i="30"/>
  <c r="G18" i="30"/>
  <c r="G19" i="30" s="1"/>
  <c r="I19" i="30" s="1"/>
  <c r="G14" i="29"/>
  <c r="G15" i="29"/>
  <c r="G16" i="29"/>
  <c r="G13" i="29"/>
  <c r="G17" i="29" s="1"/>
  <c r="G29" i="28"/>
  <c r="G30" i="28" s="1"/>
  <c r="I30" i="28" s="1"/>
  <c r="I31" i="28" s="1"/>
  <c r="C8" i="23" s="1"/>
  <c r="G392" i="27"/>
  <c r="G393" i="27" s="1"/>
  <c r="I393" i="27" s="1"/>
  <c r="G386" i="27"/>
  <c r="G388" i="27" s="1"/>
  <c r="G387" i="27"/>
  <c r="G373" i="27"/>
  <c r="G374" i="27" s="1"/>
  <c r="I374" i="27" s="1"/>
  <c r="G359" i="27"/>
  <c r="G360" i="27" s="1"/>
  <c r="I360" i="27" s="1"/>
  <c r="G342" i="27"/>
  <c r="G343" i="27" s="1"/>
  <c r="I343" i="27" s="1"/>
  <c r="G328" i="27"/>
  <c r="G327" i="27"/>
  <c r="G313" i="27"/>
  <c r="G314" i="27" s="1"/>
  <c r="I314" i="27" s="1"/>
  <c r="G302" i="27"/>
  <c r="G291" i="27"/>
  <c r="G292" i="27" s="1"/>
  <c r="I292" i="27" s="1"/>
  <c r="G280" i="27"/>
  <c r="G281" i="27" s="1"/>
  <c r="I281" i="27" s="1"/>
  <c r="G268" i="27"/>
  <c r="G267" i="27"/>
  <c r="G246" i="27"/>
  <c r="G247" i="27"/>
  <c r="G248" i="27"/>
  <c r="G249" i="27"/>
  <c r="G250" i="27"/>
  <c r="G251" i="27"/>
  <c r="G252" i="27"/>
  <c r="G253" i="27"/>
  <c r="G254" i="27"/>
  <c r="G255" i="27"/>
  <c r="G256" i="27"/>
  <c r="G245" i="27"/>
  <c r="G232" i="27"/>
  <c r="G233" i="27"/>
  <c r="G231" i="27"/>
  <c r="G220" i="27"/>
  <c r="G221" i="27" s="1"/>
  <c r="I221" i="27" s="1"/>
  <c r="G209" i="27"/>
  <c r="G208" i="27"/>
  <c r="G186" i="27"/>
  <c r="G187" i="27"/>
  <c r="G188" i="27"/>
  <c r="G189" i="27"/>
  <c r="G190" i="27"/>
  <c r="G191" i="27"/>
  <c r="G192" i="27"/>
  <c r="G193" i="27"/>
  <c r="G194" i="27"/>
  <c r="G195" i="27"/>
  <c r="G196" i="27"/>
  <c r="G197" i="27"/>
  <c r="G185" i="27"/>
  <c r="G172" i="27"/>
  <c r="G173" i="27"/>
  <c r="G171" i="27"/>
  <c r="G174" i="27"/>
  <c r="G145" i="27"/>
  <c r="G146" i="27"/>
  <c r="G147" i="27"/>
  <c r="G148" i="27"/>
  <c r="G149" i="27"/>
  <c r="G150" i="27"/>
  <c r="G151" i="27"/>
  <c r="G152" i="27"/>
  <c r="G153" i="27"/>
  <c r="G154" i="27"/>
  <c r="G155" i="27"/>
  <c r="G156" i="27"/>
  <c r="G157" i="27"/>
  <c r="G158" i="27"/>
  <c r="G159" i="27"/>
  <c r="G160" i="27"/>
  <c r="G144" i="27"/>
  <c r="G137" i="27"/>
  <c r="G136" i="27"/>
  <c r="G135" i="27"/>
  <c r="G114" i="27"/>
  <c r="G115" i="27"/>
  <c r="G116" i="27"/>
  <c r="G117" i="27"/>
  <c r="G118" i="27"/>
  <c r="G119" i="27"/>
  <c r="G120" i="27"/>
  <c r="G121" i="27"/>
  <c r="G122" i="27"/>
  <c r="G123" i="27"/>
  <c r="G124" i="27"/>
  <c r="G125" i="27"/>
  <c r="G126" i="27"/>
  <c r="G127" i="27"/>
  <c r="G106" i="27"/>
  <c r="G107" i="27" s="1"/>
  <c r="I107" i="27" s="1"/>
  <c r="G97" i="27"/>
  <c r="G98" i="27" s="1"/>
  <c r="I98" i="27" s="1"/>
  <c r="G88" i="27"/>
  <c r="G89" i="27" s="1"/>
  <c r="I89" i="27" s="1"/>
  <c r="G79" i="27"/>
  <c r="G80" i="27" s="1"/>
  <c r="I80" i="27" s="1"/>
  <c r="G70" i="27"/>
  <c r="G71" i="27" s="1"/>
  <c r="I71" i="27" s="1"/>
  <c r="G61" i="27"/>
  <c r="G62" i="27" s="1"/>
  <c r="I62" i="27" s="1"/>
  <c r="G55" i="27"/>
  <c r="G56" i="27" s="1"/>
  <c r="I56" i="27" s="1"/>
  <c r="G49" i="27"/>
  <c r="G50" i="27" s="1"/>
  <c r="I50" i="27" s="1"/>
  <c r="G42" i="27"/>
  <c r="G43" i="27" s="1"/>
  <c r="G34" i="27"/>
  <c r="G35" i="27"/>
  <c r="G28" i="27"/>
  <c r="G29" i="27" s="1"/>
  <c r="I29" i="27" s="1"/>
  <c r="G22" i="27"/>
  <c r="G20" i="27"/>
  <c r="G21" i="27"/>
  <c r="G14" i="27"/>
  <c r="G10" i="27"/>
  <c r="G11" i="27"/>
  <c r="G12" i="27"/>
  <c r="G13" i="27"/>
  <c r="G9" i="27"/>
  <c r="G8" i="27"/>
  <c r="G58" i="26"/>
  <c r="G59" i="26" s="1"/>
  <c r="I59" i="26" s="1"/>
  <c r="I60" i="26" s="1"/>
  <c r="C5" i="23" s="1"/>
  <c r="C18" i="9" s="1"/>
  <c r="I62" i="32" l="1"/>
  <c r="C12" i="23" s="1"/>
  <c r="I75" i="35"/>
  <c r="C13" i="23" s="1"/>
  <c r="C21" i="9" s="1"/>
  <c r="G36" i="27"/>
  <c r="I36" i="27" s="1"/>
  <c r="G269" i="27"/>
  <c r="I269" i="27" s="1"/>
  <c r="G81" i="31"/>
  <c r="G24" i="31"/>
  <c r="I24" i="31" s="1"/>
  <c r="G51" i="31"/>
  <c r="I51" i="31" s="1"/>
  <c r="I37" i="31"/>
  <c r="G37" i="30"/>
  <c r="I37" i="30" s="1"/>
  <c r="I38" i="30" s="1"/>
  <c r="C10" i="23" s="1"/>
  <c r="I17" i="29"/>
  <c r="I18" i="29" s="1"/>
  <c r="C9" i="23" s="1"/>
  <c r="I388" i="27"/>
  <c r="G234" i="27"/>
  <c r="G257" i="27"/>
  <c r="I257" i="27" s="1"/>
  <c r="G329" i="27"/>
  <c r="I329" i="27" s="1"/>
  <c r="G138" i="27"/>
  <c r="I138" i="27" s="1"/>
  <c r="G303" i="27"/>
  <c r="I303" i="27" s="1"/>
  <c r="G198" i="27"/>
  <c r="I198" i="27" s="1"/>
  <c r="G161" i="27"/>
  <c r="I161" i="27" s="1"/>
  <c r="G210" i="27"/>
  <c r="I234" i="27"/>
  <c r="I210" i="27"/>
  <c r="G175" i="27"/>
  <c r="I175" i="27" s="1"/>
  <c r="G128" i="27"/>
  <c r="I128" i="27" s="1"/>
  <c r="G15" i="27"/>
  <c r="I15" i="27" s="1"/>
  <c r="I43" i="27"/>
  <c r="G23" i="27"/>
  <c r="I23" i="27" s="1"/>
  <c r="G20" i="25"/>
  <c r="G21" i="25" s="1"/>
  <c r="I21" i="25" s="1"/>
  <c r="I22" i="25" s="1"/>
  <c r="I21" i="24"/>
  <c r="G17" i="24"/>
  <c r="G18" i="24" s="1"/>
  <c r="I18" i="24" s="1"/>
  <c r="G6" i="24"/>
  <c r="G7" i="24" s="1"/>
  <c r="I7" i="24" s="1"/>
  <c r="G44" i="22"/>
  <c r="G45" i="22" s="1"/>
  <c r="I45" i="22" s="1"/>
  <c r="G37" i="22"/>
  <c r="G38" i="22" s="1"/>
  <c r="I38" i="22" s="1"/>
  <c r="G28" i="22"/>
  <c r="G29" i="22" s="1"/>
  <c r="I29" i="22" s="1"/>
  <c r="G19" i="22"/>
  <c r="G20" i="22" s="1"/>
  <c r="I20" i="22" s="1"/>
  <c r="G11" i="22"/>
  <c r="G12" i="22" s="1"/>
  <c r="I12" i="22" s="1"/>
  <c r="G63" i="21"/>
  <c r="G64" i="21" s="1"/>
  <c r="I64" i="21" s="1"/>
  <c r="G56" i="21"/>
  <c r="G57" i="21" s="1"/>
  <c r="I57" i="21" s="1"/>
  <c r="G49" i="21"/>
  <c r="G50" i="21" s="1"/>
  <c r="I50" i="21" s="1"/>
  <c r="G32" i="21"/>
  <c r="G33" i="21" s="1"/>
  <c r="I33" i="21" s="1"/>
  <c r="G21" i="21"/>
  <c r="G22" i="21" s="1"/>
  <c r="I22" i="21" s="1"/>
  <c r="G137" i="20"/>
  <c r="G138" i="20" s="1"/>
  <c r="I138" i="20" s="1"/>
  <c r="G130" i="20"/>
  <c r="G131" i="20" s="1"/>
  <c r="I131" i="20" s="1"/>
  <c r="G115" i="20"/>
  <c r="G116" i="20" s="1"/>
  <c r="I116" i="20" s="1"/>
  <c r="G109" i="20"/>
  <c r="G110" i="20" s="1"/>
  <c r="I110" i="20" s="1"/>
  <c r="G101" i="20"/>
  <c r="G102" i="20" s="1"/>
  <c r="I102" i="20" s="1"/>
  <c r="G88" i="20"/>
  <c r="G89" i="20" s="1"/>
  <c r="I89" i="20" s="1"/>
  <c r="G76" i="20"/>
  <c r="G77" i="20" s="1"/>
  <c r="I77" i="20" s="1"/>
  <c r="G68" i="20"/>
  <c r="G67" i="20"/>
  <c r="G66" i="20"/>
  <c r="G65" i="20"/>
  <c r="G64" i="20"/>
  <c r="G51" i="20"/>
  <c r="G50" i="20"/>
  <c r="G49" i="20"/>
  <c r="G48" i="20"/>
  <c r="G47" i="20"/>
  <c r="G46" i="20"/>
  <c r="G38" i="20"/>
  <c r="G39" i="20" s="1"/>
  <c r="I39" i="20" s="1"/>
  <c r="G25" i="20"/>
  <c r="G24" i="20"/>
  <c r="G78" i="19"/>
  <c r="I78" i="19" s="1"/>
  <c r="G77" i="19"/>
  <c r="G70" i="19"/>
  <c r="G71" i="19" s="1"/>
  <c r="I71" i="19" s="1"/>
  <c r="G64" i="19"/>
  <c r="G65" i="19" s="1"/>
  <c r="I65" i="19" s="1"/>
  <c r="G54" i="19"/>
  <c r="G55" i="19" s="1"/>
  <c r="I55" i="19" s="1"/>
  <c r="G42" i="19"/>
  <c r="G43" i="19" s="1"/>
  <c r="I43" i="19" s="1"/>
  <c r="G35" i="19"/>
  <c r="G36" i="19" s="1"/>
  <c r="I36" i="19" s="1"/>
  <c r="G25" i="19"/>
  <c r="G26" i="19" s="1"/>
  <c r="I26" i="19" s="1"/>
  <c r="G15" i="19"/>
  <c r="G16" i="19" s="1"/>
  <c r="I16" i="19" s="1"/>
  <c r="G145" i="18"/>
  <c r="G146" i="18" s="1"/>
  <c r="I146" i="18" s="1"/>
  <c r="G138" i="18"/>
  <c r="G139" i="18" s="1"/>
  <c r="I139" i="18" s="1"/>
  <c r="G119" i="18"/>
  <c r="G120" i="18" s="1"/>
  <c r="I120" i="18" s="1"/>
  <c r="G111" i="18"/>
  <c r="G110" i="18"/>
  <c r="G112" i="18" s="1"/>
  <c r="I112" i="18" s="1"/>
  <c r="G104" i="18"/>
  <c r="I104" i="18" s="1"/>
  <c r="G103" i="18"/>
  <c r="G94" i="18"/>
  <c r="G95" i="18" s="1"/>
  <c r="I95" i="18" s="1"/>
  <c r="G84" i="18"/>
  <c r="G85" i="18" s="1"/>
  <c r="I85" i="18" s="1"/>
  <c r="G71" i="18"/>
  <c r="G72" i="18" s="1"/>
  <c r="I72" i="18" s="1"/>
  <c r="G63" i="18"/>
  <c r="G64" i="18" s="1"/>
  <c r="I64" i="18" s="1"/>
  <c r="G51" i="18"/>
  <c r="G52" i="18" s="1"/>
  <c r="I52" i="18" s="1"/>
  <c r="G42" i="18"/>
  <c r="I42" i="18" s="1"/>
  <c r="G41" i="18"/>
  <c r="G28" i="18"/>
  <c r="G27" i="18"/>
  <c r="G29" i="18" s="1"/>
  <c r="I29" i="18" s="1"/>
  <c r="G21" i="18"/>
  <c r="G22" i="18" s="1"/>
  <c r="I22" i="18" s="1"/>
  <c r="G13" i="18"/>
  <c r="G14" i="18" s="1"/>
  <c r="I14" i="18" s="1"/>
  <c r="G69" i="20" l="1"/>
  <c r="I69" i="20" s="1"/>
  <c r="C4" i="23"/>
  <c r="C17" i="9"/>
  <c r="G26" i="20"/>
  <c r="I26" i="20" s="1"/>
  <c r="G52" i="20"/>
  <c r="I52" i="20" s="1"/>
  <c r="I46" i="22"/>
  <c r="C11" i="15" s="1"/>
  <c r="I394" i="27"/>
  <c r="C6" i="23" s="1"/>
  <c r="C19" i="9" s="1"/>
  <c r="I79" i="19"/>
  <c r="C8" i="15" s="1"/>
  <c r="I65" i="21"/>
  <c r="C10" i="15" s="1"/>
  <c r="I22" i="24"/>
  <c r="I147" i="18"/>
  <c r="C7" i="15" s="1"/>
  <c r="I139" i="20" l="1"/>
  <c r="C9" i="15" s="1"/>
  <c r="C6" i="15" s="1"/>
  <c r="C14" i="9" s="1"/>
  <c r="C3" i="23"/>
  <c r="C16" i="9"/>
  <c r="G20" i="17"/>
  <c r="G21" i="17" s="1"/>
  <c r="I21" i="17" s="1"/>
  <c r="G13" i="17"/>
  <c r="G14" i="17" s="1"/>
  <c r="I14" i="17" s="1"/>
  <c r="I22" i="17" s="1"/>
  <c r="C5" i="15" s="1"/>
  <c r="G30" i="16"/>
  <c r="G31" i="16" s="1"/>
  <c r="I31" i="16" s="1"/>
  <c r="G24" i="16"/>
  <c r="G25" i="16" s="1"/>
  <c r="I25" i="16" s="1"/>
  <c r="G13" i="16"/>
  <c r="G14" i="16" s="1"/>
  <c r="I14" i="16" s="1"/>
  <c r="I32" i="16" l="1"/>
  <c r="C4" i="15" s="1"/>
  <c r="C3" i="15" s="1"/>
  <c r="C13" i="9" s="1"/>
  <c r="C12" i="9" s="1"/>
  <c r="G256" i="14"/>
  <c r="G257" i="14" s="1"/>
  <c r="I257" i="14" s="1"/>
  <c r="G252" i="14"/>
  <c r="G253" i="14" s="1"/>
  <c r="I253" i="14" s="1"/>
  <c r="G248" i="14"/>
  <c r="G247" i="14"/>
  <c r="G246" i="14"/>
  <c r="G245" i="14"/>
  <c r="G244" i="14"/>
  <c r="G243" i="14"/>
  <c r="G242" i="14"/>
  <c r="G241" i="14"/>
  <c r="G240" i="14"/>
  <c r="G237" i="14"/>
  <c r="G236" i="14"/>
  <c r="G235" i="14"/>
  <c r="G234" i="14"/>
  <c r="G233" i="14"/>
  <c r="G232" i="14"/>
  <c r="G231" i="14"/>
  <c r="G230" i="14"/>
  <c r="G229" i="14"/>
  <c r="G225" i="14"/>
  <c r="G226" i="14" s="1"/>
  <c r="I226" i="14" s="1"/>
  <c r="G222" i="14"/>
  <c r="G223" i="14" s="1"/>
  <c r="I223" i="14" s="1"/>
  <c r="G218" i="14"/>
  <c r="G219" i="14" s="1"/>
  <c r="I219" i="14" s="1"/>
  <c r="G215" i="14"/>
  <c r="G216" i="14" s="1"/>
  <c r="I216" i="14" s="1"/>
  <c r="G211" i="14"/>
  <c r="G212" i="14" s="1"/>
  <c r="I212" i="14" s="1"/>
  <c r="G207" i="14"/>
  <c r="G206" i="14"/>
  <c r="G205" i="14"/>
  <c r="G204" i="14"/>
  <c r="G203" i="14"/>
  <c r="G202" i="14"/>
  <c r="G198" i="14"/>
  <c r="G199" i="14" s="1"/>
  <c r="I199" i="14" s="1"/>
  <c r="G194" i="14"/>
  <c r="G193" i="14"/>
  <c r="G192" i="14"/>
  <c r="G191" i="14"/>
  <c r="G190" i="14"/>
  <c r="G189" i="14"/>
  <c r="G187" i="14"/>
  <c r="G186" i="14"/>
  <c r="G185" i="14"/>
  <c r="G184" i="14"/>
  <c r="G180" i="14"/>
  <c r="G181" i="14" s="1"/>
  <c r="I181" i="14" s="1"/>
  <c r="G175" i="14"/>
  <c r="G176" i="14" s="1"/>
  <c r="I176" i="14" s="1"/>
  <c r="G171" i="14"/>
  <c r="G169" i="14"/>
  <c r="G168" i="14"/>
  <c r="G163" i="14"/>
  <c r="G162" i="14"/>
  <c r="G164" i="14" s="1"/>
  <c r="I164" i="14" s="1"/>
  <c r="G158" i="14"/>
  <c r="G157" i="14"/>
  <c r="G153" i="14"/>
  <c r="G152" i="14"/>
  <c r="G151" i="14"/>
  <c r="G150" i="14"/>
  <c r="G149" i="14"/>
  <c r="G148" i="14"/>
  <c r="G147" i="14"/>
  <c r="G146" i="14"/>
  <c r="G142" i="14"/>
  <c r="G141" i="14"/>
  <c r="G140" i="14"/>
  <c r="G139" i="14"/>
  <c r="G138" i="14"/>
  <c r="G137" i="14"/>
  <c r="G136" i="14"/>
  <c r="G135" i="14"/>
  <c r="G134" i="14"/>
  <c r="G133" i="14"/>
  <c r="G132" i="14"/>
  <c r="G131" i="14"/>
  <c r="G129" i="14"/>
  <c r="G127" i="14"/>
  <c r="G126" i="14"/>
  <c r="G125" i="14"/>
  <c r="G124" i="14"/>
  <c r="G119" i="14"/>
  <c r="G118" i="14"/>
  <c r="G117" i="14"/>
  <c r="G112" i="14"/>
  <c r="G113" i="14" s="1"/>
  <c r="I113" i="14" s="1"/>
  <c r="G108" i="14"/>
  <c r="G107" i="14"/>
  <c r="G103" i="14"/>
  <c r="G102" i="14"/>
  <c r="G101" i="14"/>
  <c r="G100" i="14"/>
  <c r="G99" i="14"/>
  <c r="G98" i="14"/>
  <c r="G94" i="14"/>
  <c r="G95" i="14" s="1"/>
  <c r="I95" i="14" s="1"/>
  <c r="G90" i="14"/>
  <c r="G89" i="14"/>
  <c r="G85" i="14"/>
  <c r="G84" i="14"/>
  <c r="G83" i="14"/>
  <c r="G82" i="14"/>
  <c r="G81" i="14"/>
  <c r="G80" i="14"/>
  <c r="G79" i="14"/>
  <c r="G78" i="14"/>
  <c r="G76" i="14"/>
  <c r="G75" i="14"/>
  <c r="G74" i="14"/>
  <c r="G73" i="14"/>
  <c r="G72" i="14"/>
  <c r="G71" i="14"/>
  <c r="G67" i="14"/>
  <c r="G66" i="14"/>
  <c r="G65" i="14"/>
  <c r="G64" i="14"/>
  <c r="G63" i="14"/>
  <c r="G59" i="14"/>
  <c r="G58" i="14"/>
  <c r="G56" i="14"/>
  <c r="G55" i="14"/>
  <c r="G51" i="14"/>
  <c r="G50" i="14"/>
  <c r="G48" i="14"/>
  <c r="G43" i="14"/>
  <c r="G44" i="14" s="1"/>
  <c r="I44" i="14" s="1"/>
  <c r="G41" i="14"/>
  <c r="G37" i="14"/>
  <c r="G36" i="14"/>
  <c r="G35" i="14"/>
  <c r="G34" i="14"/>
  <c r="G33" i="14"/>
  <c r="G32" i="14"/>
  <c r="G31" i="14"/>
  <c r="G30" i="14"/>
  <c r="G28" i="14"/>
  <c r="G23" i="14"/>
  <c r="G24" i="14" s="1"/>
  <c r="I24" i="14" s="1"/>
  <c r="G19" i="14"/>
  <c r="G18" i="14"/>
  <c r="G17" i="14"/>
  <c r="G16" i="14"/>
  <c r="G15" i="14"/>
  <c r="G10" i="14"/>
  <c r="G9" i="14"/>
  <c r="G8" i="14"/>
  <c r="G7" i="14"/>
  <c r="G6" i="14"/>
  <c r="G194" i="13"/>
  <c r="G193" i="13"/>
  <c r="G192" i="13"/>
  <c r="G191" i="13"/>
  <c r="G187" i="13"/>
  <c r="G188" i="13" s="1"/>
  <c r="I188" i="13" s="1"/>
  <c r="G182" i="13"/>
  <c r="G181" i="13"/>
  <c r="G180" i="13"/>
  <c r="G176" i="13"/>
  <c r="G174" i="13"/>
  <c r="G173" i="13"/>
  <c r="G169" i="13"/>
  <c r="G170" i="13" s="1"/>
  <c r="I170" i="13" s="1"/>
  <c r="G165" i="13"/>
  <c r="G164" i="13"/>
  <c r="G163" i="13"/>
  <c r="G162" i="13"/>
  <c r="G161" i="13"/>
  <c r="G156" i="13"/>
  <c r="G157" i="13" s="1"/>
  <c r="I157" i="13" s="1"/>
  <c r="G152" i="13"/>
  <c r="G153" i="13" s="1"/>
  <c r="I153" i="13" s="1"/>
  <c r="G147" i="13"/>
  <c r="G146" i="13"/>
  <c r="G145" i="13"/>
  <c r="G144" i="13"/>
  <c r="G138" i="13"/>
  <c r="G137" i="13"/>
  <c r="G139" i="13" s="1"/>
  <c r="I139" i="13" s="1"/>
  <c r="G133" i="13"/>
  <c r="G132" i="13"/>
  <c r="G131" i="13"/>
  <c r="G130" i="13"/>
  <c r="G129" i="13"/>
  <c r="G128" i="13"/>
  <c r="G124" i="13"/>
  <c r="G123" i="13"/>
  <c r="G119" i="13"/>
  <c r="G118" i="13"/>
  <c r="G117" i="13"/>
  <c r="G116" i="13"/>
  <c r="G115" i="13"/>
  <c r="G114" i="13"/>
  <c r="G109" i="13"/>
  <c r="G108" i="13"/>
  <c r="G107" i="13"/>
  <c r="G102" i="13"/>
  <c r="G101" i="13"/>
  <c r="G100" i="13"/>
  <c r="G96" i="13"/>
  <c r="G95" i="13"/>
  <c r="G94" i="13"/>
  <c r="G93" i="13"/>
  <c r="G92" i="13"/>
  <c r="G88" i="13"/>
  <c r="G87" i="13"/>
  <c r="G86" i="13"/>
  <c r="G85" i="13"/>
  <c r="G84" i="13"/>
  <c r="G80" i="13"/>
  <c r="G79" i="13"/>
  <c r="G78" i="13"/>
  <c r="G77" i="13"/>
  <c r="G76" i="13"/>
  <c r="G75" i="13"/>
  <c r="G74" i="13"/>
  <c r="G73" i="13"/>
  <c r="G72" i="13"/>
  <c r="G71" i="13"/>
  <c r="G67" i="13"/>
  <c r="G66" i="13"/>
  <c r="G62" i="13"/>
  <c r="G63" i="13" s="1"/>
  <c r="I63" i="13" s="1"/>
  <c r="G58" i="13"/>
  <c r="G57" i="13"/>
  <c r="G53" i="13"/>
  <c r="G52" i="13"/>
  <c r="G51" i="13"/>
  <c r="G50" i="13"/>
  <c r="G46" i="13"/>
  <c r="G45" i="13"/>
  <c r="G44" i="13"/>
  <c r="G43" i="13"/>
  <c r="G47" i="13" s="1"/>
  <c r="I47" i="13" s="1"/>
  <c r="G39" i="13"/>
  <c r="G38" i="13"/>
  <c r="G36" i="13"/>
  <c r="G32" i="13"/>
  <c r="G33" i="13" s="1"/>
  <c r="I33" i="13" s="1"/>
  <c r="G28" i="13"/>
  <c r="G29" i="13" s="1"/>
  <c r="I29" i="13" s="1"/>
  <c r="G24" i="13"/>
  <c r="G25" i="13" s="1"/>
  <c r="I25" i="13" s="1"/>
  <c r="G20" i="13"/>
  <c r="G19" i="13"/>
  <c r="G15" i="13"/>
  <c r="G16" i="13" s="1"/>
  <c r="I16" i="13" s="1"/>
  <c r="G11" i="13"/>
  <c r="G10" i="13"/>
  <c r="G6" i="13"/>
  <c r="G7" i="13" s="1"/>
  <c r="I7" i="13" s="1"/>
  <c r="G21" i="12"/>
  <c r="G22" i="12" s="1"/>
  <c r="I22" i="12" s="1"/>
  <c r="G16" i="12"/>
  <c r="G17" i="12" s="1"/>
  <c r="I17" i="12" s="1"/>
  <c r="G12" i="12"/>
  <c r="G11" i="12"/>
  <c r="G10" i="12"/>
  <c r="G13" i="12" s="1"/>
  <c r="I13" i="12" s="1"/>
  <c r="G6" i="12"/>
  <c r="G7" i="12" s="1"/>
  <c r="I7" i="12" s="1"/>
  <c r="G22" i="8"/>
  <c r="G23" i="8" s="1"/>
  <c r="I23" i="8" s="1"/>
  <c r="G18" i="8"/>
  <c r="G19" i="8" s="1"/>
  <c r="I19" i="8" s="1"/>
  <c r="G14" i="8"/>
  <c r="G15" i="8" s="1"/>
  <c r="I15" i="8" s="1"/>
  <c r="G10" i="8"/>
  <c r="G11" i="8" s="1"/>
  <c r="I11" i="8" s="1"/>
  <c r="G6" i="8"/>
  <c r="G7" i="8" s="1"/>
  <c r="I7" i="8" s="1"/>
  <c r="G59" i="13" l="1"/>
  <c r="I59" i="13" s="1"/>
  <c r="G134" i="13"/>
  <c r="I134" i="13" s="1"/>
  <c r="C12" i="15"/>
  <c r="G110" i="13"/>
  <c r="I110" i="13" s="1"/>
  <c r="G172" i="14"/>
  <c r="I172" i="14" s="1"/>
  <c r="I24" i="8"/>
  <c r="C10" i="11" s="1"/>
  <c r="C11" i="9" s="1"/>
  <c r="G86" i="14"/>
  <c r="I86" i="14" s="1"/>
  <c r="G11" i="14"/>
  <c r="I11" i="14" s="1"/>
  <c r="G68" i="14"/>
  <c r="I68" i="14" s="1"/>
  <c r="G91" i="14"/>
  <c r="I91" i="14" s="1"/>
  <c r="G159" i="14"/>
  <c r="I159" i="14" s="1"/>
  <c r="G109" i="14"/>
  <c r="I109" i="14" s="1"/>
  <c r="G238" i="14"/>
  <c r="I238" i="14" s="1"/>
  <c r="G195" i="14"/>
  <c r="I195" i="14" s="1"/>
  <c r="G38" i="14"/>
  <c r="G208" i="14"/>
  <c r="I208" i="14" s="1"/>
  <c r="G249" i="14"/>
  <c r="I249" i="14" s="1"/>
  <c r="G60" i="14"/>
  <c r="I60" i="14" s="1"/>
  <c r="G143" i="14"/>
  <c r="I143" i="14" s="1"/>
  <c r="G20" i="14"/>
  <c r="I20" i="14" s="1"/>
  <c r="G104" i="14"/>
  <c r="I104" i="14" s="1"/>
  <c r="G154" i="14"/>
  <c r="I154" i="14" s="1"/>
  <c r="G52" i="14"/>
  <c r="I52" i="14" s="1"/>
  <c r="G120" i="14"/>
  <c r="I120" i="14" s="1"/>
  <c r="G104" i="13"/>
  <c r="I104" i="13" s="1"/>
  <c r="G120" i="13"/>
  <c r="I120" i="13" s="1"/>
  <c r="G125" i="13"/>
  <c r="I125" i="13" s="1"/>
  <c r="G21" i="13"/>
  <c r="I21" i="13" s="1"/>
  <c r="G89" i="13"/>
  <c r="I89" i="13" s="1"/>
  <c r="G177" i="13"/>
  <c r="I177" i="13" s="1"/>
  <c r="G12" i="13"/>
  <c r="I12" i="13" s="1"/>
  <c r="I196" i="13" s="1"/>
  <c r="C4" i="11" s="1"/>
  <c r="C5" i="9" s="1"/>
  <c r="G195" i="13"/>
  <c r="I195" i="13" s="1"/>
  <c r="G166" i="13"/>
  <c r="I166" i="13" s="1"/>
  <c r="G40" i="13"/>
  <c r="I40" i="13" s="1"/>
  <c r="G54" i="13"/>
  <c r="I54" i="13" s="1"/>
  <c r="G68" i="13"/>
  <c r="I68" i="13" s="1"/>
  <c r="G97" i="13"/>
  <c r="I97" i="13" s="1"/>
  <c r="G148" i="13"/>
  <c r="I148" i="13" s="1"/>
  <c r="G183" i="13"/>
  <c r="I183" i="13" s="1"/>
  <c r="G81" i="13"/>
  <c r="I81" i="13" s="1"/>
  <c r="I23" i="12"/>
  <c r="C3" i="11" s="1"/>
  <c r="C4" i="9" s="1"/>
  <c r="I258" i="14" l="1"/>
  <c r="C5" i="11" s="1"/>
  <c r="C6" i="9" s="1"/>
  <c r="G18" i="7" l="1"/>
  <c r="G17" i="7"/>
  <c r="G13" i="7"/>
  <c r="G11" i="7"/>
  <c r="G6" i="7"/>
  <c r="G8" i="7" s="1"/>
  <c r="I8" i="7" s="1"/>
  <c r="G7" i="7"/>
  <c r="I18" i="7" l="1"/>
  <c r="G14" i="7"/>
  <c r="I14" i="7" s="1"/>
  <c r="G23" i="6"/>
  <c r="G24" i="6" s="1"/>
  <c r="I24" i="6" s="1"/>
  <c r="G22" i="6"/>
  <c r="G17" i="6"/>
  <c r="G16" i="6"/>
  <c r="G18" i="6"/>
  <c r="G10" i="6"/>
  <c r="G11" i="6"/>
  <c r="G6" i="6"/>
  <c r="G7" i="6" s="1"/>
  <c r="I7" i="6" s="1"/>
  <c r="G66" i="5"/>
  <c r="G67" i="5" s="1"/>
  <c r="I67" i="5" s="1"/>
  <c r="G62" i="5"/>
  <c r="G63" i="5" s="1"/>
  <c r="I63" i="5" s="1"/>
  <c r="G58" i="5"/>
  <c r="G59" i="5" s="1"/>
  <c r="I59" i="5" s="1"/>
  <c r="G54" i="5"/>
  <c r="G55" i="5" s="1"/>
  <c r="I55" i="5" s="1"/>
  <c r="G50" i="5"/>
  <c r="G51" i="5" s="1"/>
  <c r="I51" i="5" s="1"/>
  <c r="G46" i="5"/>
  <c r="G45" i="5"/>
  <c r="G36" i="5"/>
  <c r="G38" i="5"/>
  <c r="G39" i="5"/>
  <c r="G40" i="5"/>
  <c r="G32" i="5"/>
  <c r="G33" i="5" s="1"/>
  <c r="G27" i="5"/>
  <c r="G28" i="5"/>
  <c r="G26" i="5"/>
  <c r="G22" i="5"/>
  <c r="G21" i="5"/>
  <c r="G20" i="5"/>
  <c r="G19" i="5"/>
  <c r="G17" i="5"/>
  <c r="G16" i="5"/>
  <c r="G15" i="5"/>
  <c r="G14" i="5"/>
  <c r="G8" i="5"/>
  <c r="G9" i="5"/>
  <c r="G10" i="5"/>
  <c r="G7" i="5"/>
  <c r="I19" i="7" l="1"/>
  <c r="C9" i="11" s="1"/>
  <c r="C10" i="9" s="1"/>
  <c r="G12" i="6"/>
  <c r="I12" i="6" s="1"/>
  <c r="G19" i="6"/>
  <c r="I19" i="6" s="1"/>
  <c r="G29" i="5"/>
  <c r="I29" i="5" s="1"/>
  <c r="G47" i="5"/>
  <c r="I47" i="5" s="1"/>
  <c r="G41" i="5"/>
  <c r="I41" i="5" s="1"/>
  <c r="I33" i="5"/>
  <c r="G23" i="5"/>
  <c r="I23" i="5" s="1"/>
  <c r="G11" i="5"/>
  <c r="I11" i="5" s="1"/>
  <c r="G52" i="4"/>
  <c r="G54" i="4" s="1"/>
  <c r="I54" i="4" s="1"/>
  <c r="G53" i="4"/>
  <c r="G48" i="4"/>
  <c r="G49" i="4" s="1"/>
  <c r="I49" i="4" s="1"/>
  <c r="G44" i="4"/>
  <c r="G42" i="4"/>
  <c r="G45" i="4" s="1"/>
  <c r="I45" i="4" s="1"/>
  <c r="G35" i="4"/>
  <c r="G36" i="4"/>
  <c r="G34" i="4"/>
  <c r="G37" i="4"/>
  <c r="G29" i="4"/>
  <c r="G30" i="4" s="1"/>
  <c r="I30" i="4" s="1"/>
  <c r="G25" i="4"/>
  <c r="G24" i="4"/>
  <c r="G17" i="4"/>
  <c r="G16" i="4"/>
  <c r="G12" i="4"/>
  <c r="G13" i="4" s="1"/>
  <c r="I13" i="4" s="1"/>
  <c r="G8" i="4"/>
  <c r="G7" i="4"/>
  <c r="G6" i="4"/>
  <c r="G19" i="4"/>
  <c r="I68" i="5" l="1"/>
  <c r="C4" i="10" s="1"/>
  <c r="I25" i="6"/>
  <c r="C5" i="10" s="1"/>
  <c r="G38" i="4"/>
  <c r="I38" i="4" s="1"/>
  <c r="G26" i="4"/>
  <c r="I26" i="4" s="1"/>
  <c r="G20" i="4"/>
  <c r="I20" i="4" s="1"/>
  <c r="G9" i="4"/>
  <c r="I9" i="4" s="1"/>
  <c r="I55" i="4" s="1"/>
  <c r="C3" i="10" s="1"/>
  <c r="G47" i="3"/>
  <c r="G46" i="3"/>
  <c r="G48" i="3" s="1"/>
  <c r="I48" i="3" s="1"/>
  <c r="G32" i="3"/>
  <c r="G37" i="3"/>
  <c r="G41" i="3"/>
  <c r="G42" i="3" s="1"/>
  <c r="I42" i="3" s="1"/>
  <c r="G36" i="3"/>
  <c r="G35" i="3"/>
  <c r="G31" i="3"/>
  <c r="G27" i="3"/>
  <c r="G28" i="3" s="1"/>
  <c r="I28" i="3" s="1"/>
  <c r="G23" i="3"/>
  <c r="G21" i="3"/>
  <c r="G16" i="3"/>
  <c r="G17" i="3" s="1"/>
  <c r="I17" i="3" s="1"/>
  <c r="G11" i="3"/>
  <c r="G12" i="3"/>
  <c r="G6" i="3"/>
  <c r="G7" i="3" s="1"/>
  <c r="I7" i="3" s="1"/>
  <c r="C6" i="10" l="1"/>
  <c r="C8" i="11" s="1"/>
  <c r="C9" i="9" s="1"/>
  <c r="G24" i="3"/>
  <c r="I24" i="3" s="1"/>
  <c r="G13" i="3"/>
  <c r="I13" i="3" s="1"/>
  <c r="I32" i="3"/>
  <c r="I37" i="3"/>
  <c r="G55" i="2"/>
  <c r="G56" i="2" s="1"/>
  <c r="I56" i="2" s="1"/>
  <c r="G27" i="2"/>
  <c r="G31" i="2"/>
  <c r="G39" i="2"/>
  <c r="G50" i="2"/>
  <c r="G51" i="2"/>
  <c r="G46" i="2"/>
  <c r="G47" i="2" s="1"/>
  <c r="G42" i="2"/>
  <c r="G43" i="2" s="1"/>
  <c r="G38" i="2"/>
  <c r="G34" i="2"/>
  <c r="G35" i="2" s="1"/>
  <c r="G30" i="2"/>
  <c r="G26" i="2"/>
  <c r="G22" i="2"/>
  <c r="G20" i="2"/>
  <c r="G14" i="2"/>
  <c r="G15" i="2"/>
  <c r="G16" i="2"/>
  <c r="G10" i="2"/>
  <c r="G11" i="2" s="1"/>
  <c r="I11" i="2" s="1"/>
  <c r="G6" i="2"/>
  <c r="G7" i="2" s="1"/>
  <c r="I7" i="2" s="1"/>
  <c r="G52" i="2" l="1"/>
  <c r="I52" i="2" s="1"/>
  <c r="I49" i="3"/>
  <c r="C7" i="11" s="1"/>
  <c r="I39" i="2"/>
  <c r="C8" i="9"/>
  <c r="I27" i="2"/>
  <c r="I31" i="2"/>
  <c r="I35" i="2"/>
  <c r="I43" i="2"/>
  <c r="I47" i="2"/>
  <c r="G23" i="2"/>
  <c r="I23" i="2" s="1"/>
  <c r="G17" i="2"/>
  <c r="I17" i="2" s="1"/>
  <c r="I57" i="2" s="1"/>
  <c r="C6" i="11" s="1"/>
  <c r="C7" i="9" l="1"/>
  <c r="C3" i="9" s="1"/>
  <c r="C11" i="11"/>
  <c r="I81" i="31"/>
  <c r="I86" i="31" s="1"/>
  <c r="C11" i="23" s="1"/>
  <c r="C7" i="23" s="1"/>
  <c r="C20" i="9" l="1"/>
  <c r="C15" i="9" s="1"/>
  <c r="C25" i="9" s="1"/>
  <c r="C15" i="23"/>
  <c r="C26" i="9" l="1"/>
  <c r="C27" i="9" s="1"/>
  <c r="C28" i="9" l="1"/>
  <c r="C29" i="9" s="1"/>
  <c r="C30" i="9" l="1"/>
  <c r="C31" i="9" s="1"/>
  <c r="C32" i="9" s="1"/>
  <c r="C33" i="9" s="1"/>
</calcChain>
</file>

<file path=xl/comments1.xml><?xml version="1.0" encoding="utf-8"?>
<comments xmlns="http://schemas.openxmlformats.org/spreadsheetml/2006/main">
  <authors>
    <author>Author</author>
  </authors>
  <commentList>
    <comment ref="I104" authorId="0" shapeId="0">
      <text>
        <r>
          <rPr>
            <b/>
            <sz val="9"/>
            <color indexed="81"/>
            <rFont val="Tahoma"/>
            <family val="2"/>
          </rPr>
          <t>Author:</t>
        </r>
        <r>
          <rPr>
            <sz val="9"/>
            <color indexed="81"/>
            <rFont val="Tahoma"/>
            <family val="2"/>
          </rPr>
          <t xml:space="preserve">
460.39
</t>
        </r>
      </text>
    </comment>
  </commentList>
</comments>
</file>

<file path=xl/comments2.xml><?xml version="1.0" encoding="utf-8"?>
<comments xmlns="http://schemas.openxmlformats.org/spreadsheetml/2006/main">
  <authors>
    <author>Author</author>
  </authors>
  <commentList>
    <comment ref="I38" authorId="0" shapeId="0">
      <text>
        <r>
          <rPr>
            <b/>
            <sz val="9"/>
            <color indexed="81"/>
            <rFont val="Tahoma"/>
            <family val="2"/>
          </rPr>
          <t>Author:</t>
        </r>
        <r>
          <rPr>
            <sz val="9"/>
            <color indexed="81"/>
            <rFont val="Tahoma"/>
            <family val="2"/>
          </rPr>
          <t xml:space="preserve">
13.26</t>
        </r>
      </text>
    </comment>
  </commentList>
</comments>
</file>

<file path=xl/comments3.xml><?xml version="1.0" encoding="utf-8"?>
<comments xmlns="http://schemas.openxmlformats.org/spreadsheetml/2006/main">
  <authors>
    <author>Author</author>
  </authors>
  <commentList>
    <comment ref="G257" authorId="0" shapeId="0">
      <text>
        <r>
          <rPr>
            <b/>
            <sz val="9"/>
            <color indexed="81"/>
            <rFont val="Tahoma"/>
            <family val="2"/>
          </rPr>
          <t>Author:</t>
        </r>
        <r>
          <rPr>
            <sz val="9"/>
            <color indexed="81"/>
            <rFont val="Tahoma"/>
            <family val="2"/>
          </rPr>
          <t xml:space="preserve">
754
</t>
        </r>
      </text>
    </comment>
    <comment ref="I257" authorId="0" shapeId="0">
      <text>
        <r>
          <rPr>
            <b/>
            <sz val="9"/>
            <color indexed="81"/>
            <rFont val="Tahoma"/>
            <family val="2"/>
          </rPr>
          <t>Author:</t>
        </r>
        <r>
          <rPr>
            <sz val="9"/>
            <color indexed="81"/>
            <rFont val="Tahoma"/>
            <family val="2"/>
          </rPr>
          <t xml:space="preserve">
2865.2
</t>
        </r>
      </text>
    </comment>
  </commentList>
</comments>
</file>

<file path=xl/sharedStrings.xml><?xml version="1.0" encoding="utf-8"?>
<sst xmlns="http://schemas.openxmlformats.org/spreadsheetml/2006/main" count="2042" uniqueCount="1133">
  <si>
    <t>01.06.01</t>
  </si>
  <si>
    <t xml:space="preserve">Columns </t>
  </si>
  <si>
    <t xml:space="preserve">IPE120 </t>
  </si>
  <si>
    <t>01.06.02</t>
  </si>
  <si>
    <t>01001235 1 156,400</t>
  </si>
  <si>
    <t>01.06.03</t>
  </si>
  <si>
    <t>01001235 1 35,000</t>
  </si>
  <si>
    <t>-1 18,116</t>
  </si>
  <si>
    <t>-2 50,000 3,140 0,006</t>
  </si>
  <si>
    <t>1 5,000 5,000</t>
  </si>
  <si>
    <t>`</t>
  </si>
  <si>
    <t>-</t>
  </si>
  <si>
    <t>0,336</t>
  </si>
  <si>
    <t xml:space="preserve">IPE 140 </t>
  </si>
  <si>
    <t xml:space="preserve">100 01001235 </t>
  </si>
  <si>
    <t>01.03.</t>
  </si>
  <si>
    <t>-  DN 150.</t>
  </si>
  <si>
    <t>-  DN 200.</t>
  </si>
  <si>
    <t xml:space="preserve">Rebose de depósito de alimentación a deshidratación. </t>
  </si>
  <si>
    <t xml:space="preserve">Acero en soportes. </t>
  </si>
  <si>
    <t>-  DN 125.</t>
  </si>
  <si>
    <t>Acero en soportes. 55</t>
  </si>
  <si>
    <t>1,00</t>
  </si>
  <si>
    <t xml:space="preserve">-  </t>
  </si>
  <si>
    <t>PN 10.</t>
  </si>
  <si>
    <t>03180401A</t>
  </si>
  <si>
    <t>2.2.1</t>
  </si>
  <si>
    <t>2.2.2</t>
  </si>
  <si>
    <t>2.2.3</t>
  </si>
  <si>
    <t>2.2.4</t>
  </si>
  <si>
    <t>2.2.5</t>
  </si>
  <si>
    <t>2.01</t>
  </si>
  <si>
    <t>2.02</t>
  </si>
  <si>
    <t>2.01.1</t>
  </si>
  <si>
    <t>2.01.2</t>
  </si>
  <si>
    <t>2.02.2</t>
  </si>
  <si>
    <t>2.01.1.</t>
  </si>
  <si>
    <t>2.02.1</t>
  </si>
  <si>
    <t>2.02.3</t>
  </si>
  <si>
    <t>2.02.4</t>
  </si>
  <si>
    <t>2.02.5</t>
  </si>
  <si>
    <t>15,00</t>
  </si>
  <si>
    <t>(LSZH)</t>
  </si>
  <si>
    <t>03.05.01</t>
  </si>
  <si>
    <t>03.05.02</t>
  </si>
  <si>
    <t>03.05.03</t>
  </si>
  <si>
    <t>.      ud I+N , 10 A</t>
  </si>
  <si>
    <t>.      ud I+N , 16 A</t>
  </si>
  <si>
    <t>.      ud III+N , 16 A</t>
  </si>
  <si>
    <t>03203401A</t>
  </si>
  <si>
    <t>03.05.04</t>
  </si>
  <si>
    <t>03.05.05</t>
  </si>
  <si>
    <t>PS+Tank</t>
  </si>
  <si>
    <t>ბიუჯეტი "მიმდინარე ეტაპი"</t>
  </si>
  <si>
    <t>სამშენებლო სამუშაოები</t>
  </si>
  <si>
    <t>1.01 მიწის სამუშაოები</t>
  </si>
  <si>
    <t>1.02 მკვებავი ბუფერული ავზი და მკვებავი სატუმბი სადგური</t>
  </si>
  <si>
    <t>1.03 შლამის დეჰიდრატაციის შენობა და ელექტრო ოთახი</t>
  </si>
  <si>
    <t>1.04 კირის ბუნკერის ფუნდამენტი</t>
  </si>
  <si>
    <t>1.05 შლამის კონტეინერის ფუნდამენტი</t>
  </si>
  <si>
    <t>1.06 მილგაყვანილობები</t>
  </si>
  <si>
    <t>1.08 გამწვანება</t>
  </si>
  <si>
    <t>მექანიკური აღჭურვილობები</t>
  </si>
  <si>
    <t xml:space="preserve">2.01 შლამის დეჰიდრატაციის ბუფერული ავზი </t>
  </si>
  <si>
    <t>2.02 შლამის დეჰიდრატაცია</t>
  </si>
  <si>
    <t>ელექტრო აღჭურვილობა</t>
  </si>
  <si>
    <t>3.01 სადისტრიბუციო დაფის გამავალი ხაზები</t>
  </si>
  <si>
    <t>3.02 სიმძლავრის კოეფიციენტის კორექტირება</t>
  </si>
  <si>
    <t>3.03 ძრავის მართვის ცენტრები</t>
  </si>
  <si>
    <t>3.04 MCC გამომავალი ხაზები</t>
  </si>
  <si>
    <t>3.05 განათება და მცირე სიმძლავრე</t>
  </si>
  <si>
    <t>3.06 დამიწების ქსელი</t>
  </si>
  <si>
    <t>3.07 კონტროლი და ინსტრუმენტაცია</t>
  </si>
  <si>
    <t>ჯანმრთელობა და უსაფრთხოება</t>
  </si>
  <si>
    <t>გაშვება და ამოქმედება</t>
  </si>
  <si>
    <t>სულ ხარჯები</t>
  </si>
  <si>
    <t>სამშენებლო სამუშაო</t>
  </si>
  <si>
    <t>მიწის სამუშაოები</t>
  </si>
  <si>
    <t>მკვებავი ბუფერული ავზი და მკვებავი სატუმბი სადგური</t>
  </si>
  <si>
    <t>შლამის დეჰიდრატაციის შენობა და ელექტრო ოთახი</t>
  </si>
  <si>
    <t>კირის ბუნკერის ფუნდამენტი</t>
  </si>
  <si>
    <t>შლამის კონტეინერის ფუნდამენტი</t>
  </si>
  <si>
    <t>მილგაყვანილობები</t>
  </si>
  <si>
    <t>ტროტუარი და გზები</t>
  </si>
  <si>
    <t>გამწვანება</t>
  </si>
  <si>
    <t>ჯამი - სამშენებლო სამუშაო</t>
  </si>
  <si>
    <t>კოდი</t>
  </si>
  <si>
    <t>აღწერა</t>
  </si>
  <si>
    <t>ერთეული</t>
  </si>
  <si>
    <t>სიგრძე</t>
  </si>
  <si>
    <t>სიგანე</t>
  </si>
  <si>
    <t>სიმაღლე</t>
  </si>
  <si>
    <t>რაოდენობა</t>
  </si>
  <si>
    <t>ფასი</t>
  </si>
  <si>
    <t>ჯამი</t>
  </si>
  <si>
    <t>მ² ასფალტის საფუძვლის მქონე გზების დემონტაჟი, ნარჩენების დატვირთვა და გატანა ნაგავსაყრელზე.</t>
  </si>
  <si>
    <t>ასფალტის საფუძვლის მქონე გზების დემონტაჟი, წინასწარი მოჭრის, ნარჩენების დატვირთვის და ნაგავსაყრელზე გატანის ჩათვლით.</t>
  </si>
  <si>
    <t xml:space="preserve"> (მ²) სამშენებლო ტერიტორიის გენერალური გაწმენდა მექანუკრი საშუალებებით, საშუალო სისქით 30სმ.</t>
  </si>
  <si>
    <t>სამშენებლო ტერიტორიის გენერალური გაწმენდა, საშუალო სისქით 30სმ.</t>
  </si>
  <si>
    <t xml:space="preserve"> ჩრდილოეთ მხარე</t>
  </si>
  <si>
    <t>სამხრეთ მხარე</t>
  </si>
  <si>
    <t xml:space="preserve"> გამოკლება01000150</t>
  </si>
  <si>
    <t>მ³ ქვაბულიდან შესაფერისი მასალის დამატება მიწაყრილში გრუნტზე</t>
  </si>
  <si>
    <t>მ³ ქვაბულიდან ამოღებული გრუნტის ტრანსპორტირება ნაგავსაყრელზე მაქსიმუმ 5კმ დისტანციაზე.</t>
  </si>
  <si>
    <t xml:space="preserve"> იგივე გაზომვით:</t>
  </si>
  <si>
    <t>ჯამი - მიწის სამუშაოები</t>
  </si>
  <si>
    <t>მ³ გრუნტის ექსკავაცია საძირკველებში, ავზებში და სტრუქტურებში, წყლის ამოწურვის გარეშე</t>
  </si>
  <si>
    <t>გრუნტის ექსკავაცია საძირკველებში, ავზებში და სტრუქტურებში, მექანიკური საშუალებებით, წყლის ამოწურვის გარეშე.</t>
  </si>
  <si>
    <t>ავზი და ამოტუმბვა</t>
  </si>
  <si>
    <t>მ³ გრუნტის ექსკავაცია საძირკვლებში და სტრუქტურებში, ქვაბულიდან შესაფერისი მასალით</t>
  </si>
  <si>
    <t>ქვაბულიდან ამოღებული გრუნტის ტრანსპორტირება ნაგავსაყრელზე მაქსიმუმ 5კმ დისტანციაზე.</t>
  </si>
  <si>
    <t>იგივე 01001135</t>
  </si>
  <si>
    <t>გამოკლება:</t>
  </si>
  <si>
    <t>გრუნტის ექსკავაცია საძირკვლებში და სტრუქტურებში, ქვაბულიდან შესაფერისი მასალით, დასველების და ტკეპნის ჩათვლით</t>
  </si>
  <si>
    <t xml:space="preserve"> ქვაბულიდან შესაფერისი მასალის დამატება მიწაყრილში გრუნტზე, დასველების და ტკეპნის ჩათვლით 95% M.P.</t>
  </si>
  <si>
    <t>მ³ შერჩეული მარცვლოვანი მასალის ბაზა, რეზერვიდან, დატკეპნის ჩათვლით 95%-მდე M.P.</t>
  </si>
  <si>
    <t>შერჩეული მარცვლოვანი მასალის ბაზა, რეზერვიდან, დატკეპნის ჩათვლით 95%-მდე M.P.</t>
  </si>
  <si>
    <t xml:space="preserve">გამოკლება: 01001320 </t>
  </si>
  <si>
    <t>მ³ ბეტონის მიწოდება და თხელი ფენის დასხმა C12/15.</t>
  </si>
  <si>
    <t>ბეტონის მიწოდება და თხელი ფენის დასხმა C12/15. C12/15.</t>
  </si>
  <si>
    <t>ავზი და ამოტუმბვა 1 17,500</t>
  </si>
  <si>
    <t>მ³ დაუარმატურებელი ბეტონის მიწოდება და დასხმა C20/25.</t>
  </si>
  <si>
    <t>დაუარმატურებელი ბეტონის მიწოდება და დასხმა C20/25.</t>
  </si>
  <si>
    <t>ავზის დახრილობა 1 10,600</t>
  </si>
  <si>
    <t xml:space="preserve">მ³ რკინაბეტონის მიწოდება და დასხმაC30/37 საძირკველში, ექსპოზიცია XC4+XA2, </t>
  </si>
  <si>
    <t>რკინაბეტონის მიწოდება და დასხმა C30/37 საძირკვლებში, ექსპოზიციის კლასები XC4+XA2, ზომიერად აგრესიული ქიმიური შეტევა, დამზადებულია სულფატ რეზისტენტული ცემენტით CEM IV/A-SR, აგრეგატების მაქსიმალური დიამეტრი 20 მმ, მაქსიმალური წყალცემენტის თანაფარდობა 0.50 და ცემენტის მინიმალური შემცველობა 360 კგ/მ3; დასხმის, გამკვრივების და ვიბრაციის ჩათვლით.</t>
  </si>
  <si>
    <t xml:space="preserve">მ³ რკინაბეტონის მიწოდება და დასხმა C30/37 საძირკველში, ექსპოზიცია XC4 </t>
  </si>
  <si>
    <t>რკინაბეტონის მიწოდება და დასხმა C30/37 საძირკვლებში, ექსპოზიციის კლასები XC4, დამზადებული ცემენტისგან CEM II/B-P, აგრეგატების მაქსიმალური დიამეტრი 20 მმ, წყალცემენტის მაქსიმალური თანაფარდობა 0.55, და ცემენტის მინიმალური შემცველობა 300 კგ/მ3; დასხმის, გამკვრივების და ვიბრაციის ჩათვლით.</t>
  </si>
  <si>
    <t>კიბე 300,20 1 1,350</t>
  </si>
  <si>
    <t>საფეხურები 5 1,000</t>
  </si>
  <si>
    <t>ტუმბოს საყრდენი ფილები 2 1,650</t>
  </si>
  <si>
    <t>მ³ რკინაბეტონის მიწოდება და დასხმა C30/37 კედლებში, ექსპოზიცია XC4+XA2,</t>
  </si>
  <si>
    <t>რკინაბეტონის მიწოდება და დასხმა C30/37 კედლებში, ექსპოზიციის კლასები XC4+XA2, ზომიერად აგრესიული ქიმიური შეტევა, დამზადებულია სულფატ რეზისტენტული ცემენტით CEM IV/A-SR, აგრეგატების მაქსიმალური დიამეტრი 20 მმ,  წყალცემენტის მაქსიმალური თანაფარდობა 0.50, და ცემენტის მინიმალური შემცველობა 360 კგ/მ3; დასხმის, გამკვრივების და ვიბრაციის ჩათვლით.</t>
  </si>
  <si>
    <t>კედლები ფილის ხვრელებში</t>
  </si>
  <si>
    <t>კიბე</t>
  </si>
  <si>
    <t>კოჭი</t>
  </si>
  <si>
    <t>მ² გაფართოებული პოლისტირონი 2 სმ სისქის, შეერთების ადგილის ფორმირებისთვის</t>
  </si>
  <si>
    <t>გაფართოებული პოლისტირონი 2 სმ სისქის, შეერთების ადგილის ფორმირებისთვის.</t>
  </si>
  <si>
    <t>არხის გვერდზე</t>
  </si>
  <si>
    <t>შენობის გვერდზე</t>
  </si>
  <si>
    <t>მ² უბრალო ყალიბი საძირკვლებში, დემონტაჟის და გაწმენდის ჩათვლით.</t>
  </si>
  <si>
    <t>უბრალო ყალიბი საძირკვლებში, დემონტაჟის და გაწმენდის ჩათვლით.</t>
  </si>
  <si>
    <t>კიბე 300,20</t>
  </si>
  <si>
    <t xml:space="preserve">საფეხურები </t>
  </si>
  <si>
    <t>ტუმბოს საყრდენი ფილები</t>
  </si>
  <si>
    <t>მ² უბრალო ყალიბი ჰორიზონტალურ ფილებში, დემონტაჟის და გაწმენდის ჩათვლით.</t>
  </si>
  <si>
    <t>უბრალო ყალიბი ჰორიზონტალურ ფილებში, დემონტაჟის და გაწმენდის ჩათვლით.</t>
  </si>
  <si>
    <t>ხვრელები</t>
  </si>
  <si>
    <t>მ² უბრალო ყალიბი კედლებში, დემონტაჟის და გაწმენდის ჩათვლით.</t>
  </si>
  <si>
    <t>უბრალო ყალიბი კედლებში, დემონტაჟის და გაწმენდის ჩათვლით.</t>
  </si>
  <si>
    <t>გამოკლება: 01020200</t>
  </si>
  <si>
    <t xml:space="preserve"> მ² უბრალო ყალიბი დახრილ ფილებში, დემონტაჟის და გაწმენდის ჩათვლით.</t>
  </si>
  <si>
    <t>საფეხურები</t>
  </si>
  <si>
    <t xml:space="preserve"> მ² უბრალო ყალიბი სვეტებში და კოჭებში, დემონტაჟის და გაწმენდის ჩათვლით.</t>
  </si>
  <si>
    <t>უბრალო ყალიბი სვეტებში და კოჭებში, დემონტაჟის და გაწმენდის ჩათვლით.</t>
  </si>
  <si>
    <t>კგ გოფრირებული საარმატურო წნელი, კლასი A500C (fyk=500 MPa),</t>
  </si>
  <si>
    <t>გოფრირებული საარმატურო წნელის მიწოდება და მონტაჟი, კლასი A500C (fyk=500 MPa), ჭრების, მომწვარი სადენით შეკვრის, გამყოფების და აწყობის ელემენტების ჩათვლით.</t>
  </si>
  <si>
    <t>იგივე გაზომვა:</t>
  </si>
  <si>
    <t>კგ სტრუქტურული ფოლადის ტიპი S 275JR (fy=275 MPa), კოროზიის საწინააღმდეგო დამუშავების ჩათვლით C4</t>
  </si>
  <si>
    <t>სტრუქტურული ფოლადის ტიპი S 275JR (fy=275 MPa) მიწოდება და მონტაჟი, კოროზიის საწინააღმდეგო დამუშავების ჩათვლით C4, კვანძებისა და სპეციალური ნაწილების პროპორციული ნაწილი, მთლიანად აწყობილი და მოთავსებული.</t>
  </si>
  <si>
    <t>მიმაგრების ფირფიტები 4</t>
  </si>
  <si>
    <t>მ ცხელი მოთუთიებული ფოლადის მოაჯირი 0,90 მ სიმაღლით</t>
  </si>
  <si>
    <t xml:space="preserve">გამოკლება: </t>
  </si>
  <si>
    <t>მ² ცხელი მოთუთიებული მეტალის ხუფის მიწოდება და მონტაჟი, ჩარჩოს ჩათვლით, განთავსებული.</t>
  </si>
  <si>
    <t>ცხელი მოთუთიებული მეტალის ხუფის მიწოდება და მონტაჟი, ჩარჩოს ჩათვლით, განთავსებული.</t>
  </si>
  <si>
    <t>მ² ღრუ ბეტონის ბლოკების კედელი, ზომები 40*20*20 სმ., უნდა დაიფაროს</t>
  </si>
  <si>
    <t>ღრუ ბეტონის ბლოკების კედელი, ზომები s 40*20*20 სმ., უნდა დაიფაროს,მიღებულია ცემენტის დუღაბით, წმენდის და სპეციალური ნაწილების ჩათვლით.</t>
  </si>
  <si>
    <t>კიბეზე მისასვლელი</t>
  </si>
  <si>
    <t>კარი</t>
  </si>
  <si>
    <t>მ² სახურავის სენდვიჩ პანელი სისქით 30 მმ</t>
  </si>
  <si>
    <t>მ² ცემენტის რენდერინგი ვერტიკალურ კედლებზე</t>
  </si>
  <si>
    <t>ცემენტის რენდერინგი ვერტიკალურ კედლებზე, 1:4 ცემენტის დუღაბით, კედლის მომზადების და დატენიანების ჩათვლით.</t>
  </si>
  <si>
    <t xml:space="preserve">იგივე 01005100 </t>
  </si>
  <si>
    <t>მ²  პლასტმასის საღებავი ჰორიზონტალურ და ვერტიკალურ შიდა კედლებზე</t>
  </si>
  <si>
    <t>პლასტმასის საღებავი ჰორიზონტალურ და ვერტიკალურ შიდა კედლებზე, ორი ფენა, ზედაპირის მომზადების, ხარაჩოების დადგმის და მისი წასმისთვის საჭირო ყველა პროცედურის ჩათვლით.</t>
  </si>
  <si>
    <t>ამოტუმბვა</t>
  </si>
  <si>
    <t>ხვრელი</t>
  </si>
  <si>
    <t xml:space="preserve"> მ² ქვის საღებავი ჰორიზონტალურ და ვერტიკალურ გარე კედლებზე</t>
  </si>
  <si>
    <t>ქვის საღებავი ჰორიზონტალურ და ვერტიკალურ გარე კედლებზე, ორი ფენა, ზედაპირის მომზადების, ხარაჩოების დადგმის და მისი წასმისთვის საჭირო ყველა პროცედურის ჩათვლით.</t>
  </si>
  <si>
    <t>იგივე 01005100 1 19,180</t>
  </si>
  <si>
    <t xml:space="preserve"> მ² ეპოქსიდური იატაკი ბეტონის საყრდენზე</t>
  </si>
  <si>
    <t>ეპოქსიდური იატაკი ბეტონის საყრდენზე, რომელიც შედგება: ზედაპირის მომზადება და გაწმენდა, პრაიმერი ორკომპონენტიანი ეპოქსიდური ფისით, კვარცის ქვიშის გაშლა ახალ ფისზე და ორკომპონენტიანი ეპოქსიდური ფისოვანი დასრულების ფენა. ფერი უნდა შეირჩეს.</t>
  </si>
  <si>
    <t xml:space="preserve">საყრდენი ფილები </t>
  </si>
  <si>
    <t xml:space="preserve"> მ გაბერვადი ნაკერის საჰერმეტიზაციო ნარევი, ბეტონის კონსტრუქციის შეერთებებისთვის</t>
  </si>
  <si>
    <t>.გაბერვადი ნაკერის საჰერმეტიზაციო ნარევი, ბეტონის კონსტრუქციის შეერთებებისთვის, მიწებებული განტავსების ჩათვლით.</t>
  </si>
  <si>
    <t>საძირკვლის ფილა</t>
  </si>
  <si>
    <t>კედლები</t>
  </si>
  <si>
    <t xml:space="preserve"> მ² მეტალის კარები, მილისებრი პროფილის ჩარჩოთი და გარედან დაკეცილი მეტალის ფურცლით </t>
  </si>
  <si>
    <t>მეტალის კარები, მილისებრი პროფილის ჩარჩოთი და გარედან დაკეცილი მეტალის ფურცლით, სინთეზური ემალის საღებავის და საკიდის და უსაფრთხოების ფიტინგების ჩათვლით.</t>
  </si>
  <si>
    <t>მ სადეფორმაციო ნაკერების დალუქვა, 2სმ სიგანის, ელასტიური პოლიურეთანის საგოზავით</t>
  </si>
  <si>
    <t>სადეფორმაციო ნაკერების დალუქვა, 2სმ სიგანის, ელასტიური პოლიურეთანის საგოზავით.</t>
  </si>
  <si>
    <t>არხის გვერდით</t>
  </si>
  <si>
    <t>შენობის გვერდით</t>
  </si>
  <si>
    <t>ჯამი - მკვებავი ბუფერული ავზი და მკვებავი სატუმბი სადგური</t>
  </si>
  <si>
    <t>მ³ რკინაბეტონის საძირკვლების ან სტრუქტურების დანგრევა კომპრესორით, მაქსიმალური სისქე 0.50 მ.</t>
  </si>
  <si>
    <t>რკინაბეტონის საძირკვლების ან სტრუქტურების დანგრევა კომპრესორით, მაქსიმალური სისქე 0.50 მ, ნარჩენების დატვირთვის და ნაგავსაყრელზე გატანის ჩათვლით.</t>
  </si>
  <si>
    <t>ელექტრო ოთახი</t>
  </si>
  <si>
    <t>მ³ საძირკვლებში, ავზებში და სტრუქტურებში გქუნტის ექსკავაცია, წყლის ამოწურვის გარეშე</t>
  </si>
  <si>
    <t>საძირკვლებში, ავზებში და სტრუქტურებში გქუნტის ექსკავაცია, მექანიკური საშუალებებით, წყლის ამოწურვის გარეშე.</t>
  </si>
  <si>
    <t>პოლიელექტროლიტური აღჭურვილობის კიბე</t>
  </si>
  <si>
    <t>პოლიელექტროლიტური აღჭურვილობის საყრდენი ფილა</t>
  </si>
  <si>
    <t>მ³ გრუნტის ექსკავაცია თხრილებში, მექანიკური საშუალებებით, წყლის ამოწურვის გარეშე.</t>
  </si>
  <si>
    <t>გრუნტის ექსკავაცია თხრილებში, მექანიკური საშუალებებით, წყლის ამოწურვის გარეშე.</t>
  </si>
  <si>
    <t>სადრენაჟო მილი</t>
  </si>
  <si>
    <t>მ³ გრუნტის გაფართოება საძირკველებსა და სტრუქტურებში, ქვაბულიდან შესაფერისი მასალით</t>
  </si>
  <si>
    <t>მ³ გრუნტის გაფართოება საძირკველებსა და სტრუქტურებში, ქვაბულიდან შესაფერისი მასალით, დასველების და ტკეპნის ჩათვლით</t>
  </si>
  <si>
    <t xml:space="preserve"> მ³ სუფთა ქვიშის ფენა თხრილების ბსკერზე</t>
  </si>
  <si>
    <t>სუფთა ქვიშის ფენა თხრილების ბსკერზე, მილების რეგულარიზაციის და ჩადებისთვის.</t>
  </si>
  <si>
    <t>მილი</t>
  </si>
  <si>
    <t xml:space="preserve"> მ³ თხრილებში გრუნტის გაფართოება, ქვაბულიდან შესაფერისი მასალით</t>
  </si>
  <si>
    <t>თხრილებში გრუნტის გაფართოება, ქვაბულიდან შესაფერისი მასალით, დასველების და ტკეპნის ჩათვლით</t>
  </si>
  <si>
    <t>მილი -</t>
  </si>
  <si>
    <t>ბეტონის მიწოდება და თხელი ფენის დასხმა C12/15</t>
  </si>
  <si>
    <t>მ³ რკინაბეტონის მიწოდება და დასხმა C30/37 საძირკველში, ექსპოზიცია XC4</t>
  </si>
  <si>
    <t>რკინაბეტონის მიწოდება და დასხმა C30/37 საძირკვლებში, ექსპოზიციის კლასები XC4, დამზადებულია ცემენტით CEM II/B-P, აგრეგატების მაქსიმალური დიამეტრი 20 მმ, მაქსიმალური წყალცემენტის თანაფარდობა 0.55 და ცემენტის მინიმალური შემცველობა 300 კგ/მ3; დასხმის, გამკვრივების და ვიბრაციის ჩათვლით.</t>
  </si>
  <si>
    <t>ტუმბოს საყრდენი ფილა</t>
  </si>
  <si>
    <t>ფილის შეცვლა:</t>
  </si>
  <si>
    <t xml:space="preserve">ელექტრო ოთახი </t>
  </si>
  <si>
    <t>მ³ რკინაბეტონის მიწოდება და დასხმა C30/37 კედლებში, ექსპოზიცია XC4</t>
  </si>
  <si>
    <t>რკინაბეტონის მიწოდება და დასხმა C30/37 კედლებში, ექსპოზიციის კლასები XC4, დამზადებულია  ცემენტით CEM II/B-P, აგრეგატების მაქსიმალური დიამეტრი 20 მმ,  წყალცემენტის მაქსიმალური თანაფარდობა 0.55, და ცემენტის მინიმალური შემცველობა 300 კგ/მ3; დასხმის, გამკვრივების და ვიბრაციის ჩათვლით.</t>
  </si>
  <si>
    <t>მ³ რკინაბეტონის მიწოდება და დასხმა C30/37 დახრილ ფილებში, ექსპოზიცია XC4</t>
  </si>
  <si>
    <t>რკინაბეტონის მიწოდება და დასხმა C30/37 დახრილ ფილებში, ექსპოზიციის კლასები XC4, დამზადებულია ცემენტისგან CEM II/B-P, აგრეგატების მაქსიმალური დიამეტრი 20 მმ,  წყალცემენტის მაქსიმალური თანაფარდობა 0.50, და ცემენტის მინიმალური შემცველობა  300 კგ/მ3; დასხმის, გამკვრივების და ვიბრაციის ჩათვლით.</t>
  </si>
  <si>
    <t>მ³ რკინაბეტონის მიწოდება და დასხმა C30/37 სვეტებში და კოჭებში, ექსპოზიცია XC4+XA2,</t>
  </si>
  <si>
    <t>რკინაბეტონის მიწოდება და დასხმა C30/37 სვეტებში და კოჭებში, ექსპოზიციის კლასები XC4+XA2, ზომიერად აგრესიული ქიმიური შეტევა, დამზადებულია სულფატ რეზისტენტული ცემენტით CEM IV/A-SR, აგრეგატების მაქსიმალური დიამეტრი 20 მმ,  წყალცემენტის მაქსიმალური თანაფარდობა 0.50, და ცემენტის მინიმალური შემცველობა  360 კგ/მ3; დასხმის, გამკვრივების და ვიბრაციის ჩათვლით.</t>
  </si>
  <si>
    <t xml:space="preserve"> მ³ რკინაბეტონის მიწოდება და დასხმა C30/37 სვეტებში და კოჭებში, ექსპოზიცია XC4</t>
  </si>
  <si>
    <t>რკინაბეტონის მიწოდება და დასხმა C30/37 სვეტებში და კოჭებში, ექსპოზიციის კლასები XC4,  დამზადებულია ცემენტით CEM II/B-P, აგრეგატების მაქსიმალური დიამეტრი 20 მმ,  წყალცემენტის მაქსიმალური თანაფარდობა 0.55, და ცემენტის მინიმალური შემცველობა  300 კგ/მ3; დასხმის, გამკვრივების და ვიბრაციის ჩათვლით.</t>
  </si>
  <si>
    <t xml:space="preserve"> მ² უბრალო ყალიბი საძირკვლებში, დემონტაჟის და გაწმენდის ჩათვლით.</t>
  </si>
  <si>
    <t>პოლიელექტროლიტური აღჭურვილობის კიბე:</t>
  </si>
  <si>
    <t>სვეტები</t>
  </si>
  <si>
    <t>კოჭები</t>
  </si>
  <si>
    <t>მიმაგრების ფირფიტები</t>
  </si>
  <si>
    <t>ელექტრო ოთახი:</t>
  </si>
  <si>
    <t>ჭერის კოჭები</t>
  </si>
  <si>
    <t>ელექტრო პანელის მხარდამჭერი სტრუქტურა</t>
  </si>
  <si>
    <t xml:space="preserve">სხვა (15%) </t>
  </si>
  <si>
    <t>0.90 მ სიმაღლის ცხელი მოთუთიებული ფოლადის მოაჯირის მიწოდება და მონტაჟი, 2" მილისებური ფოლადის მოაჯირებით, პილასტრი ყოველ 1.50 მ-ზე, დამზადებული სახელოსნოში და აწყობილი ადგილზე.</t>
  </si>
  <si>
    <t xml:space="preserve"> მ 1.00 მ ფართო მეტალის კიბე, დახვეული პროფილების კიბის სიგრძივი კოჭების  და მოთუთიებული ბადის საფეხურების ჩათვლით 90 x 27</t>
  </si>
  <si>
    <t>1.00 მ ფართო მეტალის კიბის მიწოდება და მონტაჟი, დახვეული პროფილების კიბის სიგრძივი კოჭების  და მოთუთიებული ბადის საფეხურების ჩათვლით 90 x 27, რომელიც მიხრახნილია სიგრძივ კოჭებზე, დამზადებულია სახელოსნოში და დამონტაჟებულია ადგილზე, მთლიანად დასრულებული. მოაჯირის გარეშე.</t>
  </si>
  <si>
    <t>პოლიელექტროლიტური აღჭურვილობა</t>
  </si>
  <si>
    <t xml:space="preserve"> სალექარი ცენტრიფუგები</t>
  </si>
  <si>
    <t xml:space="preserve"> მ² ცხელი მოთუთიებული ფოლადის ცხაურა, 30 x 30 მმ ბადე, 30 x 3 მმ ბრტყელი გისოსებით და გოფრირებული გისოსებით</t>
  </si>
  <si>
    <t>სალექარი ცენტრიფუგების სტრუქტურა</t>
  </si>
  <si>
    <t>სალექარი ცენტრიფუგების სტრუქტურა:</t>
  </si>
  <si>
    <t>სახურავის სენდვიჩ პანელი სისქით 30 მმ, ფორმირებული ორმაგი 0.5 მმ სისქის ფოლადის ფურცლით და პოლიურეთანის შუალედური ბირთვით, ექსტერიერი ლაქის დაფარვით და ინტერიერი მოთუთიებული, აწყობის, ფიტინგების, მთლიანად დამონტაჟების ჩათვლით.</t>
  </si>
  <si>
    <t>მ² პლასტმასის საღებავი ჰორიზონტალურ და ვერტიკალურ შიდა კედლებზე</t>
  </si>
  <si>
    <t>დეჰიდრატაციის შენობის შიდა მხარე</t>
  </si>
  <si>
    <t>გამოკლება:კარი</t>
  </si>
  <si>
    <t>მ² მეტალის სტრუქტურის ხანძრისგან პასიური დაცვის ფორმირება</t>
  </si>
  <si>
    <t>მეტალის სტრუქტურის ხანძრისგან პასიური დაცვის ფორმირება აალების საწინააღმდეგო ნივთიერების დუღაბის პნევმატური პროექციის საშუალებით, რომელიც შედგება ცემენტისგან პერლიტთან ან ვერმიკულიტთან კომბინაციაში, რაც ქმნის არაწვად საფარს, სანამ მიიღწევა ცეცხლგამძლეობის 60 წუთი, მინიმალური სისქით 11 მმ. კედლების დაცვის, სადურგლო და სხვა ელემენტების და დასუფთავების ჩათვლით.</t>
  </si>
  <si>
    <t>დეჰიდრატაციის შენობა</t>
  </si>
  <si>
    <t>გამოკლება:ელექტრო ოთახი</t>
  </si>
  <si>
    <t>მ² ამაღლებული მისასვლელი იატაკი 0.40 მ სიმაღლე, 60 x 60 სმ კაფელით</t>
  </si>
  <si>
    <t>ამაღლებული მისასვლელი იატაკი 0.40 მ სიმაღლე, 60 x 60 სმ კაფელით, მაღალი სიმკვრივის მერქანბურბუშელას ფილით 30 მმ სისქის და ვინილის იატაკის უმაღლესი საბოლოო ფენით 1.2 მმ სისქის, PVC პერიმეტრის კიდეების დაცვით, დაყრდნობილი მოთუთიებული ფოლადის რეგულირებად კვარცხლბეკებზე.</t>
  </si>
  <si>
    <t>მ² დამტკიცებული სახანძრო კარის მიწოდება და მონტაჟი</t>
  </si>
  <si>
    <t>ელექტრო ოთახი 1 1,400 2,400</t>
  </si>
  <si>
    <t>მ ზღუდარი კარებისთვის და ფანჯრებისთვის</t>
  </si>
  <si>
    <t>ზღუდარი კარებისთვის და ფანჯრებისთვის ფორმირებული ფოლადის პროფილების კოჭებისგან, განთავსების ჩათვლით.</t>
  </si>
  <si>
    <t>დამტკიცებული სახანძრო კარის მიწოდება და მონტაჟი, 74 მმ სისქის, თეთრი ლაქის საღებავის საბოლოო ფენით, დამზადებული 3 მოთუთიებული 0.8 მმ სისქის ფოლადის ფურცლისგან, მაღალი სიმკვრივის ქვაბამბის შუალედური კამერით, მოთუთიებულ ფოლადის ჩარჩოზე 1,5 მმ სისქის, გაფართოებადი მაერთებელი კვანძით, პანიკის საწინააღმდეგო გისოსის ჩათვლით, გარე სახის ბრმა საფარით. შემუშავებულია სახელოსნოში, მორგება და დაფიქსირება ადგილზე. მთლიანად განთავსებული.</t>
  </si>
  <si>
    <t>ელექტრო ოთახი 1 1,900</t>
  </si>
  <si>
    <t xml:space="preserve"> uთუჯის სიფონის სანიაღვრე, ზომები 20x20 სმ</t>
  </si>
  <si>
    <t>თუჯის სიფონის სანიაღვრე, ზომები 20x20 სმ, მთლიანად დამონტაჟებული.</t>
  </si>
  <si>
    <t>მ საფეხურის ფორმირება კერამიკული აგურით მიღებული ცემენტის დუღაბით</t>
  </si>
  <si>
    <t>საფეხურის ფორმირება კერამიკული აგურით მიღებული ცემენტის დუღაბით</t>
  </si>
  <si>
    <t>სალექავი ცენტრიფუგების სტრუქტურა</t>
  </si>
  <si>
    <t>მ HDPE ორკედლიანი გოფრირებული მილი, ნომინალური რგოლის სიმყარის კლასი SN 8, ნომინალური დიამეტრი 160 მმ</t>
  </si>
  <si>
    <t>დრენაჟი</t>
  </si>
  <si>
    <t>ჯამი - შლამის დეჰიდრატაციის შენობა და ელექტრო ოთახი</t>
  </si>
  <si>
    <t>მ² ასფალტის საფუძვლის მქონე გზების დემონტაჟი, ნარჩენების დატვირთვა და გატანა ნაგავსაყრელზე.  ასფალტის საფუძვლის მქონე გზების დემონტაჟი, წინასწარი მოჭრის, ნარჩენების დატვირთვის და ნაგავსაყრელზე გატანის ჩათვლით.</t>
  </si>
  <si>
    <t>არსებული გზა 1 6,000 6,000 36,000</t>
  </si>
  <si>
    <t>მ³ გრუნტის ექსკავაცია საძირკვლებში, ავზებში და სტრუქტურებში, წყლის ამოწურვის გარეშე</t>
  </si>
  <si>
    <t>გრუნტის ექსკავაცია საძირკვლებში, ავზებში და სტრუქტურებში, მექანიკური საშუალებებით, წყლის ამოწურვის გარეშე.</t>
  </si>
  <si>
    <t xml:space="preserve">გრუნტის ექსკავაცია საძირკვლებში და სტრუქტურებში, ქვაბულიდან შესაფერისი მასალით, დასველების და ტკეპნის ჩათვლით. </t>
  </si>
  <si>
    <t xml:space="preserve"> მ³ ქვაბულიდან ამოღებული გრუნტის ტრანსპორტირება ნაგავსაყრელზე მაქსიმუმ 5კმ დისტანციაზე.</t>
  </si>
  <si>
    <t>იგივე 01001320</t>
  </si>
  <si>
    <t>ბეტონის მიწოდება და თხელი ფენის დასხმა C12/15.</t>
  </si>
  <si>
    <t>მ³ რკინაბეტონის მიწოდება და დასხმაC30/37 საძირკველში, ექსპოზიცია XC4</t>
  </si>
  <si>
    <t>მიმაგრების ფირფიტები 4 50,000</t>
  </si>
  <si>
    <t>ჯამი-კირის ბუნკერის ფუნდამენტი</t>
  </si>
  <si>
    <t>ფილის დაცვა:</t>
  </si>
  <si>
    <t>სხვა (5%)</t>
  </si>
  <si>
    <t>ჯამი - შლამის კონტეინერის ფუნდამენტი</t>
  </si>
  <si>
    <t>შლამის ხაზი</t>
  </si>
  <si>
    <t>გადმოღვრის და სადრენაჟო ქსელი</t>
  </si>
  <si>
    <t>ელექტრო ტრანშეები</t>
  </si>
  <si>
    <t>ჯამი - მილგაყვანილობები</t>
  </si>
  <si>
    <t xml:space="preserve"> ასფალტის საფუძვლის მქონე გზების დემონტაჟი, წინასწარი მოჭრის, ნარჩენების დატვირთვის და ნაგავსაყრელზე გატანის ჩათვლით.</t>
  </si>
  <si>
    <t>გზები</t>
  </si>
  <si>
    <t>გზის საფარი</t>
  </si>
  <si>
    <t>1.07 გზის საფარი და გზები</t>
  </si>
  <si>
    <t>მ³ გრუნტის ექსკავაცია თხრილებში, მექანიკური საშუალებებით, წყლის ამოწურვის გარეშე</t>
  </si>
  <si>
    <t>გრუნტის ექსკავაცია თხრილებში, მექანიკური საშუალებებით, წყლის ამოწურვის გარეშე</t>
  </si>
  <si>
    <t>გზის ქვეშ</t>
  </si>
  <si>
    <t>მ³ სუფთა ქვიშის ფენა თხრილების ბსკერზე</t>
  </si>
  <si>
    <t xml:space="preserve">სუფთა ქვიშის ფენა თხრილების ბსკერზე, მილების რეგულარიზაციის და ჩადებისთვის </t>
  </si>
  <si>
    <t>გამოკლება: მილი</t>
  </si>
  <si>
    <t>მ HDPE მილი, ნომინალური წნევა PN 10, ნომინალური დიამეტრი160 მმ</t>
  </si>
  <si>
    <t>HDPE მილი, ნომინალური წნევა PN 10, ნომინალური დიამეტრი160 მმ, მაერთებელი კვანძების, ფიტინგების, განთავსების და ტესტების ჩათვლით.</t>
  </si>
  <si>
    <t>გამოკლება: 01002010</t>
  </si>
  <si>
    <t xml:space="preserve">იგივე გაზომვა: </t>
  </si>
  <si>
    <t>მ² 0.30მ ნატეხი ქვის საფეხმავლო ბილიკი, 8 სმ ასფალტის ზედაპირი</t>
  </si>
  <si>
    <t>0.30მ ნატეხი ქვის საფეხმავლო ბილიკი, დატკევნილი 98% M.P.-მდე, და 8 სმ ასფალტის ზედაპირი დასხმული ერთ ფენად.</t>
  </si>
  <si>
    <t>მ² გზების ფორმირება, 0,32 მ ნატეხი ქვა, 18 სმ ასფალტის ზედაპირი</t>
  </si>
  <si>
    <t>ჯამი - შლამის ხაზი</t>
  </si>
  <si>
    <t>მ³  გრუნტის ექსკავაცია თხრილებში, მექანიკური საშუალებებით, წყლის ამოწურვის გარეშე.</t>
  </si>
  <si>
    <t>მ HDPE ორკედლიანი გოფრირებული მილი, ნომინალური რგოლის სიმყარის კლასი SN 8, ნომინალური დიამეტრი 200 მმ</t>
  </si>
  <si>
    <t>HDPE ორკედლიანი გოფრირებული მილი, ნომინალური რგოლის სიმყარის კლასი SN 8, ნომინალური დიამეტრი 200 მმ, ელასტიური მაერთებელი კვანძების, ფიტინგების, განთავსების და ტესტების ჩათვლით.</t>
  </si>
  <si>
    <t>HDPE ორკედლიანი გოფრირებული მილი, ნომინალური რგოლის სიმყარის კლასი SN 8, ნომინალური დიამეტრი 160 მმ, ელასტიური მაერთებელი კვანძების, ფიტინგების, განთავსების და ტესტების ჩათვლით.</t>
  </si>
  <si>
    <t>მ HDPE ორკედლიანი გოფრირებული მილი, ნომინალური რგოლის სიმყარის კლასი SN 8, ნომინალური დიამეტრი 315 მმ</t>
  </si>
  <si>
    <t>HDPE ორკედლიანი გოფრირებული მილი, ნომინალური რგოლის სიმყარის კლასი SN 8, ნომინალური დიამეტრი 315 მმ, ელასტიური მაერთებელი კვანძების, ფიტინგების, განთავსების და ტესტების ჩათვლით.</t>
  </si>
  <si>
    <t>თხრილებში გრუნტის გაფართოება, ქვაბულიდან შესაფერისი მასალით, დასველების და ტკეპნის ჩათვლით.</t>
  </si>
  <si>
    <t>გამოკლება: 01001415</t>
  </si>
  <si>
    <t>u 0,80 მ შიდა დიამეტრის, 0,80 მ სიმაღლის წინასწარ დამზადებული ჭის ბაზა</t>
  </si>
  <si>
    <t>0,80 მ შიდა დიამეტრის, 0,80 მ სიმაღლის წინასწარ დამზადებული ჭის ბაზა, მილების ჩადების და დალუქვის ჩათვლით.</t>
  </si>
  <si>
    <t>u წინასწარ დამზადებული დაუარმატურებელი ბეტონის ასიმეტრიული კონუსი</t>
  </si>
  <si>
    <t>წინასწარ დამზადებული დაუარმატურებელი ბეტონის ასიმეტრიული კონუსი, უფრო დაბალი 0.80მ დიამეტრით, უფრო მაღალი 0.625მ დიამეტრით, 0.60მ სიმაღლით, მექანიკური საშუალებებით განთავსების ჩათვლით.</t>
  </si>
  <si>
    <t>u თუჯის ჩარჩო და ხუფი, 62.50 სმ დიამეტრით</t>
  </si>
  <si>
    <t>თუჯის ჩარჩო და ხუფი, 62.50 სმ დიამეტრით, განთავსების ჩათვლით.</t>
  </si>
  <si>
    <t>u პოლიპროპილენის საფეხურის მიწოდება და მონტაჟი</t>
  </si>
  <si>
    <t>პოლიპროპილენის საფეხურის მიწოდება და მონტაჟი, კიბის საფეხურის ჰორიზონტალური ზედაპირი ფოლადის ბირთვით, სრულად მორგებული.</t>
  </si>
  <si>
    <t>u ჭა წვიმის წყლისთვის ქუჩებში, შიდა ზომები 0.50 * 0.20მ</t>
  </si>
  <si>
    <t>ჭა წვიმის წყლისთვის ქუჩებში, შიდა ზომები 0.50 * 0.20მ, დამზადებული დაუარმატურებელი 0.15მ სისქის ბეტონის ფილისგან, კედლები აგურის, დაფარული ცემენტის დუღაბით, თუჯის ცხაურის ჩათვლით.</t>
  </si>
  <si>
    <t>ჯამი - გადმოღვრის და სადრენაჟო ქსელი</t>
  </si>
  <si>
    <t>მილები</t>
  </si>
  <si>
    <t>მ³ თხრილებში გრუნტის გაფართოება, ქვაბულიდან შესაფერისი მასალით</t>
  </si>
  <si>
    <t xml:space="preserve">იგივე გაზომვა: 01001235 1 35,000 35,000 </t>
  </si>
  <si>
    <t>გამოკლება:01001415 -1 15,000</t>
  </si>
  <si>
    <t>ჯამი - ელექტრო ტრანშეები</t>
  </si>
  <si>
    <t>გზის საფარი და გზები</t>
  </si>
  <si>
    <t>ჯამი - გზის საფარი და გზები</t>
  </si>
  <si>
    <t>გზების ფორმირება, 0.32 მ ნატეხი ქვისგან, დატკევნილი 98% M.P.-მდე, და 18 სმ ასფალტის ზედაპირი დასხმული ორ ფენად.</t>
  </si>
  <si>
    <t>გზების ფორმირება, 0.32 მ ნატეხი ქვისგან, დატკევნილი 98% M.P.-მდე და 18 სმ ასფალტის ზედაპირი დასხმული ორ ფენად.</t>
  </si>
  <si>
    <t>ჩრდილოეთის გზა 1 30,000 14,000</t>
  </si>
  <si>
    <t>შლამის კონტეინერის ფუნდამენტი -1 9,000 7,000</t>
  </si>
  <si>
    <t>მ³ ნატეხი ქვის ბაზა,  განლაგებული 0.25 მ ფენებად</t>
  </si>
  <si>
    <t>სამხრეთის გზა 1 40,000 11,000 0,320</t>
  </si>
  <si>
    <t>მ²დასათესი გაზონი</t>
  </si>
  <si>
    <t>გაზონის დათესვა, ნიადაგის მომზადების , განაყოფიერების, ნაფოტით დაფარვის, მორწყვის და პირველი მოჭრის ჩათვლით.</t>
  </si>
  <si>
    <t>u წიწვოვანი ხის მიწოდება და დარგვა, 2.00-დან 2.50 მ-მდე სიმაღლის,</t>
  </si>
  <si>
    <t xml:space="preserve">წიწვოვანი ხის მიწოდება და დარგვა, 2.00-დან 2.50 მ-მდე სიმაღლის, მექანიკური საშუალებებით 0.60 * 0.60 * 0.60 მ ორმოს ამოთხრის, კომპოსტის და პირველი მორწყვის ჩათვლით. </t>
  </si>
  <si>
    <t>u მარადმწვანე ბუჩქების მიწოდება და დარგვა, 0.40-0.60 მ სიმაღლის</t>
  </si>
  <si>
    <t>u არომატული მცენარეების მიწოდება და დარგვა</t>
  </si>
  <si>
    <t xml:space="preserve">მარადმწვანე ბუჩქების მიწოდება და დარგვა, 0.40-0.60 მ სიმაღლის, მექანიკური საშუალებებით 0.30 * 0.30 * 0.30 მ ორმოს ამოთხრის, კომპოსტის და პირველი მორწყვის ჩათვლით. </t>
  </si>
  <si>
    <t xml:space="preserve">არომატული მცენარეების მიწოდება და დარგვა მექანიკური საშუალებებით 0.30 * 0.30 * 0.30 მ ორმოს ამოთხრის, კომპოსტის და პირველი მორწყვის ჩათვლით. </t>
  </si>
  <si>
    <t>მ² მრავალწლიანი ყვავილების მიწოდება და დარგვა</t>
  </si>
  <si>
    <t xml:space="preserve">მრავალწლიანი ყვავილების მიწოდება და დარგვა, სიმკვრივით 10 ერთეული/მ2, ორმოს ამოთხრის, კომპოსტის და პირველი მორწყვის ჩათვლით. </t>
  </si>
  <si>
    <t>ჯამი - გამწვანება</t>
  </si>
  <si>
    <t>შლამის დეჰიდრატაციის ბუფერული ავზი</t>
  </si>
  <si>
    <t>მკვებავი შლამის ბუფერული ავზი</t>
  </si>
  <si>
    <t>შლამის აღჭურვილობა დეჰიდრატაციის ავზში</t>
  </si>
  <si>
    <t>შლამის დეჰიდრატაცია</t>
  </si>
  <si>
    <t xml:space="preserve"> შლამის დეჰიდრატაციის მომარაგება</t>
  </si>
  <si>
    <t>ცენტრიდანული სალექარი</t>
  </si>
  <si>
    <t>შლამი ქიმიური კონდიცირება</t>
  </si>
  <si>
    <t>სტაბილიზაცია ჩაუმქრალი კირით</t>
  </si>
  <si>
    <t>შლამის შენახვა</t>
  </si>
  <si>
    <t>ჯამი - მექანიკური აღჭურვილობები</t>
  </si>
  <si>
    <t>u კედლის ჯვარედინი ფიტინგი უბრალო - კიდე DN 150.</t>
  </si>
  <si>
    <t>კედლის ჯვარედინი ფიტინგი, ფხვიერი კიდით ბოლოში და შემდეგი მახასიათებლების მქონე დალუქვის ფირფიტით:</t>
  </si>
  <si>
    <t>სიგრძე: 300 მმ.</t>
  </si>
  <si>
    <t>მასალები:</t>
  </si>
  <si>
    <t>დალუქვის ფირფიტა: უჟანგავი ფოლადი AISI 316.</t>
  </si>
  <si>
    <t>კიდე: ალუმინი.</t>
  </si>
  <si>
    <t>სხვა სპეციფიკაციები ტექნიკური მახასიათებლების  02.056.000 მიხედვით.</t>
  </si>
  <si>
    <t>u კედლის ჯვარედინი ფიტინგი უბრალო - კიდე DN 200.</t>
  </si>
  <si>
    <t>ღვედის და დალუქვის ფირფიტა: უჟანგავი ფოლადი AISI 316.</t>
  </si>
  <si>
    <t>კგ უჟანგავი ფოლადის საყრდენები.</t>
  </si>
  <si>
    <t>კონსტრუქცია: უჟანგავი ფოლადი AISI 316.</t>
  </si>
  <si>
    <t>ფოლადის საყრდენები, რომლებიც აგებულია ლამინირებული პროფილით და ფოლადის ფირფიტით, ანკერით და მომჭერით და ა.შ.</t>
  </si>
  <si>
    <t>მომჭერები: უჟანგავი ფოლადი AISI 316.</t>
  </si>
  <si>
    <r>
      <t xml:space="preserve">ჯამი - მკვებავი შლამის ბუფერული ავზი    </t>
    </r>
    <r>
      <rPr>
        <b/>
        <sz val="10"/>
        <color rgb="FFFF0000"/>
        <rFont val="Calibri"/>
        <family val="2"/>
        <scheme val="minor"/>
      </rPr>
      <t>595,19</t>
    </r>
  </si>
  <si>
    <r>
      <t xml:space="preserve">ჯამი - შლამის აღჭურვილობა დეჰიდრატაციის ავზში   </t>
    </r>
    <r>
      <rPr>
        <b/>
        <sz val="10"/>
        <color rgb="FFFF0000"/>
        <rFont val="Calibri"/>
        <family val="2"/>
        <scheme val="minor"/>
      </rPr>
      <t>8.052,24</t>
    </r>
  </si>
  <si>
    <t>u ჩასაძირი მიქსერი.</t>
  </si>
  <si>
    <t>მიქსერი შემდეგი მახასიათებლებით:</t>
  </si>
  <si>
    <t>ბრენდი: SULZER.</t>
  </si>
  <si>
    <t>მომსახურება: არევა ბუფერულ ავზში.</t>
  </si>
  <si>
    <t>სპირალური დიამეტრი: 300 მმ.</t>
  </si>
  <si>
    <t>სპირალური სიჩქარე: 977 rpm.</t>
  </si>
  <si>
    <t>ამძრავი: ელექტრო ძრავა.</t>
  </si>
  <si>
    <t>ძრავის სიმძლავრე: 1,50 კვტ.</t>
  </si>
  <si>
    <t>სხვა სპეციფიკაციები ტექნიკური მახასიათებლების 02.323.101 მიხედვით.</t>
  </si>
  <si>
    <t>შლამის დეჰიდრატაციის მომარაგება</t>
  </si>
  <si>
    <t>u კედლის ჯვარედინი ფიტინგი უბრალო - კიდე DN 125.</t>
  </si>
  <si>
    <t>u მილსადენის გამონადენის სპირალური ხრახნიანი ტუმბო. DN 125.</t>
  </si>
  <si>
    <t>მილსადენი დამზადებული უჟანგავი ფოლადისგან EN 10217-7, მაერთებელი კვანძების და დამატებითი აღჭურვილობისგან: - მომსახურება: შლამის დეჰიდრატაციის გამომშვები ტუმბო.</t>
  </si>
  <si>
    <t>სიგრძე: 1,00 მ.</t>
  </si>
  <si>
    <t>მასალ: უჟანგავი ფოლადი AISI 316.</t>
  </si>
  <si>
    <t>სხვა სპეციფიკაციები ტექნიკური მახასიათებლების 02.252.000 მიხედვით.</t>
  </si>
  <si>
    <t>u დასუფთავების მიღება DN 25.</t>
  </si>
  <si>
    <t>დასუფთავების მიღება მოიცავს:</t>
  </si>
  <si>
    <t>1 ხელით მართვადი სფერული ონკანი DN 25.</t>
  </si>
  <si>
    <t>1 ფიტინგი.</t>
  </si>
  <si>
    <t>u ხელით მართვადი საკვალთი. DN 125.</t>
  </si>
  <si>
    <t>საკვალთი შემდეგი მახასიათებლებით:</t>
  </si>
  <si>
    <t>ბრენდი: BELGICAST.</t>
  </si>
  <si>
    <t>DN 125.</t>
  </si>
  <si>
    <t>კორპუსი: მაღალი სიმტკიცის თუჯი EN GJS-500-7.</t>
  </si>
  <si>
    <t>ღერო: უჟანგავი ფოლადი 1.4021.</t>
  </si>
  <si>
    <t>სხვა სპეციფიკაციები ტექნიკური მახასიათებლების 02.070.000 მიხედვით.</t>
  </si>
  <si>
    <t>u კიდის დემონტაჟი. DN 125.</t>
  </si>
  <si>
    <t xml:space="preserve">კიდის დემონტაჟი ნახშირბადოვან ფოლადში დამლუქავი რგოლით, შემდეგი მახასიათებლებით: </t>
  </si>
  <si>
    <t>ტიპი: კიდე-კიდე.</t>
  </si>
  <si>
    <t>ბობინა: უჟანგავი ფოლადი AISI 316.</t>
  </si>
  <si>
    <t>კიდეები: ნახშირბადოვანი ფოლადი S 235 JR.</t>
  </si>
  <si>
    <t>სხვა სპეციფიკაციები ტექნიკური მახასიათებლების 02.135.000 მიხედვით.</t>
  </si>
  <si>
    <t>u ექსცენტრიკული ხრახნული ტუმბო შლამისთვის.</t>
  </si>
  <si>
    <t>ექსცენტრიკული ხრახნული ტუმბო შემდეგი მახასიათებლებით:</t>
  </si>
  <si>
    <t>ბრენდი: MONO.</t>
  </si>
  <si>
    <t>იმპელერის ტიპი: სპირალური ხრახნი.</t>
  </si>
  <si>
    <t>სითხე: შლამი დეჰიდრატაციისთვის.</t>
  </si>
  <si>
    <t>ნაკადი: 45 მ³/სთ.</t>
  </si>
  <si>
    <t>მანომეტრული თავი: 10 w.c.m.</t>
  </si>
  <si>
    <t>ამძრავი: ელექტრო ძრავი.</t>
  </si>
  <si>
    <t>ძრავის სიმძლავრე: 9,20 კვტ.</t>
  </si>
  <si>
    <t>სხვა სპეციფიკაციები ტექნიკური მახასიათებლების 02.293.101 მიხედვით.</t>
  </si>
  <si>
    <t>u მილსადენის შემწოვი სპირალური ხრახნიანი ტუმბო. DN 100.</t>
  </si>
  <si>
    <t>მილსადენი დამზადებული უჟანგავი ფოლადისგან EN 10217-7, მაერთებელი კვანძები და დამატებითი აღჭურვილობა: - მომსახურება: შლამის დეჰიდრატაციის შემწოვი ტუმბო.</t>
  </si>
  <si>
    <t>DN 100.</t>
  </si>
  <si>
    <t>სიგრძე: 2,00 მ.</t>
  </si>
  <si>
    <t>მასალა: უჟანგავი ფოლადი AISI 316.</t>
  </si>
  <si>
    <t>u ხელით მართვადი საკვალთი. DN 100.</t>
  </si>
  <si>
    <t>შეერთებები: კიდეებით.</t>
  </si>
  <si>
    <t>ამძრავი: ხელით, საჭევარის მეშვეობით.</t>
  </si>
  <si>
    <t>u კიდის დემონტაჟი. DN 100.</t>
  </si>
  <si>
    <t>u მრავალმხრივი შეწოვის ექსცენტრიკული ხრახნული ტუმბო.</t>
  </si>
  <si>
    <t>მილსადენი დამზადებულია უჟანგავი ფოლადისგან EN 10217-7, მაერთებელი კვანძების და დამატებითი აღჭურვილობისგან:</t>
  </si>
  <si>
    <t>მომსახურება: შლამის დეჰიდრატაციის შემწოვი ტუმბო</t>
  </si>
  <si>
    <t>m უჟანგავი ფოლადი AISI 316 DN 100.</t>
  </si>
  <si>
    <t>უჟანგავი ფოლადი AISI 316 მილი EN 10217-7, მაერთებელი კვანძების და ფიტინგების თანაბარი წილი:</t>
  </si>
  <si>
    <t>სხვა სპეციფიკაციები ტექნიკური მახასიათებლების 02.010.000 მიხედვით.</t>
  </si>
  <si>
    <t>u მანომეტრის წყალი - შლამი  0 - 1,6 ბარი.</t>
  </si>
  <si>
    <t>მანომეტრი შემდეგი მახასიათებლებით:</t>
  </si>
  <si>
    <t>ბრენდი: WIKA.</t>
  </si>
  <si>
    <t>მომსახურება: წყალი.</t>
  </si>
  <si>
    <t>დიაპაზონი: 0 - 1,60 ბარი.</t>
  </si>
  <si>
    <t>სხვა სპეციფიკაციები ტექნიკური მახასიათებლების 02.500.100 მიხედვით.</t>
  </si>
  <si>
    <t>u ელექტრომაგნიტური საზომი . DN 100.</t>
  </si>
  <si>
    <t>ელექტრომაგნიტური საზომი შემდეგი მახასიათებლებით:</t>
  </si>
  <si>
    <t>ბრენდი: LANA SARRATE.</t>
  </si>
  <si>
    <t>განყოფილება: სავსე.</t>
  </si>
  <si>
    <t>PN 16.</t>
  </si>
  <si>
    <t>მომსახურება: დეჰიდრატაციის შლამის გაზომვა</t>
  </si>
  <si>
    <t>მასალები</t>
  </si>
  <si>
    <t>კორპუსი: ნახშირბადოვანი ფოლადი.</t>
  </si>
  <si>
    <t>ელექტროდები: Hastelloy C.</t>
  </si>
  <si>
    <t>კიდე და გარსაცმი: ნახშირბადოვანი ფოლადი.</t>
  </si>
  <si>
    <t>ელექტრონული: კომპაქტური.</t>
  </si>
  <si>
    <t>შეერთებები: კიდეები DIN.</t>
  </si>
  <si>
    <t>გამტარობა: 5 µS/cm.</t>
  </si>
  <si>
    <t>გაზომვის დიაპაზონი: 0-11 / 0-280 მ3/სთ.</t>
  </si>
  <si>
    <t>დაცვა: IP 67.</t>
  </si>
  <si>
    <t>თანაბარი ნაკადის საზომის გადამყვანი.</t>
  </si>
  <si>
    <t>ელექტრომაგნიტური საზომი. DN 100. 1</t>
  </si>
  <si>
    <t>ჯამი - შლამის დეჰიდრატაციის მომარაგება</t>
  </si>
  <si>
    <t>ჯამი - ცენტრიდანული სალექარი</t>
  </si>
  <si>
    <t>u ცენტრიფუგა.</t>
  </si>
  <si>
    <t>ცენტრიფუგა შლამის დეჰიდრატაციისთვის შემდეგი მახასიათებლებით:</t>
  </si>
  <si>
    <t>ბრენდი: FLOTTWEG.</t>
  </si>
  <si>
    <t>პროდუქტი: ათვისებული შლამი.</t>
  </si>
  <si>
    <t>უნიტარული ნაკადი: 45 მ3/სთ.</t>
  </si>
  <si>
    <t>შემავალი კონცენტრაცია: 4,00%.</t>
  </si>
  <si>
    <t>გამომავალი კონცენტრაცია: 25 %.</t>
  </si>
  <si>
    <t>ამძრავი: ელექტრო ძრავი</t>
  </si>
  <si>
    <t>მთავარი ძრავის სიმძლავრე: 45 კვტ.</t>
  </si>
  <si>
    <t>მეორადი ძრავის სიმძლავრე: 15 კვტ.</t>
  </si>
  <si>
    <t>სხვა სპეციფიკაციები ტექნიკური მახასიათებლების 02.327.001 მიხედვით.</t>
  </si>
  <si>
    <t>ცენტრიფუგის სალექარი. 1</t>
  </si>
  <si>
    <t>u დეჰიდრატირებული შლამის მილსადენი.</t>
  </si>
  <si>
    <t>მილსადენის ფურცელი უჟანგავი ფოლადი EN 10217-7 შემდეგი მახასიათებლებით:</t>
  </si>
  <si>
    <t>მომსახურება: შლამის გამოყოფა.</t>
  </si>
  <si>
    <t>ტიპი: შეკვეცილი პირამიდა.</t>
  </si>
  <si>
    <t>ზომები: 670 x 450 მმ.</t>
  </si>
  <si>
    <t>მასალა: უჟანგავი ფოლადის ფურცელი.</t>
  </si>
  <si>
    <t>სისქე: 1,50 მმ.</t>
  </si>
  <si>
    <t>სიგრძე: 0,70 მ.</t>
  </si>
  <si>
    <t>u მყარი ნივთიერებების გადამყვანი ელექტრო საკეტი.</t>
  </si>
  <si>
    <t>მყარი გადამყვანი სარქველი შემდეგი მახასიათებლებით:</t>
  </si>
  <si>
    <t>ბრენდი: FOTTWEG.</t>
  </si>
  <si>
    <t>ამძრავის მართვა: AUMA NORM SA 07.6.</t>
  </si>
  <si>
    <t>ნომინალური სიმძლავრე: 0,40 კვტ.</t>
  </si>
  <si>
    <t>დასრულება:</t>
  </si>
  <si>
    <t>მწარმოებლის სტანდარტების მიხედვით.</t>
  </si>
  <si>
    <t>m უჟანგავი ფოლადი AISI 316 DN 250.</t>
  </si>
  <si>
    <t>DN 250.</t>
  </si>
  <si>
    <t>m პოლიეთილენის HD მილი. DN 110 PN 10.</t>
  </si>
  <si>
    <t>პოლიეთილენის მილი UNE-EN 12201-ის მიხედვით, მაერთებელი კვანძების და ფიტინგების თანაბარი პროპორცია:</t>
  </si>
  <si>
    <t>ხარისხი:</t>
  </si>
  <si>
    <t>ნახევრად ხისტი: მაღალი სიმტკიცის (0,955) - PE100.</t>
  </si>
  <si>
    <t>DN 110.</t>
  </si>
  <si>
    <t>სისქე: 6,6 მმ.</t>
  </si>
  <si>
    <t>სხვა სპეციფიკაციები ტექნიკური მახასიათებლების02.021.000 მიხედვით.</t>
  </si>
  <si>
    <t>m პოლიეთილენის HD მილი. DN 250 PN 10.</t>
  </si>
  <si>
    <t>სხვა სპეციფიკაციები ტექნიკური მახასიათებლების 02.021.000 მიხედვით.</t>
  </si>
  <si>
    <t>სისქე: 14,8 მმ.</t>
  </si>
  <si>
    <t>ჯამი - შლამი ქიმიური კონდიცირება</t>
  </si>
  <si>
    <t>u პოლიელექტროლიტის განზავების ავტომატური სრიალი.</t>
  </si>
  <si>
    <t>პოლიელექტროლიტის განზავების ავტომატური სრიალი შემდეგი მახასიათებლებით:</t>
  </si>
  <si>
    <t>ბრენდი: POLITECH.</t>
  </si>
  <si>
    <t>განყოფილებების Nº: 3 uts.</t>
  </si>
  <si>
    <t>მოცულობა: 8.000 l.</t>
  </si>
  <si>
    <t>ვერტიკალური ლილვის მიქსერები:</t>
  </si>
  <si>
    <t>პოლიელექტროლიტური ხრახნიანი მიმწოდებელი.</t>
  </si>
  <si>
    <t>ტევადობა: 11,51 - 59,60 კგ/სთ.</t>
  </si>
  <si>
    <t>მასალა: PPH.</t>
  </si>
  <si>
    <t>მართვის პანელის თანაბარი სიმძლავრე.</t>
  </si>
  <si>
    <t>სხვა სპეციფიკაციები ტექნიკური მახასიათებლების 02.292.309 მიხედვით.</t>
  </si>
  <si>
    <t>m PVC მილი DN 50 PN 10.</t>
  </si>
  <si>
    <t>PVC წნევის მილი UNE-EN 1452, მაერთებელი კვანძების და ფიტინგების თანაბარი პროპორცია:</t>
  </si>
  <si>
    <t>DN 50.</t>
  </si>
  <si>
    <t>მაერთებელი კვანძები: მიწებებით</t>
  </si>
  <si>
    <t>სხვა სპეციფიკაციები ტექნიკური მახასიათებლების 02.018.000 მიხედვით.</t>
  </si>
  <si>
    <t>u PVC სფერული ონკანი, მიწებებული მაერთებელი კვანძები DN 50.</t>
  </si>
  <si>
    <t>PVC სფერული ონკანი შემდეგი მახასიათებლებით:</t>
  </si>
  <si>
    <t>ბრენდი: GEORGFISHER.</t>
  </si>
  <si>
    <t>Dext. 63.</t>
  </si>
  <si>
    <t>შეერთებები: მიწებებული</t>
  </si>
  <si>
    <t>კორპუსი: PVC.</t>
  </si>
  <si>
    <t>ბურთულასაკისარი: PTFE.</t>
  </si>
  <si>
    <t>სხვა სპეციფიკაციები ტექნიკური მახასიათებლების02.124.000 მიხედვით.</t>
  </si>
  <si>
    <t>m PVC მილი DN 40 PN 10.</t>
  </si>
  <si>
    <t>DN 40.</t>
  </si>
  <si>
    <t>u PVC სფერული ონკანი, მიწებებული მაერთებელი კვანძები DN 40.</t>
  </si>
  <si>
    <t>სფერული ონკანი შემდეგი მახასიათებლებით:</t>
  </si>
  <si>
    <t>Dext. 50.</t>
  </si>
  <si>
    <t>ბურთულასაკისარი:  PTFE.</t>
  </si>
  <si>
    <t>სხვა სპეციფიკაციები ტექნიკური მახასიათებლების 02.124.000 მიხედვით.</t>
  </si>
  <si>
    <t>m PVCმილი DN 32 PN 16.</t>
  </si>
  <si>
    <t>DN 32.</t>
  </si>
  <si>
    <t>u ექსცენტრიკული ხრახნული ტუმბო.</t>
  </si>
  <si>
    <t>სითხე: პოლიელექტროლიტი</t>
  </si>
  <si>
    <t>ნაკადი: 1.400 - 3.700 ლ/სთ.</t>
  </si>
  <si>
    <t>სხვა სპეციფიკაციები ტექნიკური მახასიათებლების 02.293.201 მიხედვით.</t>
  </si>
  <si>
    <t>u წყლის ხარჯსაზომი 500 - 6.300 ლ/სთ.</t>
  </si>
  <si>
    <t>წყლის ხარჯსაზომი შემდეგი მახასიათებლებით:</t>
  </si>
  <si>
    <t>ბრენდი: TECFLUID.</t>
  </si>
  <si>
    <t>მოდელი: 6001 - FE.</t>
  </si>
  <si>
    <t>დიაპაზონი: 500 - 6.300 ლ/სთ.</t>
  </si>
  <si>
    <t>სითხე: წყალი.</t>
  </si>
  <si>
    <t>მაქსიმალური წნევა: 8 ბარი.</t>
  </si>
  <si>
    <t>გამზომველი მილი: კონუსური ბოროსილიკატური მინა.</t>
  </si>
  <si>
    <t>კორპუსი: რკინა.</t>
  </si>
  <si>
    <t>სხვა სპეციფიკაციები ტექნიკური მახასიათებლების 02.500.430) მიხედვით.</t>
  </si>
  <si>
    <t>მანომეტერი შემდეგი მახასიათებლებით:</t>
  </si>
  <si>
    <t>u ელექტრომაგნიტური საზომი . DN 40.</t>
  </si>
  <si>
    <t>განყოფილება: სავსე</t>
  </si>
  <si>
    <t xml:space="preserve"> PN 16.</t>
  </si>
  <si>
    <t>მომსახურება: პოლიელექტროლიტის გაზომვა.</t>
  </si>
  <si>
    <t>ჯამი - სტაბილიზაცია ჩაუმქრალი კირით</t>
  </si>
  <si>
    <t xml:space="preserve">უჟანგავი ფოლადის საყრდენები. </t>
  </si>
  <si>
    <t>კგ უჟანგავი ფოლადის საყრდენები</t>
  </si>
  <si>
    <t>u ჩაუმქრალი კირის ექსტრაქცია და დოზირების სისტემა.</t>
  </si>
  <si>
    <t>ჩაუმქრალი კირის ექსტრაქცია და დოზირების სისტემა შემდეგი მახასიათებლებით:</t>
  </si>
  <si>
    <t>ბრენდი: SODIMATE.</t>
  </si>
  <si>
    <t>ტევადობა: 400 კგ/სთ.</t>
  </si>
  <si>
    <t>შედგენილი შემდეგი ელემენტებისთვის:</t>
  </si>
  <si>
    <t>1 იზოლაციის რეესტრი PN 10 DN 200.</t>
  </si>
  <si>
    <t>1 თაღის დამრღვევი:</t>
  </si>
  <si>
    <t>*  1თაღის დამრღვევის კორპუსი Ø 400 მმ.</t>
  </si>
  <si>
    <t>*  1 ძრავის ამძრავი. 0,55 კვტ.</t>
  </si>
  <si>
    <t>1 დოზირების ხრახნი ტიპი DDMR. სიგრძე: 1 მ.</t>
  </si>
  <si>
    <t xml:space="preserve">   * 1 ძრავის ამძრავი. 0,55 კვტ.</t>
  </si>
  <si>
    <t>1 გამზომველი ხრახნის კონვეიერი ტიპი DDMR. სიგრძე: 4 მ.</t>
  </si>
  <si>
    <t xml:space="preserve"> * 1 ძრავის ამძრავი. 0,75  კვტ.</t>
  </si>
  <si>
    <t xml:space="preserve">   * 1 ძრავის ამძრავი. 1,10 კვტ.</t>
  </si>
  <si>
    <t>თანაბარი ელექტრო მართვის პანელი.</t>
  </si>
  <si>
    <t>სხვა სპეციფიკაციები ტექნიკური მახასიათებლების 02.340.201 მიხედვით.</t>
  </si>
  <si>
    <t xml:space="preserve">ჩაუმქრალი კირის ექსტრაქცია და დოზირების სისტემა </t>
  </si>
  <si>
    <t>u შლამის მიქსერი.</t>
  </si>
  <si>
    <t>შლამის მიქსერი შემდეგი მახასიათებლებით:</t>
  </si>
  <si>
    <t>ტევადობა: 7 მ3/სთ.</t>
  </si>
  <si>
    <t>ნომინალური სიმძლავრე: 2,20 კვტ.</t>
  </si>
  <si>
    <t>მტვრის შეწოვის და სარეცხი სისტემა.</t>
  </si>
  <si>
    <t>ფილტრაციის ხარისხი: 20 მიკრონი.</t>
  </si>
  <si>
    <t>ნომინალური სიმძლავრე: 0,75 კვტ.</t>
  </si>
  <si>
    <t>სხვა სპეციფიკაციები ტექნიკური მახასიათებლების 02.340.301 მიხედვით.</t>
  </si>
  <si>
    <t>u ბუნკერი. 42 m3.</t>
  </si>
  <si>
    <t>ბუნკერი, შემდეგი მახასიათებლებით</t>
  </si>
  <si>
    <t>ფორმა: ცილინდრული კონუსური ფსკერით.</t>
  </si>
  <si>
    <t>დიამეტრი: 2.400 მმ.</t>
  </si>
  <si>
    <t>მთლიანი სიმაღლე: 13,555 მმ.</t>
  </si>
  <si>
    <t>შესანახი პროდუქტი: ჩაუმქრალი კირი.</t>
  </si>
  <si>
    <t>ტევადობა: 42 მ3.</t>
  </si>
  <si>
    <t>დამატებითი აღჭურვილობა:</t>
  </si>
  <si>
    <t xml:space="preserve"> 3 მბრუნავი ფრთის დონის დეტექტორი.</t>
  </si>
  <si>
    <t>ჩანთის ფილტრი მექანიკური ვიბრაციით.</t>
  </si>
  <si>
    <t>ფილტრაციის ზედაპირი: 24,50 მ2.</t>
  </si>
  <si>
    <t>1 წნევის შემსუბუქების სარქველი.</t>
  </si>
  <si>
    <t>1 ელექტრო პანელი.</t>
  </si>
  <si>
    <t>სხვა სპეციფიკაციები ტექნიკური მახასიათებლების 02.340.401 მიხედვით.</t>
  </si>
  <si>
    <t xml:space="preserve">ბუნკერი. 42 მ3. </t>
  </si>
  <si>
    <t>u  მილების და დამატებითი აღჭურვილობის კომპლექტი ჩაუმქრალი კირისთვის</t>
  </si>
  <si>
    <t>მილების და დამატებითი აღჭურვილობის კომპლექტი როგორც შემგროვებელი ფილტრის, ასევე მტვრის გამრეცხი სისტემის სწორი მუშაობისთვის, შემდეგი მახასიათებლებით:</t>
  </si>
  <si>
    <t xml:space="preserve"> მომსახურე წყალმომარაგების ხაზი მექანიკური სარქველით ნაკადის რეგულირებისთვის, როტამეტრი და ელექტროსარქველი.</t>
  </si>
  <si>
    <t xml:space="preserve"> სანიაღვრე ხაზი DN 50 მმ-ში, რათა სარეცხი წყალი მიიყვანოს დრენაჟამდე.- მტვრის შეწოვის კავშირი ფილტრსა და მიქსერს DN 80 შორის PVC-ში.</t>
  </si>
  <si>
    <t>გასასვლელი სავენტილაციო კავშირი ფილტრიდან შენობის გარე ტერიტორიამდე.</t>
  </si>
  <si>
    <t>მილების და დამატებითი აღჭურვილობის ნაკრები ჩაუმქრალი კირისთვის.</t>
  </si>
  <si>
    <r>
      <t xml:space="preserve">ჯამი - შლამის შენახვა  </t>
    </r>
    <r>
      <rPr>
        <b/>
        <sz val="10"/>
        <color rgb="FFFF0000"/>
        <rFont val="Calibri"/>
        <family val="2"/>
        <scheme val="minor"/>
      </rPr>
      <t>88237.59</t>
    </r>
  </si>
  <si>
    <t>კგ უჟანგავი ფოლადის საყრდენები. 150</t>
  </si>
  <si>
    <t>ბრენდი: OMNIA.</t>
  </si>
  <si>
    <t>განთავსება: ჰორიზონტალური.</t>
  </si>
  <si>
    <t>გადასაზიდი მასალა: დეჰიდრატირებული შლამი.</t>
  </si>
  <si>
    <t>გადაზიდვის სიგრძე: 3,50 მ. მუშაობა: ელექტრო გადაცემათა ძრავა - ძრავის სიმძლავრეr: 1,50 კვტ.</t>
  </si>
  <si>
    <t>სხვა სპეციფიკაციები ტექნიკური მახასიათებლების 02.326.304 მიხედვით</t>
  </si>
  <si>
    <t>განთავსება: დახრა 20º.</t>
  </si>
  <si>
    <t>გადასაზიდი მასალა: დეჰიდრატირებული კირიანი შლამი.- გადაზიდვის სიგრძე: 11,00 მ. მუშაობა: ელექტრო გადაცემათა ძრავა - ძრავის სიმძლავრეr 4,00 კვტ.</t>
  </si>
  <si>
    <t>სხვა სპეციფიკაციები ტექნიკური მახასიათებლების 02.326.302 მიხედვით.</t>
  </si>
  <si>
    <t>განთავსება: ჰორიზონტალური მბრუნავი.</t>
  </si>
  <si>
    <t>გადასაზიდი მასალა: დეჰიდრატირებული კირიანი შლამი.</t>
  </si>
  <si>
    <t>გადაზიდვის სიგრძე: 3,00 მ.მუშაობა: ელექტრო გადაცემათა ძრავა - ძრავის სიმძლავრე: 1,50 კვტ.</t>
  </si>
  <si>
    <t>სხვა სპეციფიკაციები ტექნიკური მახასიათებლების 02.326.303 მიხედვით.</t>
  </si>
  <si>
    <t>u მეტალის კონტეინერი 20 მ³</t>
  </si>
  <si>
    <t>მეტალის კონტეინერი შემდეგი მახასიათებლებით:</t>
  </si>
  <si>
    <t>ბრენდი: CODESA.</t>
  </si>
  <si>
    <t>ტიპი: კაუჭისებრი.</t>
  </si>
  <si>
    <t>ტევადობა: 20 მ3.</t>
  </si>
  <si>
    <t>კონტეინერი: ნახშირბადოვანი ფოლადი.</t>
  </si>
  <si>
    <t xml:space="preserve">მეტალის კონტეინერი 20 მ³ </t>
  </si>
  <si>
    <t>სადისტრიბუციო დაფის გამავალი ხაზები</t>
  </si>
  <si>
    <t>სიმძლავრის კოეფიციენტის კორექტირება</t>
  </si>
  <si>
    <t>ძრავის მართვის ცენტრები</t>
  </si>
  <si>
    <t>MCC გამავალი ხაზები</t>
  </si>
  <si>
    <t>განათება და მცირე სიმძლავრე</t>
  </si>
  <si>
    <t>მეორადი განათების პანელები</t>
  </si>
  <si>
    <t>შიდა განათება და დენის როზეტები</t>
  </si>
  <si>
    <t>გარე განათება</t>
  </si>
  <si>
    <t>დამიწების ქსელი</t>
  </si>
  <si>
    <t>მართვა და ინსტრუმენტირება</t>
  </si>
  <si>
    <t>ჯამი - ელექტრო აღჭურვილობა</t>
  </si>
  <si>
    <t>მ გოფრირებული ორმაგი კედელი HDPE კაბელგამტარი M160</t>
  </si>
  <si>
    <t>HDPE (მაღალი სიმკვრივის პოლიეთილენი) კაბელგამტარი, ორმაგი კედელი, გოფრირებული გარე ზედაპირი და სწორი შიდა ზედაპირი, მიწისქვეშა მონტაჟისთვის - დიამეტრი: 160 მმ</t>
  </si>
  <si>
    <t>მთავარი შემომსვლელი</t>
  </si>
  <si>
    <t>მ დენის კაბელი, 0.6/1 kV XLPE/PVC, სპილენძი 1*240 მმ²</t>
  </si>
  <si>
    <t>დენის კაბელი, XLPE/PVC, სპილენძი 1*240 მმ²</t>
  </si>
  <si>
    <t>გამტარი :  მოქნილი გრეხილი სპილენძი</t>
  </si>
  <si>
    <t>გამტარების რაოდენობა: 1</t>
  </si>
  <si>
    <t>ნომინალური განყოფილება: 240 მმ2</t>
  </si>
  <si>
    <t>იზოლაცია: XLPE</t>
  </si>
  <si>
    <t>ძაბვის რეიტინგი: 0,6 / 1 kV</t>
  </si>
  <si>
    <t>გარე გარსი. მოქნილი PVC</t>
  </si>
  <si>
    <t>დანარჩენი სპეციფიკაციები ტექნიკური მახასიათებლების 3.28.10.00-მიხედვით)</t>
  </si>
  <si>
    <t xml:space="preserve">მთავარი შემომსვლელი (3F+N) </t>
  </si>
  <si>
    <t>u სადისტრიბუციო დაფის გამავალი ხაზების დამხმარე აღჭურვილობა</t>
  </si>
  <si>
    <t>სადისტრიბუციო დაფის გამავალი ხაზების დამხმარე აღჭურვილობა</t>
  </si>
  <si>
    <t>ჯამი  - სადისტრიბუციო დაფის გამავალი ხაზები</t>
  </si>
  <si>
    <t>ჯამი -  სიმძლავრის კოეფიციენტის კორექტირება</t>
  </si>
  <si>
    <t xml:space="preserve">u სიმძლავრის კოეფიციენტის ავტომატური კორექტირების ერთეული,  10 kVAr, 380V </t>
  </si>
  <si>
    <t xml:space="preserve">სიმძლავრის კოეფიციენტის ავტომატური კორექტირების ერთეული,     kVA, 400V ავტომატური კონდენსატორის მწკრივით, მათ შორის: </t>
  </si>
  <si>
    <t>ნომინალური ძაბვა: 380 V, 50 Hz</t>
  </si>
  <si>
    <t>ზომა: 100 kVAr</t>
  </si>
  <si>
    <t>კომპოზიცია (საფეხურები): 2x12.5+3x25         kVAr</t>
  </si>
  <si>
    <t>რეგულატორი</t>
  </si>
  <si>
    <t>IP ხარისხი: IP31</t>
  </si>
  <si>
    <t>მართვის ძაბვა: 220 V</t>
  </si>
  <si>
    <t>ელექტროლიტური სპილენძის მთავარი სალტე</t>
  </si>
  <si>
    <t>არეული ფილტრი</t>
  </si>
  <si>
    <t>კონდენსატორები</t>
  </si>
  <si>
    <t>აღჭურვილობის გადართვა და დაცვა ყოველ ნაბიჯზე:</t>
  </si>
  <si>
    <t>. 3 მაღალი გათიშვის დნობადი მცველის ნომინალური დენი</t>
  </si>
  <si>
    <t>. კონტაქტორები წინასწარ ჩასმული რეზისტორებით, შეფასებული კონდენსატორის გამოყენებისთვის. ელექტრონული რეგულატორი</t>
  </si>
  <si>
    <t>. მართვის პანელი დაკავშირებული მწკრივების და სიმძლავრის კოეფიციენტის მითითებით</t>
  </si>
  <si>
    <t>დენის შემაჯამებელი ტრანსფორმატორი</t>
  </si>
  <si>
    <t>(დანარჩენი სპეციფიკაციები ტექნიკური მახასიათებლების  3.18.02.00 მიხედვით)</t>
  </si>
  <si>
    <t>ძრავის მართვის ცენტრი, ფიქსირებული ტიპის, აგებული 2მმ სისქის ფოლადის ფურცლისგან . მიახლოებითი ზომები 2.200 * X.XXX * 800 მმ, შეღებილი ლაქის საღებავით და შეიცავს შემდეგ აღჭურვილობას და გამანაწილებელ მოწყობილობას:</t>
  </si>
  <si>
    <t>ჯამი- ძრავის მართვის ცენტრები</t>
  </si>
  <si>
    <t xml:space="preserve"> 1 მთავარი 3P+N ჩამოსხმული კორპუსის ავტომატური ამომრთველი, ნომინალური ........... A</t>
  </si>
  <si>
    <t>......... kA მინიმალური ძაბვის რელეთი</t>
  </si>
  <si>
    <t xml:space="preserve"> 1 დნობადი მცველის ბაზა, 20 A   2A დნობადი მცველით</t>
  </si>
  <si>
    <t>3 დენის ტრანსფორმატორი, თანაფარდობა X / 5 A</t>
  </si>
  <si>
    <t>1 ქსელის ანალიზატორი</t>
  </si>
  <si>
    <t>1 გადამეტძაბვის განმმუხტველი 3P+N, 100 kA</t>
  </si>
  <si>
    <t>რევერსული DOL ძრავის გამომავალი სარქველები და საკეტები, 3P+N ავტომატური ამომრთველით, 300 mA დიფერენციალური დაცვით, რევერსული DOL კონტაქტორებით და ელექტრონული დაცვის რელეთ</t>
  </si>
  <si>
    <t>.      ერთეულები 4 კვტ-მდე</t>
  </si>
  <si>
    <t>.      ერთეულები 5,5 კვტ-მდე</t>
  </si>
  <si>
    <t>DOL ძრავის გამოსასვლელები, 3P+N ავტომატური ამომრთველით, 300 mA დიფერენციალური დაცვა, კონტაქტორი y და ელექტრონული დაცვის რელე</t>
  </si>
  <si>
    <t>.     ერთეულები 4 კვტ-მდე</t>
  </si>
  <si>
    <t>.     ერთეულები 5,5კვტ-მდე</t>
  </si>
  <si>
    <t>.     ერთეულები 7,5 კვტ-მდე</t>
  </si>
  <si>
    <t>.     ერთეულები 11 კვტ-მდე</t>
  </si>
  <si>
    <t>.     ერთეულები 15 კვტ-მდე</t>
  </si>
  <si>
    <t>.     ერთეულები 18,5 კვტ-მდე</t>
  </si>
  <si>
    <t>.     ერთეულები  22 კვტ-მდე</t>
  </si>
  <si>
    <t>.     ერთეულები  30 კვტ-მდე</t>
  </si>
  <si>
    <t>.     ერთეულები  37 კვტ-მდე</t>
  </si>
  <si>
    <t>.     ერთეულები  55 კვტ-მდე</t>
  </si>
  <si>
    <t>.     ერთეულები  75 კვტ-მდე</t>
  </si>
  <si>
    <t>CEFB-1 ან ეკვივალენტი</t>
  </si>
  <si>
    <t>ვარსკვლავი-დელტა ძრავის გამომავალი სიგნალები 3P+N ავტომატური ამომრთველით, 300 mA დიფერენციალური დაცვით, ვარსკვლავი-დელტა სტარტერი და ელექტრონული რელეს ტიპი</t>
  </si>
  <si>
    <t>.     ერთეულები</t>
  </si>
  <si>
    <t>.     ერთეულები 45 კვტ-მდე</t>
  </si>
  <si>
    <t>.     ერთეულები  კვტ-ისთვის</t>
  </si>
  <si>
    <t>.    ერთეულები  კვტ-ისთვის</t>
  </si>
  <si>
    <t>.     ერთეულები კვტ-ისთვის</t>
  </si>
  <si>
    <t>VFD ძრავის გამომავალი სიგნალები, 3P+N ავტომატური ამომრთველით, 300 mA დიფერენციალური დაცვით და ცვლადი სიხშირის ამძრავით</t>
  </si>
  <si>
    <t>SS ძრავის გამომავალი სიგნალები, 3P+N ავტომატური ამომრთველით, 300 mA დიფერენციალური დაცვით და ელექტრონული რბილი სტარტერით</t>
  </si>
  <si>
    <t>ინსტრუმენტული გამომავალი სიგნალები, იკვებება საიზოლაციო ტრანსფორმატორიდან, ავტომატური ამომრთველით</t>
  </si>
  <si>
    <t>.     ერთეულები I+N,    de 10 A-ისთვის</t>
  </si>
  <si>
    <t>გამომავალი სიგნალები ელექტრული პაკეტის ნაგებობესთვის, 3P+N ავტომატური ამომრთველით და დიფერენციალური დაცვით. ერთეულები I+N, 10 A ნომინალური</t>
  </si>
  <si>
    <t>.     ერთეულები 3P+N, 15 A ნომინალური</t>
  </si>
  <si>
    <t>.     ერთეულები 3P+N,    ნომინალური</t>
  </si>
  <si>
    <t>.     ერთეულები 3P+N,    ნომინალური - დამხმარე აღჭურვილობა:</t>
  </si>
  <si>
    <t>. 1 ტრანსფორმატორი 400/230 V ავტომატური ამომრთველებით, საკონტროლო წრედებისთვის</t>
  </si>
  <si>
    <t>. X ტრანსფორმატორი  400/230 V ვტომატური ამომრთველით, ინსტრუმენტაციისთვის</t>
  </si>
  <si>
    <t>.     ავტომატური ამომრთველები  ბრძანებითი წრედებისთვის,   4 A-მდე</t>
  </si>
  <si>
    <t>.     3 პოზიციის (M-o-A) გადამრთველები</t>
  </si>
  <si>
    <t>.     დამხმარე რელეები, ბაზით</t>
  </si>
  <si>
    <t>.     LED ინდიკატორები</t>
  </si>
  <si>
    <t>.     დაწყების და გაჩერების ღილაკები</t>
  </si>
  <si>
    <t>.     რეზისტენტობა სიცხეზე, თერმოსტატით და დაცვით</t>
  </si>
  <si>
    <t>პანელის ვენტილატორი, ჰაერის ამოღებისა და ვენტილაციისთვის, თერმოსტატით და დაცვით</t>
  </si>
  <si>
    <t>.     შიდა ფლუორესცენტური განათება დაფისთვის</t>
  </si>
  <si>
    <t>ელექტროლიტური სპილენძის სალტე,</t>
  </si>
  <si>
    <t>. საკაბელო სისტემა სპილენძის კაბელით, დაბალი კვამლის ნულოვანი ჰალოგენით</t>
  </si>
  <si>
    <t>. დამხმარე აღჭურვილობა; დენის ტერმინალის ბლოკები, რელსები</t>
  </si>
  <si>
    <t>(დანარჩენი სპეციფიკაციები ტექნიკური მახასიათებლების   3.20.12.00 მიხედვით; ცვლადი სიხშირის ამძრავები ტექ მახას. 3.19.02.00 მიხედვით)</t>
  </si>
  <si>
    <t>მ PVC კაბელის სადგარი, პერფორირებული, 100*60 მმ</t>
  </si>
  <si>
    <t>PVC კაბელის სადგარი, პერფორირებული მყარი ბსკერით, მონტაჟის ჩათვლით - ზომა 100 მმx60მმ</t>
  </si>
  <si>
    <t>(დანარჩენი სპეციფიკაციები ტექნიკური მახასიათებლების     3.22.08.00 მიხედვით)</t>
  </si>
  <si>
    <t>PS&amp; გარე ავზი_მართვა</t>
  </si>
  <si>
    <t>ტუმბოების ძაბვა&amp;მართვა</t>
  </si>
  <si>
    <t>მიქსერის ძაბვა&amp;მართვა</t>
  </si>
  <si>
    <t>მრავალ ტუმბოიანი ძაბვა&amp;მართვა</t>
  </si>
  <si>
    <t>მრავალ კომპაქტური ძაბვა&amp;მართვა</t>
  </si>
  <si>
    <t>ძრავის წვდომა</t>
  </si>
  <si>
    <t>ბუნკერის დატვირთვები</t>
  </si>
  <si>
    <t>მ PVC კაბელის სადგარი, პერფორირებული, 200*60 მმ</t>
  </si>
  <si>
    <t>PVC კაბელის სადგარი, პერფორირებული მყარი ბსკერით, მონტაჟის ჩათვლით - ზომა: 200 მმ x 60 მმ</t>
  </si>
  <si>
    <t>მათ შორის: საფარი, საყრდენები, მაერთებლები, შეერთებები, დაწყვილებები და დამხმარე აღჭურვილობა</t>
  </si>
  <si>
    <t>(დანარჩენი სპეციფიკაციები ტექნიკური მახასიათებლების  3.22.08.00 მიხედვით)</t>
  </si>
  <si>
    <t>სალექარის ძრავები</t>
  </si>
  <si>
    <t xml:space="preserve">ხრახნების წვდომები </t>
  </si>
  <si>
    <t>მ PVC კაბელის სადგარი, პერფორირებული 300*60 მმ</t>
  </si>
  <si>
    <t>PVC კაბელის სადგარი, პერფორირებული მყარი ბსკერით, მონტაჟის ჩათვლით - ზომა: 300 მმ x 60 მმ</t>
  </si>
  <si>
    <t>(დანარჩენი სპეციფიკაციები ტექნიკური მახასიათებლების  3.22.08.00მიხედვით)</t>
  </si>
  <si>
    <t>მ PVC კაბელის სადგარი, პერფორირებული 400*60 მმ</t>
  </si>
  <si>
    <t>ელექტრო ოთახი _ მართვა</t>
  </si>
  <si>
    <t>PVC კაბელის სადგარი, პერფორირებული მყარი ბსკერით, მონტაჟის ჩათვლით - ზომა: 400 მმ x 60 მმ</t>
  </si>
  <si>
    <t>(დანარჩენი სპეციფიკაციები ტექნიკური მახასიათებლების   3.22.08.00 მიხედვით)</t>
  </si>
  <si>
    <t>ელექტრო ოთახი_ძაბვა</t>
  </si>
  <si>
    <t>სალექარის წვდომა ძაბვა&amp;მართვა</t>
  </si>
  <si>
    <t>მ ხისტი PVC კაბელგამტარი  M20</t>
  </si>
  <si>
    <t xml:space="preserve"> მოიცავს: ფიტინგები, კუთხედები, საყრდენები, მონტაჟი</t>
  </si>
  <si>
    <t>გარე დიამეტრი: 20 მმ</t>
  </si>
  <si>
    <t>(დანარჩენი სპეციფიკაციები ტექნიკური მახასიათებლების 3.22.22.00 მიხედვით)</t>
  </si>
  <si>
    <t>ხისტი PVC კაბელგამტარი, მონტაჟის ჩათვლით</t>
  </si>
  <si>
    <t>გარე დიამეტრი: 25 მმ</t>
  </si>
  <si>
    <t>(დანარჩენი სპეციფიკაციები ტექნიკური მახასიათებლების  3.22.22.00მიხედვით)</t>
  </si>
  <si>
    <t>გარე დიამეტრი: 32 მმ</t>
  </si>
  <si>
    <t>კაბელგამტარი</t>
  </si>
  <si>
    <t>გარე დიამეტრი: 40 მმ</t>
  </si>
  <si>
    <t>მ ხისტი PVC კაბელგამტარი  M40</t>
  </si>
  <si>
    <t>მ ხისტი PVC კაბელგამტარი  M32</t>
  </si>
  <si>
    <t>მ ხისტი PVC კაბელგამტარი  M25</t>
  </si>
  <si>
    <t>მასალა: პლასტმასი</t>
  </si>
  <si>
    <t>შემოსვლის ნომინალური მახასიათებელი: IP57</t>
  </si>
  <si>
    <t>ზომები: 100 x 100 x 55 მმ</t>
  </si>
  <si>
    <t>კაბელგამტარები: 25 მმ დიამეტრამდე</t>
  </si>
  <si>
    <t>(დანარჩენი სპეციფიკაციები ტექნიკური მახასიათებლების   3.24.04.00 მიხედვით)</t>
  </si>
  <si>
    <t>შემაერთებელი საკაბელო მუფტა</t>
  </si>
  <si>
    <t>u შემაერთებელი საკაბელო მუფტა, ზედაპირული მონტაჟი, პლასტმასი, 100*100*55 მმ - M25</t>
  </si>
  <si>
    <t>ელექტრო შემაერთებელი საკაბელო მუფტა, ზედაპირული მონტაჟისთვის.</t>
  </si>
  <si>
    <t xml:space="preserve">u შემაერთებელი საკაბელო მუფტა, ზედაპირული მონტაჟი, პლასტმასი 155*110*74 მმ - M25 </t>
  </si>
  <si>
    <t>ზომები: 155 x 110 x 74 მმ</t>
  </si>
  <si>
    <t xml:space="preserve">u შემაერთებელი საკაბელო მუფტა, ზედაპირული მონტაჟი, პლასტმასი 180*140*86 მმ - M32 </t>
  </si>
  <si>
    <t>კაბელგამტარები: 32 მმ დიამეტრამდე</t>
  </si>
  <si>
    <t>ზომები: 180 x 140 x 86 მმ</t>
  </si>
  <si>
    <t xml:space="preserve">u შემაერთებელი საკაბელო მუფტა, ზედაპირული მონტაჟი, პლასტმასი, 220*170*86 მმ - M32 </t>
  </si>
  <si>
    <t>ზომები: 220 x 170 x 86 მმ</t>
  </si>
  <si>
    <t xml:space="preserve">u შემაერთებელი საკაბელო მუფტა, ზედაპირული მონტაჟი, პლასტმასი, 310*240*124 მმ - M40 </t>
  </si>
  <si>
    <t>შემაერთებელი საკაბელო მუფტა 5</t>
  </si>
  <si>
    <t>კაბელგამტარები: 40 მმ დიამეტრამდე</t>
  </si>
  <si>
    <t>ზომები: 310 x 240 x 124 მმ</t>
  </si>
  <si>
    <t>u წყალგაუმტარი დასაჭერ ღილაკიანი ყუთი - 1 დაწყება + 1 E-გაჩერება</t>
  </si>
  <si>
    <t>წყალგაუმტარი დასაჭერ ღილაკიანი ყუთი- 1 დაწყება + 1 E-გაჩერება - დაწყების ღილაკი, უკუქცევითი ზამბარა, ჩარეცხვის ღილაკი: 1 ერთეული</t>
  </si>
  <si>
    <t>საავარიო გაჩერების სოკოსთავიანი დასაჭერი ღილაკი, გადატრიალება გამოსაშვებად: 1 ერთეული.</t>
  </si>
  <si>
    <t>მასალა: პოლიესტერი</t>
  </si>
  <si>
    <t xml:space="preserve">(დანარჩენი სპეციფიკაციები ტექნიკური მახასიათებლების </t>
  </si>
  <si>
    <t>3.40.30.00 მიხედვით)</t>
  </si>
  <si>
    <t xml:space="preserve">მიქსერის ათვისებული შლამი. </t>
  </si>
  <si>
    <t xml:space="preserve">ათვისებული შლამი. ტუმბო დეჰიდრატაციისთვის. </t>
  </si>
  <si>
    <t xml:space="preserve">ცენტრიფუგა - პირველადი ძალა. </t>
  </si>
  <si>
    <t xml:space="preserve">ცენტრიფუგა - მეორადი ძალა. </t>
  </si>
  <si>
    <t xml:space="preserve">ცენტრიფუგების გაწმენდა - სოლენოიდური სარქველი  (წყალი). </t>
  </si>
  <si>
    <t xml:space="preserve">ხრახნული ტრანსპორტიორი დეჰიდრატირებული შლამი. </t>
  </si>
  <si>
    <t xml:space="preserve">პოლიელექტროლიტის ხრახნიანი ტუმბო. </t>
  </si>
  <si>
    <t xml:space="preserve">თაღის მრღვევი შპინდლერი. </t>
  </si>
  <si>
    <t xml:space="preserve">გამზომველი კონვეიერი. </t>
  </si>
  <si>
    <t xml:space="preserve">დისტრიბუტორი კონვეიერი. </t>
  </si>
  <si>
    <t xml:space="preserve">კირის ინჟექტორი. </t>
  </si>
  <si>
    <t>შლამის და კირის მიქსერი</t>
  </si>
  <si>
    <t>მტვერის შესრუტვა და რეცხვის სისტემა</t>
  </si>
  <si>
    <t xml:space="preserve">ხრახნული ტრანსპორტიორი. </t>
  </si>
  <si>
    <t>u წყალგაუმტარი დასაჭერ ღილაკიანი ყუთი - 2 დაწყება + 1 E-გაჩერება</t>
  </si>
  <si>
    <t>წყალგაუმტარი დასაჭერ ღილაკიანი ყუთი- 2 დაწყება + 1 E-გაჩერება -დაწყების ღილაკი, უკუქცევითი ზამბარა, ჩარეცხვის ღილაკი: 2 ერთეული</t>
  </si>
  <si>
    <t>ცენტრიფუგების გაწმენდა - სოლენოიდური სარქველი  (წყალი). 1</t>
  </si>
  <si>
    <t>ცენტრიფუგების გაწმენდა - საკვალთი შლამი). 1</t>
  </si>
  <si>
    <t>რევერსული ხრახნული კონვეიერი. 1</t>
  </si>
  <si>
    <t>uმოთუთიებული საყრდენი დასაჭერი ღილაკის ყუთისთვის</t>
  </si>
  <si>
    <t>მოთუთიებული საყრდენი დასაჭერი ღილაკის ყუთისთვის</t>
  </si>
  <si>
    <t>მასალაl: ცხელი მოთუთიების ფოლადი</t>
  </si>
  <si>
    <t>ვერტიკალური ნაწილი: 1" მილი ან 35*35 მმ, კვადრატული განყოფილება, 850 მმ სიმაღლე, 2 მმ სისქე</t>
  </si>
  <si>
    <t>ფირფიტა დასაჭერი ღილაკის ყუთისთვის :120*120 მმ,  5 მმ სისქის</t>
  </si>
  <si>
    <t xml:space="preserve">ათვისებული შლამიის ტუმბო დეჰიდრატაციისთვის. </t>
  </si>
  <si>
    <t xml:space="preserve">ცენტრიფუგების გაწმენდა - საკვალთი შლამი). </t>
  </si>
  <si>
    <t xml:space="preserve">რევერსული ხრახნული კონვეიერი. </t>
  </si>
  <si>
    <t>მ დენის კაბელი, 0.6/1 kV XLPE/PVC, სპილენძი 3*1.5 მმ²</t>
  </si>
  <si>
    <t>დენის კაბელი, XLPE/PVC, სპილენძი 3*1.5 მმ²</t>
  </si>
  <si>
    <t>გამტარი:  მოქნილი გრეხილი სპილენძი</t>
  </si>
  <si>
    <t>გამტარების რაოდენობა: 3</t>
  </si>
  <si>
    <t>ნომინალური ძაბვა: 0,6 / 1 kV</t>
  </si>
  <si>
    <t>(დანარჩენი სპეციფიკაციები ტექნიკური მახასიათებლების  3.28.10.00 მიხედვით)</t>
  </si>
  <si>
    <t>კომპაქტური პოლიელექტროლიტური ავტომატური ქარხანა.</t>
  </si>
  <si>
    <t xml:space="preserve">გარე ვენტილატორები </t>
  </si>
  <si>
    <t>მ დენის კაბელი, 0.6/1 kV XLPE/PVC, სპილენძი 4*1.5მმ²</t>
  </si>
  <si>
    <t>გამტარების რაოდენობა: 3 პირდაპირი + დამიწება</t>
  </si>
  <si>
    <t>დენის კაბელი, XLPE/PVC, სპილენძი 4*1.5 მმ²</t>
  </si>
  <si>
    <t>ნომინალური განყოფილება: 1.5 მმ2</t>
  </si>
  <si>
    <t>ხრახნული ტრანსპორტიორი.</t>
  </si>
  <si>
    <t>ხრახნული ტრანსპორტიორის დეჰიდრატირებული შლამი</t>
  </si>
  <si>
    <t>გარე ვენტილატორები</t>
  </si>
  <si>
    <t xml:space="preserve"> ათვისებული შლამის ტუმბო დეჰიდრატაციისთვის. </t>
  </si>
  <si>
    <t>მ დენის კაბელი, 0.6/1 kV XLPE/PVC, სპილენძი 5*1.5მმ²</t>
  </si>
  <si>
    <t>დენის კაბელი, XLPE/PVC, სპილენძი *1.5 მმ²</t>
  </si>
  <si>
    <t xml:space="preserve">ცენტრიფუგების გაწმენდა - საკვალთი (შლამი). </t>
  </si>
  <si>
    <t>მ დენის კაბელი, 0.6/1 kV XLPE/PVC, სპილენძი 1*70 მმ²</t>
  </si>
  <si>
    <t>დენის კაბელი, XLPE/PVC, სპილენძი *1.70 მმ²</t>
  </si>
  <si>
    <t>ნომინალური განყოფილება: 70 მმ2</t>
  </si>
  <si>
    <t>სალექარის პანელი (3F+N+PE) 1</t>
  </si>
  <si>
    <t>მ დენის კაბელი, 0.6/1 kV XLPE/PVC, სპილენძი 3*2.5 მმ²</t>
  </si>
  <si>
    <t>დენის კაბელი, XLPE/PVC, სპილენძი 3*2.5 mm²</t>
  </si>
  <si>
    <t>ნომინალური განყოფილება: 2.5 მმ2</t>
  </si>
  <si>
    <t>ათვისებული შლამის ხარჯსაზომი2 50,00</t>
  </si>
  <si>
    <t>პოლიელექტროლიტის ხარჯსაზომი  2 50,00</t>
  </si>
  <si>
    <t>ათვისებული შლამის ხარჯსაზომი 2 50,00</t>
  </si>
  <si>
    <t>სოლენოიდური სარქველი 1 50,00</t>
  </si>
  <si>
    <t>მ დენის კაბელი, 0.6/1 kV XLPE/PVC, სპილენძი 4*2.5 მმ²</t>
  </si>
  <si>
    <t>დენის კაბელი, XLPE/PVC, სპილენძი 4*2.5 mm²</t>
  </si>
  <si>
    <t>მიქსერის ათვისებული შლამი 1 20,00</t>
  </si>
  <si>
    <t>ცენტრიფუგების გაწმენდა - საკვალთი (შლამი). 1 38,00</t>
  </si>
  <si>
    <t>ხრახნული ტრანსპორტიორი დეჰიდრატირებული შლამი. 1 45,00</t>
  </si>
  <si>
    <t>კომპაქტური პოლიელექტროლიტური ავტომატური ქარხანა. 1 15,00</t>
  </si>
  <si>
    <t>რევერსული ხრახნული ტრანსპორტიორი 1 60,00</t>
  </si>
  <si>
    <t>კირის ინჟექტორი. 1 60,00</t>
  </si>
  <si>
    <t>შლამის და კირის მიქსერი 1 60,00</t>
  </si>
  <si>
    <t>მტვრის შესრუტვა და რეცხვის სისტემა</t>
  </si>
  <si>
    <t>მტვრის შესრუტვა და რეცხვის სისტემა1 60,00</t>
  </si>
  <si>
    <t>ხრახნული ტრანსპორტიორი. 1 60,00</t>
  </si>
  <si>
    <t>ხრახნული ტრანსპორტიორი 1 55,00</t>
  </si>
  <si>
    <t>რევერსული ხრახნული ტრანსპორტიორი 1 65,00</t>
  </si>
  <si>
    <t>თაღის მრღვევი შპინდლერი. 1 60,00</t>
  </si>
  <si>
    <t>მ დენის კაბელი, 0.6/1 kV XLPE/PVC, სპილენძი 3*4 მმ²</t>
  </si>
  <si>
    <t xml:space="preserve">გამტარების რაოდენობა: 3 </t>
  </si>
  <si>
    <t>ნომინალური განყოფილება: 4 მმ2</t>
  </si>
  <si>
    <t>მართვის პანელი</t>
  </si>
  <si>
    <t>სიმძლავრის კოეფიციენტის კორექტირების სისტემა 100 kVAr</t>
  </si>
  <si>
    <t>მ დენის კაბელი 0.6/1 kV XLPE/PVC, სპილენძი 4*4 მმ²</t>
  </si>
  <si>
    <t>დენის კაბელი, XLPE/PVC, სპილენძი 3*4 მმ²</t>
  </si>
  <si>
    <t>მ დენის კაბელი XLPE/PVC, სპილენძი 4*4 მმ²</t>
  </si>
  <si>
    <t>ელექტრო ოთახი_HVAC სისტემა</t>
  </si>
  <si>
    <t>მ დენის კაბელი, 0.6/1 kV XLPE/PVC, სპილენძი 5*4 მმ²</t>
  </si>
  <si>
    <t>გამტარების რაოდენობა: 3 პირდაპირი + ნეიტრალური + დამიწება</t>
  </si>
  <si>
    <t>კირის დოზირების პანელი (3F+N+PE)</t>
  </si>
  <si>
    <t>დენის კაბელი,  XLPE/PVC, სპილენძი 5*4 მმ²</t>
  </si>
  <si>
    <t>მ დენის კაბელი, 0.6/1 kV XLPE/PVC, სპილენძი 4*6 მმ²</t>
  </si>
  <si>
    <t>დენის კაბელი, XLPE/PVC, სპილენძი 4*6 მმ²</t>
  </si>
  <si>
    <t>გამტარების რაოდენობა: 4</t>
  </si>
  <si>
    <t>ნომინალური განყოფილება: 6 მმ2</t>
  </si>
  <si>
    <t>220 განათების &amp; დენის გამავალი ქსელი</t>
  </si>
  <si>
    <t>მ დენის კაბელი, 0.6/1 kV XLPE/PVC, სპილენძი 5*25 მმ²</t>
  </si>
  <si>
    <t>დენის კაბელი,  XLPE/PVC, სპილენძი 5*25 მმ²</t>
  </si>
  <si>
    <t>ნომინალური განყოფილება: 25 მმ2</t>
  </si>
  <si>
    <t>განათება  &amp; პატარა დენის პანელი 1 15,00</t>
  </si>
  <si>
    <t xml:space="preserve">გამტარების რაოდენობა:  3  x 2.5 მმ2  + 1 x 2.5 მმ2 </t>
  </si>
  <si>
    <t>საძირკველი: თერმოპლასტიკური პოლიოლეფინი დაბალი კვამლის ნულოვანი ჰალოგენი</t>
  </si>
  <si>
    <t>ფარი: სპილენძის მყარი სადენები</t>
  </si>
  <si>
    <t>გარე გარსი: თერმოპლასტიკური პოლიოლეფინი დაბალი კვამლის ნულოვანი ჰალოგენი (LSZH)</t>
  </si>
  <si>
    <t>VFD ამძრავებთან გამოსაყენებლად</t>
  </si>
  <si>
    <t>(დანარჩენი სპეციფიკაციები ტექნიკური მახასიათებლების   3.28.40.00 მიხედვით)</t>
  </si>
  <si>
    <t>საზომი კონვეიერი. 1 60,00</t>
  </si>
  <si>
    <t>პოლიელექტროლიტის ხრახნული ტუმბო. 2 18,00</t>
  </si>
  <si>
    <t xml:space="preserve">გამტარების რაოდენობა:  3  x 4 მმ2  + 1 x 4 მმ2 </t>
  </si>
  <si>
    <t>ათვისებული შლამის ტუმბო დეჰიდრატაციისთვის. 2 45,00</t>
  </si>
  <si>
    <t xml:space="preserve">გამტარების რაოდენობა:  3  x 6 მმ2  + 1 x 6  მმ2 </t>
  </si>
  <si>
    <t>ცენტრიფუგა - მეორადი ძალა. 1 43,00</t>
  </si>
  <si>
    <t xml:space="preserve">გამტარების რაოდენობა:  3  x 16 მმ2  + 1 x 16  მმ2 </t>
  </si>
  <si>
    <t>ცენტრიფუგა - პირველადი ძალა. 1 38,00</t>
  </si>
  <si>
    <t xml:space="preserve">m სასიგნალო კაბელი ,წნული ფარი, 0.6/1kV XLPE/LSZH, სპილენძიr, 2*1.5 მმ² </t>
  </si>
  <si>
    <t>მ დაეკრანებული კაბელი, 0.6/1kV XLPE/LSZH, სპილენძი, 3*2.5/2.5 მმ²</t>
  </si>
  <si>
    <t>დაეკრანებული  კაბელი, 0.6/1kV XLPE/LSZH, სპილენძი, 3*2.5/2.5 მმ²</t>
  </si>
  <si>
    <t>მ დაეკრანებული  კაბელი, 0.6/1kV XLPE/LSZH, სპილენძი, 3*4/4 მმ²</t>
  </si>
  <si>
    <t>დაეკრანებული  კაბელი, 0.6/1kV XLPE/LSZH, სპილენძი, 3*4/4 მმ²</t>
  </si>
  <si>
    <t>მ დაეკრანებული  კაბელი, 0.6/1kV XLPE/LSZH, სპილენძი, 3*6/6 მმ²</t>
  </si>
  <si>
    <t>დაეკრანებული  კაბელი, 0.6/1kV XLPE/LSZH, სპილენძი,  3*6/6 მმ²</t>
  </si>
  <si>
    <t>მ დაეკრანებული  კაბელი, 0.6/1kV XLPE/LSZH, სპილენძი, 3*16/16 მმ²</t>
  </si>
  <si>
    <t>დაეკრანებული  კაბელი, 0.6/1kV XLPE/LSZH, სპილენძი, 3*16/16 მმ²</t>
  </si>
  <si>
    <t>დაეკრანებული სასიგნალო კაბელი,  2 x 1.5 მმ²</t>
  </si>
  <si>
    <t>გამტარების რაოდენობა: 2</t>
  </si>
  <si>
    <t>ეკრანი: წნული სპილენძი</t>
  </si>
  <si>
    <t>გარე გარსი.  დაბალი კვამლის ნულოვანი ჰალოგენი (LSZH) პოლიოლეფინი</t>
  </si>
  <si>
    <t>(ანალოგი სიგნალებისთვის)</t>
  </si>
  <si>
    <t>(დანარჩენი სპეციფიკაციები ტექნიკური მახასიათებლების  3.32.40.00 მიხედვით)</t>
  </si>
  <si>
    <t>პოლიელექტროლიტის ხარჯსაზომი 1 50,00</t>
  </si>
  <si>
    <t>u დამხმარე აღჭურვილობა MCCგამომავალი ხაზებისთვის</t>
  </si>
  <si>
    <r>
      <t xml:space="preserve">ჯამი - MCC გამომავალი ხაზები </t>
    </r>
    <r>
      <rPr>
        <b/>
        <sz val="10"/>
        <color rgb="FFFF0000"/>
        <rFont val="Calibri"/>
        <family val="2"/>
        <scheme val="minor"/>
      </rPr>
      <t>48.976,93</t>
    </r>
  </si>
  <si>
    <t xml:space="preserve"> დენის ტრანსფორმატორები:</t>
  </si>
  <si>
    <t>. თანაფარდობა: X / 5 A</t>
  </si>
  <si>
    <t>. რაოდენობა: 3 ud</t>
  </si>
  <si>
    <t>ელექტრომაგნიტური საზომები</t>
  </si>
  <si>
    <t>. შკალა:0 -........A</t>
  </si>
  <si>
    <t>საბაზისო 3P დნობადი მცველის ბაზა 2A დნობადი მცველებით:</t>
  </si>
  <si>
    <t>. რაოდენობა: 1 ud</t>
  </si>
  <si>
    <t>ვოლტმეტრი</t>
  </si>
  <si>
    <t>. შკალა: 0 - 500 V</t>
  </si>
  <si>
    <t>.რაოდენობა: 1 ud</t>
  </si>
  <si>
    <t>მთავარი განათება და მცირე სიმძლავრის პანელი</t>
  </si>
  <si>
    <t>u მთავარი განათება და მცირე სიმძლავრის პანელი</t>
  </si>
  <si>
    <t xml:space="preserve">.     ud 3P+N </t>
  </si>
  <si>
    <t>გამომავალი სიგნალები გარე განათებისთვის, 3P+N ავტომატური ამომრთველით, 300 mA ნარჩენი დენის მოწყობილობით და 3P კონტაქტორით, სელექტორი „M-O-A“ და დნობადი მცველის ბაზა სელექტორისთვის და სიბნელეში გადამრთველის ჩათვლით:</t>
  </si>
  <si>
    <t>. რაოდენობა:</t>
  </si>
  <si>
    <t>. ავტომატური ამომრთველის რეიტინგი:  A</t>
  </si>
  <si>
    <t>. კონტაქტორის რეიტინგი:  A</t>
  </si>
  <si>
    <t>შიდა საკაბელო სისტემა, ზოლის ტერმინალები, დამატებითი აღჭურვილობა და დამხმარე საშუალებები</t>
  </si>
  <si>
    <t>(დანარჩენი სპეციფიკაციები ტექნიკური მახასიათებლების  3.20.32.00) მიხედვით</t>
  </si>
  <si>
    <t>ჯამი - მთავარი განათება და მცირე სიმძლავრის პანელი</t>
  </si>
  <si>
    <t>გამავალი ხაზები განათებიდან და მცირე სიმძლავრის პანელიდან</t>
  </si>
  <si>
    <t>ჯამი -გამავალი ხაზები განათებიდან და მცირე სიმძლავრის პანელიდან</t>
  </si>
  <si>
    <t>მ დენის კაბელი, 0.6/1 kV XLPE/PVC, სპილენძი 5*16 მმ²</t>
  </si>
  <si>
    <t>დენის კაბელი, XLPE/PVC, სპილენძი 5*16 მმ²</t>
  </si>
  <si>
    <t>გამტარების რაოდენობა:  3  პირდაპირი + ნეიტრალური + დამიწება</t>
  </si>
  <si>
    <t>ნომინალური განყოფილება: 16 მმ2</t>
  </si>
  <si>
    <t>(დანარჩენი სპეციფიკაციები ტექნიკური მახასიათებლების   3.28.10.00 მიხედვით)</t>
  </si>
  <si>
    <t>გარე ელექტრო ოთახი</t>
  </si>
  <si>
    <t>გარე სატუმბი სადგური</t>
  </si>
  <si>
    <t>სალექარის ტერიტორია</t>
  </si>
  <si>
    <t>ბუნკერის/კონტეინერის გარე ტერიტორია</t>
  </si>
  <si>
    <t>ჯამი -მეორადი განათების პანელები</t>
  </si>
  <si>
    <t>u მეორადი განათების და  მცირე სიმძლავრის პანელი, ტიპი 1</t>
  </si>
  <si>
    <t>მეორადი განათების და  მცირე სიმძლავრის პანელი, რომელიც შედგება</t>
  </si>
  <si>
    <t>IP54 პოლიესტერის კარადა</t>
  </si>
  <si>
    <t>. მოდულები: ერთეულები</t>
  </si>
  <si>
    <t xml:space="preserve"> მთავარი მინიატურული ავტომატური ამომრთველი</t>
  </si>
  <si>
    <t>. რეიტინგი: 4x  A</t>
  </si>
  <si>
    <t>ნარჩენი დენის მოწყობილობები</t>
  </si>
  <si>
    <t>.      ერთეულები  2x25 A - 30 mA</t>
  </si>
  <si>
    <t>.      ერთეულები 4x25 A - 30 mA</t>
  </si>
  <si>
    <t>მინიატურული ავტომატური ამომრთველები განათებისთვის და როზეტის წრედებისთვის:</t>
  </si>
  <si>
    <t>(დანარჩენი მახასიათებლები ტექნიკური მახასიათებლების  3.20.34.00 მიხედვით)</t>
  </si>
  <si>
    <t>u მეორადი განათების და  მცირე სიმძლავრის პანელი, ტიპი 2</t>
  </si>
  <si>
    <t>(დანარჩენი მახასიათებლები ტექნიკური მახასიათებლების  .3.20.34.00 მიხედვით)</t>
  </si>
  <si>
    <t>ჯამი -შიდა განათება და დენის როზეტები</t>
  </si>
  <si>
    <t>u ფლუორესცენტური წყალგაუმტარი სანათი, 2 x 36 W + კაბელი</t>
  </si>
  <si>
    <t>ფლუორესცენტური ნათურა</t>
  </si>
  <si>
    <t>საფარი: პოლიკარბონატი</t>
  </si>
  <si>
    <t>მათ შორის:</t>
  </si>
  <si>
    <t>კორპუსი: გაძლიერებული პოლიესტერი</t>
  </si>
  <si>
    <t>. მოქნილი PVC კაბელგამტარის M20 პროპორციული ნაწილი</t>
  </si>
  <si>
    <t>. წყალგაუმტარი შემაერთებელი საკაბელო მუფტების პროპორციული ნაწილი</t>
  </si>
  <si>
    <t>. PVC 450/750 V სპილენძის კაბელის პროპორციული ნაწილი, 3x 2,5 მმ²</t>
  </si>
  <si>
    <t>. 10/16A 240V წყალგაუმტარი განათების ჩამრთველები</t>
  </si>
  <si>
    <t>(დანარჩენი მახასიათებლები ტექნიკური მახასიათებლების  3.50.10.00 მიხედვით)</t>
  </si>
  <si>
    <t>მიქსერის ტერიტორია</t>
  </si>
  <si>
    <t>ამოსატუმბი სადგური</t>
  </si>
  <si>
    <t>სალექარის ოთახის ტერიტორია</t>
  </si>
  <si>
    <t>გარე ბუნკერის ტერიტორია</t>
  </si>
  <si>
    <t>გარე კონტეინერის ტერიტორია</t>
  </si>
  <si>
    <t>u ავარიაული სანათი, IP42, LED,  100 lm + კაბელი</t>
  </si>
  <si>
    <t>ავარიაული სანათი, ელემენტით</t>
  </si>
  <si>
    <t>ტიპი: LED</t>
  </si>
  <si>
    <t>IP: IP 42</t>
  </si>
  <si>
    <t xml:space="preserve">ელემენტი. Ni-Cd  ტევადობა 1 საათის მუშაობისთვის- მათ შორის: </t>
  </si>
  <si>
    <t>ელექტრო ოთახი 2</t>
  </si>
  <si>
    <t>u ავარიაული სანათი, IP66, LED,  100 lm + კაბელი</t>
  </si>
  <si>
    <t>IP: IP 66</t>
  </si>
  <si>
    <t>სალექარებზე წვდომა</t>
  </si>
  <si>
    <t>ელექტრო ოთახის გარე ჭიშკარი</t>
  </si>
  <si>
    <t>u ავარიაული სანათი, IP66, LED,  250 lm +კაბელი</t>
  </si>
  <si>
    <t>ავარიული სანათურის გამომავალი სიგნალი: 100 lm</t>
  </si>
  <si>
    <t>ავარიული სანათურის გამომავალი სიგნალი: 250 lm</t>
  </si>
  <si>
    <t>სალექარი ოთახის ტერიტორია</t>
  </si>
  <si>
    <t xml:space="preserve">შიდა სატუმბი სადგური </t>
  </si>
  <si>
    <t>u ავარიაული სანათ, IP66, LED,  450 lm + კაბელი</t>
  </si>
  <si>
    <t>(დანარჩენი მახასიათებლები ტექნიკური მახასიათებლების  3.50.22.00 მიხედვით)</t>
  </si>
  <si>
    <t>ავარიული სანათურის გამომავალი სიგნალი: 450 lm</t>
  </si>
  <si>
    <t>გარე მიქსერი</t>
  </si>
  <si>
    <t>ბუნკერი</t>
  </si>
  <si>
    <t>გარე ბუნკერი და კონტეინერი</t>
  </si>
  <si>
    <t>u დამხმარე აღჭურვილობა შიდა განათებისთვის და დენის როზეტებისთვის</t>
  </si>
  <si>
    <t>დამხმარე აღჭურვილობა შიდა განათების და დენის როზეტების მონტაჟისთვის</t>
  </si>
  <si>
    <t>ჯამი - გარე განათება</t>
  </si>
  <si>
    <t>u გარე კედლის სანათი, 70 W HPS</t>
  </si>
  <si>
    <t>გარე კედლის სანათი: . შეღწევისგან დაცვა: IP 55 - ნათურა:</t>
  </si>
  <si>
    <t>. ტიპი: მაღალი წნევის ნატრიუმის ორთქლი (HPS)</t>
  </si>
  <si>
    <t>. სიმძლავრე: 70 W</t>
  </si>
  <si>
    <t>. დამიწება</t>
  </si>
  <si>
    <t>(დანარჩენი მახასიათებლები ტექნიკური მახასიათებლების 3.52.08.00 მიხედვით)</t>
  </si>
  <si>
    <t>ტიპი: ციფრული რეგულირებადი 2-დან 100 ლუქსამდე</t>
  </si>
  <si>
    <t>საყრდენის ჩათვლით, საკაბელო კავშირი მთავარ განათების პანელთან</t>
  </si>
  <si>
    <t xml:space="preserve">ღამის გადართვა, </t>
  </si>
  <si>
    <t>(დანარჩენი მახასიათებლები ტექნიკური მახასიათებლების  3.52.30.00 მიხედვით)</t>
  </si>
  <si>
    <t>u ღამის გადართვა, 2 დან 100 ლუქსამდე</t>
  </si>
  <si>
    <t>ჩამარხული კანალიზაცია</t>
  </si>
  <si>
    <t>მ გოფრირებული ორკედლიანი HDPE კაბელგამტარი M90</t>
  </si>
  <si>
    <t>HDPE (მაღალი სიმკვრივის პოლიეთილენის) კაბელგამტარი, ორმაგი კედელი, გოფრირებული გარე ზედაპირი და გლუვი შიდა ზედაპირი, მიწისქვეშა მონტაჟისთვის</t>
  </si>
  <si>
    <t>მ დენის კაბელი, 0.6/1 კვ XLPE/PVC, სპილენძი 2*6 მმ²</t>
  </si>
  <si>
    <t>დენის კაბელი, XLPE/PVC, სპილენძი 2*6 მმ²</t>
  </si>
  <si>
    <t>(დანარჩენი მახასიათებლები ტექნიკური მახასიათებლების   3.28.10.00 მიხედვით)</t>
  </si>
  <si>
    <t>მ დენის კაბელი, 0.6/1 kV XLPE/PVC, სპილენძი 3*6 მმ²</t>
  </si>
  <si>
    <t>დენის კაბელი, XLPE/PVC, სპილენძი 3*6 მმ²</t>
  </si>
  <si>
    <t>(დანარჩენი მახასიათებლები ტექნიკური მახასიათებლების  3.28.10.00 მიხედვით)</t>
  </si>
  <si>
    <t>მ დენის კაბელი, XLPE/PVC, სპილენძი 4*6 მმ²</t>
  </si>
  <si>
    <t>u დამხმარე აღჭურვილობა გარე განათებისთვის</t>
  </si>
  <si>
    <t>დამხმარე აღჭურვილობა გარე განათების მონტაჟისთვის</t>
  </si>
  <si>
    <t>ჯამი - დამიწების ქსელი</t>
  </si>
  <si>
    <t>შიშველი სპილენძის კაბელი</t>
  </si>
  <si>
    <t>განყოფილება: 50 მმ2</t>
  </si>
  <si>
    <t>(დანარჩენი მახასიათებლები ტექნიკური მახასიათებლების  3.54.02.00 მიხედვით)</t>
  </si>
  <si>
    <t>ელექტრო ოთახი 21,00</t>
  </si>
  <si>
    <t xml:space="preserve">მ შიშველი სპილენძის კაბელი, 50 მმ² </t>
  </si>
  <si>
    <r>
      <t xml:space="preserve"> მ შიშველი სპილენძის კაბელი, 35 მმ² </t>
    </r>
    <r>
      <rPr>
        <sz val="10"/>
        <color rgb="FF000000"/>
        <rFont val="Calibri"/>
        <family val="2"/>
        <scheme val="minor"/>
      </rPr>
      <t>შიშველი სპილენძის კაბელი</t>
    </r>
  </si>
  <si>
    <t>(დანარჩენი მახასიათებლები ტექნიკური მახასიათებლების   3.54.02.00 მიხედვით)</t>
  </si>
  <si>
    <t>განყოფილება: 35 მმ2</t>
  </si>
  <si>
    <t>გარე ბუნკერი</t>
  </si>
  <si>
    <t>PS შიდა</t>
  </si>
  <si>
    <t>u დამიწებული ღეროვანი ელექტროდი, სპილენძით დაფარული, 2 მ,  14,3 მმ</t>
  </si>
  <si>
    <t>დამიწებული ღეროვანი ელექტროდი, სპილენძით დაფარული, 2 მ,  14,3 მმ - მასალა სპილენძით დაფარული ნახშირბადოვანი ფოლადი - სიგრძე: 2.000მმ.</t>
  </si>
  <si>
    <t>დიამეტრი: 14,3 მმ.</t>
  </si>
  <si>
    <t>(დანარჩენი მახასიათებლები ტექნიკური მახასიათებლების    3.54.04.00 მიხედვით)</t>
  </si>
  <si>
    <t>PS+ავზი</t>
  </si>
  <si>
    <t>PS შიგნით</t>
  </si>
  <si>
    <t>u ალუმინოთერმული შედუღება კაბელი-კაბელის კავშირისთვის - 50/50 მმ²</t>
  </si>
  <si>
    <t>ალუმინოთერმული შედუღება კაბელი-კაბელის კავშირისთვის</t>
  </si>
  <si>
    <t xml:space="preserve"> T-ფორმის</t>
  </si>
  <si>
    <t>კაბელი: 50/50 მმ2</t>
  </si>
  <si>
    <t>(დანარჩენი მახასიათებლები ტექნიკური მახასიათებლების  3.54.08.00 მიხედვით)</t>
  </si>
  <si>
    <t>ელექტრო ოთახი 3</t>
  </si>
  <si>
    <t>კაბელი: 35/50 მმ2</t>
  </si>
  <si>
    <t>(დანარჩენი მახასიათებლები ტექნიკური მახასიათებლების 3.54.08.00 მიხედვით)</t>
  </si>
  <si>
    <t>u ალუმინოთერმული შედუღება კაბელი-კაბელის კავშირისთვის- 50/35 მმ²</t>
  </si>
  <si>
    <t>u ალუმინოთერმული შედუღება კაბელი-კაბელის კავშირისთვის - 35/35 მმ²</t>
  </si>
  <si>
    <t>კაბელი: 35/35 მმ2</t>
  </si>
  <si>
    <t>დანარჩენი მახასიათებლები ტექნიკური მახასიათებლების 3.54.08.00 მიხედვით)</t>
  </si>
  <si>
    <t>PA დამიწება მეტალის სტრუქტურებისთვის</t>
  </si>
  <si>
    <t xml:space="preserve"> პაუშალური თანხა მეტალის არქიტექტურული ელემენტების დასამიწებლად, მათ შორის: კიბეები, მოაჯირები, ავზები, გამჭვირვალე ხუფების საყრდენები და ღია ლითონის ელემენტები.</t>
  </si>
  <si>
    <t>u დამხმარე აღჭურვილობა დამიწების მონტაჟისთვის</t>
  </si>
  <si>
    <t>დამხმარე აღჭურვილობა დამიწების მონტაჟისთვის</t>
  </si>
  <si>
    <t>ჯამი - მართვა და ინსტრუმენტირება</t>
  </si>
  <si>
    <r>
      <t xml:space="preserve">LS მართვის სისტემის პაუშალური თანხა (მიმდინარე STG) </t>
    </r>
    <r>
      <rPr>
        <sz val="10"/>
        <color rgb="FF000000"/>
        <rFont val="Calibri"/>
        <family val="2"/>
        <scheme val="minor"/>
      </rPr>
      <t>მართვის სისტემის პაუშალური თანხა, რომელიც მოიცავს:</t>
    </r>
  </si>
  <si>
    <t>*               UPS ონლაინ, 220V, 1000VA-30 წთ</t>
  </si>
  <si>
    <t>*               PLC ან  დისტანციური-I/O პერიფერიული დაფა</t>
  </si>
  <si>
    <t xml:space="preserve">*               საკომუნიკაციო მოწყობილობები (გადამრთველები, მარშრუტიზატორები, OF/Cu კონვერტორები) </t>
  </si>
  <si>
    <t>*               ოპტიკური ბოჭკო, Cat6/6A საკომუნიკაციო კაბელები კომბინირებული დაფებით</t>
  </si>
  <si>
    <t>*               SW&amp;HW ლიცენზიები</t>
  </si>
  <si>
    <t>*               SCADA ინჟინერია &amp; პროგრამირება</t>
  </si>
  <si>
    <t>*               PLC/R-I/O ინჟინერია &amp; პროგრამირება</t>
  </si>
  <si>
    <t>მართვის პაუშალური თანხა</t>
  </si>
  <si>
    <t>ცხელი მოთუთიებული ფოლადის ცხაურის, 30 x 30 მმ ბადე, 30 x 3 მმ ბრტყელი გისოსებით და გოფრირებული გისოსებით მიწოდება და მონტაჟი, ჩარჩოს ჩათვლით, განთავსებული.</t>
  </si>
  <si>
    <t>ხრახნული ტრანსპორტიორი ღერძის გარეშე შემდეგი მახასიათებლებით:</t>
  </si>
  <si>
    <t>u ხრახნული ტრანსპორტიორი ღერძის გარეშე. L: 3,50 მ</t>
  </si>
  <si>
    <t xml:space="preserve">ხრახნული ტრანსპორტიორი ღერძის გარეშე. L: 3,50 მ </t>
  </si>
  <si>
    <t>u ხრახნული ტრანსპორტიორი ღერძის გარეშე. L: 11,00 მ</t>
  </si>
  <si>
    <t>u ხრახნული ტრანსპორტიორი ღერძის გარეშე. L: 3,00 მ.</t>
  </si>
  <si>
    <t>ხრახნული ტრანსპორტიორი ღერძის გარეშე. L: 9,50 მ</t>
  </si>
  <si>
    <t xml:space="preserve">ხრახნული ტრანსპორტიორი ღერძის გარეშე  L: 3,00 მ. </t>
  </si>
  <si>
    <t>u ძრავის მართვის ცენტრი, ფიქსირებული ტიპის</t>
  </si>
  <si>
    <t>CCM შესწორების კონსტრუქცია</t>
  </si>
  <si>
    <t>დამხმარე აღჭურვილობა MCC გამომავალი ხაზებისთვის</t>
  </si>
  <si>
    <t>მ³ რკინაბეტონის მიწოდება და დასხმა C30/37 ბეტონის ფილებში, ექსპოზიცია XC4+XA2,</t>
  </si>
  <si>
    <t>რკინაბეტონის მიწოდება და დასხმა C30/37 ფილებში, ექსპოზიციის კლასები XC4+XA2, ზომიერად აგრესიული ქიმიური შეტევა, დამზადებულია სულფატ რეზისტენტული ცემენტით CEM IV/A-SR, აგრეგატების მაქსიმალური დიამეტრი 20 მმ, წყალცემენტის მაქსიმალური თანაფარდობა 0.50, და ცემენტის მინიმალური შემცველობა  360 კგ/მ3; დასხმის, გამკვრივების და ვიბრაციის ჩათვლით.</t>
  </si>
  <si>
    <t>ნატეხი ქვის ბაზა,  განლაგებული 0.25 მ ფენებად, დასველების და 98% M.P.-მდე ტკეპნის ჩათვლით.</t>
  </si>
  <si>
    <t>ჭა, შიდა ზომები 0.50 x 0.50 x 0.50 მ, დამზადებული 0.15 მ სისქის დაუარმატურებელი ბეტონის ფილისგან, კედლები აგურის დაფარული ცემენტის დუღაბით, და 0,10მ სისქის რკინაბეტონის ხუფით, მთლიანად დასრულებული.</t>
  </si>
  <si>
    <t xml:space="preserve"> u ჭა, შიდა ზომები 0.50 x 0.50 x 0.50 მ</t>
  </si>
  <si>
    <t>შემავალი შტოები: 2 DN 100-ის.</t>
  </si>
  <si>
    <t>გამომავალი შტოები: 1  DN 100-ის.</t>
  </si>
  <si>
    <t>ვერტიკალური ლილვის განზავების მიქსერების No.: 2 uts.</t>
  </si>
  <si>
    <t>ძრავის სიმძლავრე: 1,10 კვტ.</t>
  </si>
  <si>
    <t>1 ინჟექტორი ID.</t>
  </si>
  <si>
    <t>ორ სიჩქარიანი ძრავის გამომავალი სიგნალები, 3P+N ავტომატური ამომრთველით, 300 mA დიფერენციალური დაცვით, კონტაქტორებით და ელექტრონული რელეებით</t>
  </si>
  <si>
    <t>ძირითადი განათება და მცირე სიმძლავრის პანელი, მოთავსებულია ფოლადის კარადაში 2მმ სისქის, მიახლოებითი ზომები 2.200*800*600მმ, ლაქის საღებავით, რომელიც შეიცავს შემდეგ აღჭურვილობას და გამანაწილებელ მოწყობილობას: - მთავარი ავტომატური ამომრთველი, 3P+N ნომინალური ....... .. A - ........ KA.</t>
  </si>
  <si>
    <t>დიამეტრი: 90 მმ</t>
  </si>
  <si>
    <t>ტიპი: წყალგაუმტარი</t>
  </si>
  <si>
    <t>ფლუორესცენტური მილები: 2 ერთეული</t>
  </si>
  <si>
    <t>სიმძლავრე: 2 x 36 W</t>
  </si>
  <si>
    <t>მ² 2სმ სისქსის ქაფპოლისტიროლი შესახსრებების ფორმირებისთვის</t>
  </si>
  <si>
    <t>შლამის სახარჯ ავზში გადატანა 1 დეჰიდრატაციისთვის.</t>
  </si>
  <si>
    <t>წყალქვეშა შემრევი წყლისგან დამცლელ რეზერვუარში.</t>
  </si>
  <si>
    <t xml:space="preserve">დეჰიდრატაციის სატუმბი ავზი დამცლელით. DN 125. </t>
  </si>
  <si>
    <t>შემწოვი მილი. DN 125. 2</t>
  </si>
  <si>
    <t xml:space="preserve">შემწოვი მილის დასუფთავება. </t>
  </si>
  <si>
    <t xml:space="preserve">ცენტრიფუგაში შემსველი არხის გასუფთავება. </t>
  </si>
  <si>
    <t xml:space="preserve">შემწოვი მილის იზოლაცია. DN 125. </t>
  </si>
  <si>
    <t xml:space="preserve">შემწოვი ილის სარქველის მოხსნა. DN 125. </t>
  </si>
  <si>
    <t xml:space="preserve">წყლისგან დამცლელი სახარჯი ავზი. </t>
  </si>
  <si>
    <t xml:space="preserve">მიმყვანი მილი. DN 125. </t>
  </si>
  <si>
    <t>მიმყვანი მილის იზოლაცია. DN 100. 2</t>
  </si>
  <si>
    <t>დამცლელი მიმყვანი მილის მოხსნა. DN 100. 2</t>
  </si>
  <si>
    <t xml:space="preserve">ცენტრიფუგის გამანაწილებელი კოლექტორი. </t>
  </si>
  <si>
    <t>ელექტრომაგნიტურობის გამტარი მილი. 1 5,00</t>
  </si>
  <si>
    <t>ცენტრიფუგის კვება. 1 9,00</t>
  </si>
  <si>
    <t>წყლისგან დამცლელი ტუმბოს წნევის მაკონტროლებელი მოწყობილობა. 2</t>
  </si>
  <si>
    <t>წყალგამოცლილი შლამის გამომავალი მილი. 1 1,000</t>
  </si>
  <si>
    <t>წყალგამოცლილი შლამის გამოსატანი ელექტრო სარქველი.</t>
  </si>
  <si>
    <t>ცენტრიფუგის გამრეცხი ხაზი.</t>
  </si>
  <si>
    <t>ცენტრიფუგიდან გადმოღვრრილი სითხის ხაზი.</t>
  </si>
  <si>
    <t>მილების გასუფთავება.</t>
  </si>
  <si>
    <t>ფოლადის საყრდენები. 100</t>
  </si>
  <si>
    <t>ოილიექტროლიტების მოსამზადებელი დანადგარი. 1</t>
  </si>
  <si>
    <t>კომპაქტური დანადგარის დამცლელი მილი. 1 1,00</t>
  </si>
  <si>
    <t>კოპაქტური დანადგარის გადმოსაღვრელი. 1 2,00</t>
  </si>
  <si>
    <t xml:space="preserve">კომპაქტური დანადგარის დამცლელი მილი. </t>
  </si>
  <si>
    <t>წნევის ქვეშ სასმელი წყლის მიღება. 1 8,00</t>
  </si>
  <si>
    <t>მრიცხველებამდე სასმელი წყლის მისვლა 1</t>
  </si>
  <si>
    <t>წყალი მრიცხველებთან. 1</t>
  </si>
  <si>
    <t>ტუმბო-დოზატორის შემწოვი მილი. 2</t>
  </si>
  <si>
    <t>ტუმბო-დოზატორის დამცლელი ხაზი. 2</t>
  </si>
  <si>
    <t>ცენტრიფუგბამდე მიმავალი იმპულსური მილი. 1</t>
  </si>
  <si>
    <t>წნევის ქვეშ სასმელი წყლის მიღება.</t>
  </si>
  <si>
    <t xml:space="preserve">მრიცხველების იზოლირება. </t>
  </si>
  <si>
    <t xml:space="preserve">ტუმბო-დოზატორის შემწოვი მილის იზოლირება. </t>
  </si>
  <si>
    <t xml:space="preserve">ტუმბო-დოზატორის დამცლელი ხაზის იზოლირება. </t>
  </si>
  <si>
    <t>ცენტრიფუგამდე მიმავალი იმპულსური მილის იზოლირება.</t>
  </si>
  <si>
    <t>პოლიექტროლიტის დანადგარის დაცლა. 3 1,00</t>
  </si>
  <si>
    <t>პოლიექტროლიტების ტუმბო. 2</t>
  </si>
  <si>
    <t>ცვალებადი არეალის მრიცხველი. Q: 500 - 6.300 l/h. 1</t>
  </si>
  <si>
    <t>პოლიექტროლიტების ტუმბოების წნევის კონტროლი. 2</t>
  </si>
  <si>
    <t xml:space="preserve">გამწმენდი მილები. </t>
  </si>
  <si>
    <t xml:space="preserve">პოლიელექტროლიტების ელექტრომაგნიტურობის მრიცხველი. DN 40. </t>
  </si>
  <si>
    <t xml:space="preserve">ფოლადის საყრდენები. </t>
  </si>
  <si>
    <t xml:space="preserve">ხსნარის კირთან შემრევი. </t>
  </si>
  <si>
    <t>გამომავალი სიგნალები მეორადი განათებისთვის და მცირე სიმძლავრის პანელებისთვის, თითოეული გამომავალი სიგნალი 3P+N მინიატურული ავტომატური ამომრთველით, შეფასებული:შმდეგი სიმძლავრეების ოთხ-პოლუსიანი:</t>
  </si>
  <si>
    <t>შუქ-პანელიი და TC 1</t>
  </si>
  <si>
    <t>ზედნადები ხარჯები 10%</t>
  </si>
  <si>
    <t>გეგმიური მოგება 8%</t>
  </si>
  <si>
    <t>გაუთვალისწინებელი ხარჯები 3%</t>
  </si>
  <si>
    <t>სულ</t>
  </si>
  <si>
    <t>დღგ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</si>
</sst>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0"/>
    <numFmt numFmtId="165" formatCode="0.0000"/>
    <numFmt numFmtId="166" formatCode="#,##0.000"/>
    <numFmt numFmtId="167" formatCode="_(* #,##0.000_);_(* \(#,##0.000\);_(* &quot;-&quot;??_);_(@_)"/>
    <numFmt numFmtId="168" formatCode="0.00000"/>
  </numFmts>
  <fonts count="25">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sz val="11"/>
      <color rgb="FF00000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b/>
      <sz val="12"/>
      <color theme="1"/>
      <name val="Calibri"/>
      <family val="2"/>
      <scheme val="minor"/>
    </font>
    <font>
      <b/>
      <sz val="9"/>
      <color indexed="81"/>
      <name val="Tahoma"/>
      <family val="2"/>
    </font>
    <font>
      <sz val="9"/>
      <color indexed="81"/>
      <name val="Tahoma"/>
      <family val="2"/>
    </font>
    <font>
      <b/>
      <sz val="10"/>
      <color rgb="FFFF0000"/>
      <name val="Calibri"/>
      <family val="2"/>
      <scheme val="minor"/>
    </font>
    <font>
      <b/>
      <u val="singleAccounting"/>
      <sz val="12"/>
      <color theme="1"/>
      <name val="Calibri"/>
      <family val="2"/>
      <scheme val="minor"/>
    </font>
    <font>
      <b/>
      <u/>
      <sz val="12"/>
      <color rgb="FF000000"/>
      <name val="Calibri"/>
      <family val="2"/>
      <scheme val="minor"/>
    </font>
    <font>
      <b/>
      <u/>
      <sz val="12"/>
      <color theme="1"/>
      <name val="Calibri"/>
      <family val="2"/>
      <scheme val="minor"/>
    </font>
    <font>
      <sz val="10"/>
      <color rgb="FF000000"/>
      <name val="Arial GEO"/>
      <family val="2"/>
    </font>
    <font>
      <sz val="8"/>
      <color rgb="FF000000"/>
      <name val="Arial GEO"/>
      <family val="2"/>
    </font>
    <font>
      <b/>
      <sz val="8"/>
      <color rgb="FF000000"/>
      <name val="ArialNarrow-Bold"/>
    </font>
    <font>
      <sz val="9"/>
      <name val="Calibri"/>
      <family val="2"/>
      <scheme val="minor"/>
    </font>
    <font>
      <sz val="9"/>
      <name val="Sylfaen"/>
      <family val="1"/>
    </font>
    <font>
      <b/>
      <sz val="9"/>
      <name val="Sylfaen"/>
      <family val="1"/>
    </font>
  </fonts>
  <fills count="8">
    <fill>
      <patternFill patternType="none"/>
    </fill>
    <fill>
      <patternFill patternType="gray125"/>
    </fill>
    <fill>
      <patternFill patternType="solid">
        <fgColor rgb="FFC2D5E7"/>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bottom style="medium">
        <color indexed="64"/>
      </bottom>
      <diagonal/>
    </border>
    <border>
      <left/>
      <right/>
      <top/>
      <bottom style="medium">
        <color rgb="FF000000"/>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1">
    <xf numFmtId="0" fontId="0" fillId="0" borderId="0" xfId="0"/>
    <xf numFmtId="0" fontId="4"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164" fontId="4" fillId="0" borderId="0" xfId="0" applyNumberFormat="1" applyFont="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center" vertical="center"/>
    </xf>
    <xf numFmtId="2" fontId="4" fillId="0" borderId="0" xfId="0" applyNumberFormat="1" applyFont="1" applyAlignment="1">
      <alignment horizontal="center" vertical="center"/>
    </xf>
    <xf numFmtId="164" fontId="6"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wrapText="1"/>
    </xf>
    <xf numFmtId="2" fontId="4" fillId="0" borderId="1" xfId="0" applyNumberFormat="1"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6" fillId="0" borderId="0" xfId="0" applyFont="1" applyAlignment="1">
      <alignmen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6" fillId="0" borderId="0" xfId="0" applyFont="1"/>
    <xf numFmtId="0" fontId="7" fillId="0" borderId="0" xfId="0" applyFont="1" applyAlignment="1">
      <alignment vertical="center" wrapText="1"/>
    </xf>
    <xf numFmtId="0" fontId="4" fillId="0" borderId="0" xfId="0" applyFont="1" applyAlignment="1">
      <alignment vertical="center" wrapText="1"/>
    </xf>
    <xf numFmtId="0" fontId="4" fillId="0" borderId="0" xfId="0" applyFont="1"/>
    <xf numFmtId="43" fontId="0" fillId="0" borderId="0" xfId="1" applyFont="1" applyAlignment="1">
      <alignment horizontal="center" vertical="center"/>
    </xf>
    <xf numFmtId="43" fontId="4" fillId="0" borderId="0" xfId="1" applyFont="1" applyAlignment="1">
      <alignment horizontal="center" vertical="center"/>
    </xf>
    <xf numFmtId="43" fontId="4" fillId="0" borderId="1" xfId="1" applyFont="1" applyBorder="1" applyAlignment="1">
      <alignment horizontal="center" vertical="center"/>
    </xf>
    <xf numFmtId="164" fontId="7" fillId="0" borderId="0" xfId="0" applyNumberFormat="1" applyFont="1" applyAlignment="1">
      <alignment horizontal="center" vertical="center"/>
    </xf>
    <xf numFmtId="164" fontId="4" fillId="0" borderId="0" xfId="0" applyNumberFormat="1" applyFont="1" applyAlignment="1">
      <alignment horizontal="center"/>
    </xf>
    <xf numFmtId="0" fontId="6" fillId="0" borderId="0" xfId="0" applyFont="1" applyAlignment="1">
      <alignment horizontal="left" vertical="center" wrapText="1"/>
    </xf>
    <xf numFmtId="2" fontId="4" fillId="0" borderId="0" xfId="0" applyNumberFormat="1" applyFont="1" applyAlignment="1">
      <alignment horizontal="center" vertical="center" wrapText="1"/>
    </xf>
    <xf numFmtId="43" fontId="4" fillId="0" borderId="0" xfId="1" applyFont="1" applyFill="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4" fillId="3" borderId="0" xfId="0" applyFont="1" applyFill="1" applyAlignment="1">
      <alignment horizontal="center" vertical="center"/>
    </xf>
    <xf numFmtId="43" fontId="4" fillId="3" borderId="0" xfId="1" applyFont="1" applyFill="1" applyBorder="1" applyAlignment="1">
      <alignment horizontal="center" vertical="center"/>
    </xf>
    <xf numFmtId="0" fontId="7" fillId="0" borderId="0" xfId="0" applyFont="1" applyAlignment="1">
      <alignment horizontal="center" vertical="center" wrapText="1"/>
    </xf>
    <xf numFmtId="43" fontId="5" fillId="0" borderId="0" xfId="1"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 xfId="0" applyFont="1" applyBorder="1" applyAlignment="1">
      <alignment horizontal="center" vertical="center"/>
    </xf>
    <xf numFmtId="43" fontId="4" fillId="0" borderId="2" xfId="1" applyFont="1" applyFill="1" applyBorder="1" applyAlignment="1">
      <alignment horizontal="center" vertical="center"/>
    </xf>
    <xf numFmtId="164" fontId="4" fillId="0" borderId="0" xfId="0" applyNumberFormat="1" applyFont="1" applyAlignment="1">
      <alignment vertical="center" wrapText="1"/>
    </xf>
    <xf numFmtId="2" fontId="4" fillId="0" borderId="2" xfId="0" applyNumberFormat="1" applyFont="1" applyBorder="1" applyAlignment="1">
      <alignment horizontal="center" vertical="center"/>
    </xf>
    <xf numFmtId="165" fontId="4" fillId="0" borderId="0" xfId="0" applyNumberFormat="1" applyFont="1" applyAlignment="1">
      <alignment horizontal="center" vertical="center"/>
    </xf>
    <xf numFmtId="0" fontId="7" fillId="0" borderId="0" xfId="0" applyFont="1" applyAlignment="1">
      <alignment horizontal="justify" vertical="center" wrapText="1"/>
    </xf>
    <xf numFmtId="0" fontId="6" fillId="0" borderId="0" xfId="0" applyFont="1" applyAlignment="1">
      <alignment horizontal="justify" vertical="center" wrapText="1"/>
    </xf>
    <xf numFmtId="165" fontId="4" fillId="0" borderId="0" xfId="0" applyNumberFormat="1" applyFont="1" applyAlignment="1">
      <alignment horizontal="center" vertical="center" wrapText="1"/>
    </xf>
    <xf numFmtId="0" fontId="4" fillId="0" borderId="0" xfId="0" applyFont="1" applyAlignment="1">
      <alignment vertical="top" wrapText="1"/>
    </xf>
    <xf numFmtId="0" fontId="6" fillId="0" borderId="0" xfId="0" applyFont="1" applyAlignment="1">
      <alignment horizontal="center" vertical="center" wrapText="1"/>
    </xf>
    <xf numFmtId="164" fontId="6" fillId="0" borderId="0" xfId="0" applyNumberFormat="1" applyFont="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166" fontId="4" fillId="0" borderId="0" xfId="0" applyNumberFormat="1" applyFont="1" applyAlignment="1">
      <alignment horizontal="center" vertical="center"/>
    </xf>
    <xf numFmtId="166" fontId="4" fillId="0" borderId="0" xfId="0" applyNumberFormat="1" applyFont="1" applyAlignment="1">
      <alignment horizontal="center" vertical="center" wrapText="1"/>
    </xf>
    <xf numFmtId="166" fontId="6" fillId="0" borderId="0" xfId="0" applyNumberFormat="1" applyFont="1" applyAlignment="1">
      <alignment horizontal="center" vertical="center"/>
    </xf>
    <xf numFmtId="166" fontId="4" fillId="0" borderId="2" xfId="0" applyNumberFormat="1" applyFont="1" applyBorder="1" applyAlignment="1">
      <alignment horizontal="center" vertical="center"/>
    </xf>
    <xf numFmtId="166" fontId="7" fillId="0" borderId="0" xfId="0" applyNumberFormat="1" applyFont="1" applyAlignment="1">
      <alignment horizontal="center" vertical="center"/>
    </xf>
    <xf numFmtId="166" fontId="4" fillId="0" borderId="0" xfId="0" applyNumberFormat="1" applyFont="1" applyAlignment="1">
      <alignment horizontal="center"/>
    </xf>
    <xf numFmtId="0" fontId="4" fillId="0" borderId="0" xfId="0" applyFont="1" applyAlignment="1">
      <alignment horizontal="center"/>
    </xf>
    <xf numFmtId="166" fontId="6" fillId="0" borderId="0" xfId="0" applyNumberFormat="1" applyFont="1" applyAlignment="1">
      <alignment horizontal="center" vertical="center" wrapText="1"/>
    </xf>
    <xf numFmtId="166" fontId="4" fillId="0" borderId="2" xfId="0" applyNumberFormat="1" applyFont="1" applyBorder="1" applyAlignment="1">
      <alignment horizontal="center"/>
    </xf>
    <xf numFmtId="166" fontId="6" fillId="0" borderId="2" xfId="0" applyNumberFormat="1" applyFont="1" applyBorder="1" applyAlignment="1">
      <alignment horizontal="center" vertical="center"/>
    </xf>
    <xf numFmtId="0" fontId="6" fillId="0" borderId="0" xfId="0" applyFont="1" applyAlignment="1">
      <alignment horizontal="left"/>
    </xf>
    <xf numFmtId="164" fontId="6" fillId="0" borderId="2" xfId="0" applyNumberFormat="1" applyFont="1" applyBorder="1" applyAlignment="1">
      <alignment horizontal="center" vertical="center"/>
    </xf>
    <xf numFmtId="167" fontId="4" fillId="0" borderId="0" xfId="1" applyNumberFormat="1" applyFont="1" applyFill="1" applyBorder="1" applyAlignment="1">
      <alignment horizontal="center" vertical="center"/>
    </xf>
    <xf numFmtId="2" fontId="4" fillId="0" borderId="0"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2" fontId="5" fillId="0" borderId="0" xfId="1" applyNumberFormat="1" applyFont="1" applyFill="1" applyBorder="1" applyAlignment="1">
      <alignment horizontal="center" vertical="center"/>
    </xf>
    <xf numFmtId="0" fontId="5" fillId="0" borderId="0" xfId="0" applyFont="1" applyAlignment="1">
      <alignment horizontal="center" vertical="center"/>
    </xf>
    <xf numFmtId="3" fontId="6" fillId="0" borderId="0" xfId="0" applyNumberFormat="1" applyFont="1" applyAlignment="1">
      <alignment vertical="center" wrapText="1"/>
    </xf>
    <xf numFmtId="3" fontId="6" fillId="0" borderId="0" xfId="0" applyNumberFormat="1" applyFont="1" applyAlignment="1">
      <alignment horizontal="center" vertical="center" wrapText="1"/>
    </xf>
    <xf numFmtId="166" fontId="4" fillId="0" borderId="0" xfId="1" applyNumberFormat="1" applyFont="1" applyFill="1" applyBorder="1" applyAlignment="1">
      <alignment horizontal="center" vertical="center"/>
    </xf>
    <xf numFmtId="0" fontId="6" fillId="0" borderId="3" xfId="0" applyFont="1" applyBorder="1" applyAlignment="1">
      <alignment horizontal="center" vertical="center" wrapText="1"/>
    </xf>
    <xf numFmtId="164" fontId="4" fillId="0" borderId="2" xfId="1" applyNumberFormat="1" applyFont="1" applyFill="1" applyBorder="1" applyAlignment="1">
      <alignment horizontal="center" vertical="center"/>
    </xf>
    <xf numFmtId="164" fontId="4" fillId="0" borderId="0" xfId="1" applyNumberFormat="1" applyFont="1" applyFill="1" applyBorder="1" applyAlignment="1">
      <alignment horizontal="center" vertical="center"/>
    </xf>
    <xf numFmtId="168" fontId="4" fillId="0" borderId="0" xfId="0" applyNumberFormat="1" applyFont="1" applyAlignment="1">
      <alignment horizontal="center" vertical="center"/>
    </xf>
    <xf numFmtId="164" fontId="7" fillId="0" borderId="0" xfId="0" applyNumberFormat="1" applyFont="1" applyAlignment="1">
      <alignment horizontal="center" vertical="center" wrapText="1"/>
    </xf>
    <xf numFmtId="2" fontId="6" fillId="0" borderId="0" xfId="0" applyNumberFormat="1" applyFont="1" applyAlignment="1">
      <alignment horizontal="center" vertical="center" wrapText="1"/>
    </xf>
    <xf numFmtId="166" fontId="6" fillId="0" borderId="0" xfId="0" applyNumberFormat="1" applyFont="1" applyAlignment="1">
      <alignment vertical="center" wrapText="1"/>
    </xf>
    <xf numFmtId="0" fontId="7" fillId="3" borderId="0" xfId="0" applyFont="1" applyFill="1" applyAlignment="1">
      <alignment horizontal="center" vertical="center" wrapText="1"/>
    </xf>
    <xf numFmtId="0" fontId="6" fillId="3" borderId="0" xfId="0" applyFont="1" applyFill="1" applyAlignment="1">
      <alignment horizontal="center" vertical="center" wrapText="1"/>
    </xf>
    <xf numFmtId="3" fontId="6" fillId="0" borderId="0" xfId="0" applyNumberFormat="1" applyFont="1" applyAlignment="1">
      <alignment horizontal="left" vertical="center"/>
    </xf>
    <xf numFmtId="4" fontId="4" fillId="0" borderId="0" xfId="0" applyNumberFormat="1" applyFont="1" applyAlignment="1">
      <alignment horizontal="center" vertical="center"/>
    </xf>
    <xf numFmtId="164" fontId="4" fillId="0" borderId="2" xfId="0" applyNumberFormat="1" applyFont="1" applyBorder="1" applyAlignment="1">
      <alignment horizontal="center"/>
    </xf>
    <xf numFmtId="0" fontId="4" fillId="0" borderId="2" xfId="0" applyFont="1" applyBorder="1" applyAlignment="1">
      <alignment horizontal="center"/>
    </xf>
    <xf numFmtId="0" fontId="4" fillId="0" borderId="2" xfId="0" applyFont="1" applyBorder="1"/>
    <xf numFmtId="164" fontId="6" fillId="3" borderId="0" xfId="0" applyNumberFormat="1" applyFont="1" applyFill="1" applyAlignment="1">
      <alignment horizontal="center" vertical="center" wrapText="1"/>
    </xf>
    <xf numFmtId="2" fontId="6" fillId="0" borderId="2" xfId="0" applyNumberFormat="1" applyFont="1" applyBorder="1" applyAlignment="1">
      <alignment horizontal="center" vertical="center" wrapText="1"/>
    </xf>
    <xf numFmtId="43" fontId="6" fillId="0" borderId="2" xfId="1" applyFont="1" applyFill="1" applyBorder="1" applyAlignment="1">
      <alignment horizontal="center" vertical="center" wrapText="1"/>
    </xf>
    <xf numFmtId="43" fontId="6" fillId="0" borderId="0" xfId="1" applyFont="1" applyFill="1" applyBorder="1" applyAlignment="1">
      <alignment horizontal="center" vertical="center" wrapText="1"/>
    </xf>
    <xf numFmtId="43" fontId="7" fillId="0" borderId="0" xfId="1" applyFont="1" applyAlignment="1">
      <alignment horizontal="justify" vertical="center" wrapText="1"/>
    </xf>
    <xf numFmtId="43" fontId="7" fillId="0" borderId="0" xfId="1" applyFont="1" applyFill="1" applyBorder="1" applyAlignment="1">
      <alignment horizontal="center" vertical="center" wrapText="1"/>
    </xf>
    <xf numFmtId="3" fontId="6" fillId="0" borderId="3" xfId="0" applyNumberFormat="1" applyFont="1" applyBorder="1" applyAlignment="1">
      <alignment horizontal="center" vertical="center" wrapText="1"/>
    </xf>
    <xf numFmtId="4" fontId="6" fillId="0" borderId="0" xfId="0" applyNumberFormat="1" applyFont="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center" vertical="center"/>
    </xf>
    <xf numFmtId="43" fontId="7" fillId="0" borderId="0" xfId="1" applyFont="1" applyAlignment="1">
      <alignment horizontal="center" vertical="center"/>
    </xf>
    <xf numFmtId="43" fontId="6" fillId="0" borderId="0" xfId="1" applyFont="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43" fontId="11" fillId="2" borderId="0" xfId="1" applyFont="1" applyFill="1" applyAlignment="1">
      <alignment horizontal="center" vertical="center" wrapText="1"/>
    </xf>
    <xf numFmtId="4" fontId="6" fillId="0" borderId="3" xfId="0" applyNumberFormat="1" applyFont="1" applyBorder="1" applyAlignment="1">
      <alignment horizontal="center" vertical="center" wrapText="1"/>
    </xf>
    <xf numFmtId="43" fontId="6" fillId="0" borderId="3" xfId="1" applyFont="1" applyBorder="1" applyAlignment="1">
      <alignment horizontal="center" vertical="center" wrapText="1"/>
    </xf>
    <xf numFmtId="4" fontId="6" fillId="0" borderId="4" xfId="0" applyNumberFormat="1" applyFont="1" applyBorder="1" applyAlignment="1">
      <alignment horizontal="center" vertical="center" wrapText="1"/>
    </xf>
    <xf numFmtId="43" fontId="6" fillId="0" borderId="4" xfId="1" applyFont="1" applyBorder="1" applyAlignment="1">
      <alignment horizontal="center" vertical="center" wrapText="1"/>
    </xf>
    <xf numFmtId="164" fontId="6" fillId="0" borderId="0" xfId="1" applyNumberFormat="1" applyFont="1" applyAlignment="1">
      <alignment horizontal="center" vertical="center" wrapText="1"/>
    </xf>
    <xf numFmtId="0" fontId="10" fillId="3" borderId="0" xfId="0" applyFont="1" applyFill="1" applyAlignment="1">
      <alignment horizontal="center" vertical="center" wrapText="1"/>
    </xf>
    <xf numFmtId="0" fontId="10" fillId="3" borderId="0" xfId="0" applyFont="1" applyFill="1" applyAlignment="1">
      <alignment horizontal="left" vertical="center" wrapText="1"/>
    </xf>
    <xf numFmtId="164" fontId="11" fillId="3" borderId="0" xfId="0" applyNumberFormat="1" applyFont="1" applyFill="1" applyAlignment="1">
      <alignment horizontal="center" vertical="center" wrapText="1"/>
    </xf>
    <xf numFmtId="164" fontId="9" fillId="3" borderId="0" xfId="0" applyNumberFormat="1" applyFont="1" applyFill="1" applyAlignment="1">
      <alignment horizontal="center" vertical="center" wrapText="1"/>
    </xf>
    <xf numFmtId="4" fontId="11" fillId="3" borderId="0" xfId="0" applyNumberFormat="1" applyFont="1" applyFill="1" applyAlignment="1">
      <alignment horizontal="center" vertical="center" wrapText="1"/>
    </xf>
    <xf numFmtId="43" fontId="10" fillId="3" borderId="0" xfId="1" applyFont="1" applyFill="1" applyAlignment="1">
      <alignment horizontal="center" vertical="center" wrapText="1"/>
    </xf>
    <xf numFmtId="164" fontId="10" fillId="2" borderId="0" xfId="0" applyNumberFormat="1" applyFont="1" applyFill="1" applyAlignment="1">
      <alignment horizontal="center" vertical="center" wrapText="1"/>
    </xf>
    <xf numFmtId="43" fontId="4" fillId="0" borderId="0" xfId="1" applyFont="1" applyFill="1" applyAlignment="1">
      <alignment horizontal="center" vertical="center"/>
    </xf>
    <xf numFmtId="43" fontId="4" fillId="0" borderId="2" xfId="1" applyFont="1" applyBorder="1" applyAlignment="1">
      <alignment horizontal="center" vertical="center"/>
    </xf>
    <xf numFmtId="164" fontId="6" fillId="0" borderId="4"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43" fontId="6" fillId="0" borderId="0" xfId="1" applyFont="1" applyBorder="1" applyAlignment="1">
      <alignment horizontal="center" vertical="center" wrapText="1"/>
    </xf>
    <xf numFmtId="0" fontId="6" fillId="0" borderId="2" xfId="0" applyFont="1" applyBorder="1" applyAlignment="1">
      <alignment horizontal="center" vertical="center" wrapText="1"/>
    </xf>
    <xf numFmtId="43" fontId="6" fillId="0" borderId="2" xfId="1" applyFont="1" applyBorder="1" applyAlignment="1">
      <alignment horizontal="center" vertical="center" wrapText="1"/>
    </xf>
    <xf numFmtId="0" fontId="7" fillId="0" borderId="0" xfId="0" applyFont="1" applyAlignment="1">
      <alignment horizontal="left" vertical="center" wrapText="1" indent="2"/>
    </xf>
    <xf numFmtId="4"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43" fontId="4" fillId="0" borderId="0" xfId="1" applyFont="1" applyBorder="1" applyAlignment="1">
      <alignment horizontal="center" vertical="center"/>
    </xf>
    <xf numFmtId="164" fontId="6" fillId="0" borderId="3" xfId="0" applyNumberFormat="1" applyFont="1" applyBorder="1" applyAlignment="1">
      <alignment horizontal="center" vertical="center" wrapText="1"/>
    </xf>
    <xf numFmtId="43" fontId="6" fillId="5" borderId="0" xfId="1" applyFont="1" applyFill="1" applyBorder="1" applyAlignment="1">
      <alignment horizontal="center" vertical="center" wrapText="1"/>
    </xf>
    <xf numFmtId="4" fontId="6" fillId="0" borderId="4" xfId="1" applyNumberFormat="1" applyFont="1" applyBorder="1" applyAlignment="1">
      <alignment horizontal="center" vertical="center" wrapText="1"/>
    </xf>
    <xf numFmtId="43" fontId="4" fillId="0" borderId="0" xfId="1" applyFont="1" applyAlignment="1">
      <alignment horizontal="center" vertical="center" wrapText="1"/>
    </xf>
    <xf numFmtId="0" fontId="12" fillId="3" borderId="0" xfId="0" applyFont="1" applyFill="1" applyAlignment="1">
      <alignment horizontal="center" vertical="center"/>
    </xf>
    <xf numFmtId="164" fontId="10" fillId="3" borderId="0" xfId="0" applyNumberFormat="1" applyFont="1" applyFill="1" applyAlignment="1">
      <alignment horizontal="center" vertical="center" wrapText="1"/>
    </xf>
    <xf numFmtId="164" fontId="12" fillId="3" borderId="0" xfId="0" applyNumberFormat="1" applyFont="1" applyFill="1" applyAlignment="1">
      <alignment horizontal="center" vertical="center"/>
    </xf>
    <xf numFmtId="43" fontId="12" fillId="3" borderId="0" xfId="1" applyFont="1" applyFill="1" applyAlignment="1">
      <alignment horizontal="center" vertical="center"/>
    </xf>
    <xf numFmtId="0" fontId="12" fillId="0" borderId="0" xfId="0" applyFont="1" applyAlignment="1">
      <alignment horizontal="center" vertical="center"/>
    </xf>
    <xf numFmtId="0" fontId="10" fillId="0" borderId="0" xfId="0" applyFont="1" applyAlignment="1">
      <alignment horizontal="left" vertical="center" wrapText="1"/>
    </xf>
    <xf numFmtId="164" fontId="10" fillId="0" borderId="0" xfId="0" applyNumberFormat="1" applyFont="1" applyAlignment="1">
      <alignment horizontal="center" vertical="center" wrapText="1"/>
    </xf>
    <xf numFmtId="164" fontId="12" fillId="0" borderId="0" xfId="0" applyNumberFormat="1" applyFont="1" applyAlignment="1">
      <alignment horizontal="center" vertical="center"/>
    </xf>
    <xf numFmtId="43" fontId="12" fillId="0" borderId="0" xfId="1" applyFont="1" applyFill="1" applyAlignment="1">
      <alignment horizontal="center" vertical="center"/>
    </xf>
    <xf numFmtId="164" fontId="4" fillId="3" borderId="0" xfId="0" applyNumberFormat="1" applyFont="1" applyFill="1" applyAlignment="1">
      <alignment horizontal="center" vertical="center"/>
    </xf>
    <xf numFmtId="43" fontId="4" fillId="3" borderId="0" xfId="1" applyFont="1" applyFill="1" applyAlignment="1">
      <alignment horizontal="center" vertical="center"/>
    </xf>
    <xf numFmtId="43" fontId="4" fillId="5" borderId="0" xfId="1" applyFont="1" applyFill="1" applyAlignment="1">
      <alignment horizontal="center" vertical="center"/>
    </xf>
    <xf numFmtId="0" fontId="9" fillId="3" borderId="0" xfId="0" applyFont="1" applyFill="1" applyAlignment="1">
      <alignment horizontal="center" vertical="center"/>
    </xf>
    <xf numFmtId="43" fontId="9" fillId="3" borderId="0" xfId="1" applyFont="1" applyFill="1" applyAlignment="1">
      <alignment horizontal="center" vertical="center"/>
    </xf>
    <xf numFmtId="0" fontId="12" fillId="3" borderId="0" xfId="0" applyFont="1" applyFill="1" applyAlignment="1">
      <alignment horizontal="left" vertical="center" wrapText="1"/>
    </xf>
    <xf numFmtId="43" fontId="9" fillId="3" borderId="0" xfId="1" applyFont="1" applyFill="1" applyBorder="1" applyAlignment="1">
      <alignment horizontal="center" vertical="center"/>
    </xf>
    <xf numFmtId="0" fontId="12" fillId="3" borderId="0" xfId="0" applyFont="1" applyFill="1" applyAlignment="1">
      <alignment horizontal="center" vertical="center" wrapText="1"/>
    </xf>
    <xf numFmtId="43" fontId="12" fillId="3" borderId="0" xfId="1" applyFont="1" applyFill="1" applyBorder="1" applyAlignment="1">
      <alignment horizontal="center" vertical="center"/>
    </xf>
    <xf numFmtId="0" fontId="11" fillId="3" borderId="0" xfId="0" applyFont="1" applyFill="1" applyAlignment="1">
      <alignment horizontal="center" vertical="center" wrapText="1"/>
    </xf>
    <xf numFmtId="0" fontId="10" fillId="3" borderId="0" xfId="0" applyFont="1" applyFill="1" applyAlignment="1">
      <alignment vertical="center" wrapText="1"/>
    </xf>
    <xf numFmtId="0" fontId="10" fillId="3" borderId="0" xfId="0" applyFont="1" applyFill="1" applyAlignment="1">
      <alignment horizontal="justify" vertical="center" wrapText="1"/>
    </xf>
    <xf numFmtId="0" fontId="11" fillId="3" borderId="0" xfId="0" applyFont="1" applyFill="1" applyAlignment="1">
      <alignment vertical="center" wrapText="1"/>
    </xf>
    <xf numFmtId="43" fontId="12" fillId="3" borderId="0" xfId="0" applyNumberFormat="1" applyFont="1" applyFill="1" applyAlignment="1">
      <alignment horizontal="center" vertical="center"/>
    </xf>
    <xf numFmtId="0" fontId="9" fillId="3" borderId="0" xfId="0" applyFont="1" applyFill="1" applyAlignment="1">
      <alignment horizontal="center"/>
    </xf>
    <xf numFmtId="43" fontId="10" fillId="3" borderId="0" xfId="1"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0" xfId="0" applyFont="1" applyFill="1" applyAlignment="1">
      <alignment horizontal="left" vertical="center" wrapText="1"/>
    </xf>
    <xf numFmtId="0" fontId="11" fillId="6" borderId="0" xfId="0" applyFont="1" applyFill="1" applyAlignment="1">
      <alignment horizontal="center" vertical="center" wrapText="1"/>
    </xf>
    <xf numFmtId="0" fontId="9" fillId="6" borderId="0" xfId="0" applyFont="1" applyFill="1" applyAlignment="1">
      <alignment horizontal="center" vertical="center"/>
    </xf>
    <xf numFmtId="43" fontId="9" fillId="6" borderId="0" xfId="1" applyFont="1" applyFill="1" applyBorder="1" applyAlignment="1">
      <alignment horizontal="center" vertical="center"/>
    </xf>
    <xf numFmtId="3" fontId="11" fillId="3" borderId="0" xfId="0" applyNumberFormat="1" applyFont="1" applyFill="1" applyAlignment="1">
      <alignment horizontal="center" vertical="center"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9" fillId="3" borderId="5" xfId="0" applyFont="1" applyFill="1" applyBorder="1" applyAlignment="1">
      <alignment horizontal="center" vertical="center"/>
    </xf>
    <xf numFmtId="43" fontId="12" fillId="3" borderId="5" xfId="1" applyFont="1" applyFill="1" applyBorder="1" applyAlignment="1">
      <alignment horizontal="center" vertical="center"/>
    </xf>
    <xf numFmtId="0" fontId="10" fillId="3" borderId="6" xfId="0" applyFont="1" applyFill="1" applyBorder="1" applyAlignment="1">
      <alignment horizontal="center" vertical="center" wrapText="1"/>
    </xf>
    <xf numFmtId="0" fontId="10" fillId="2" borderId="0" xfId="0" applyFont="1" applyFill="1" applyAlignment="1">
      <alignment horizontal="left" vertical="center" wrapText="1"/>
    </xf>
    <xf numFmtId="0" fontId="9" fillId="3" borderId="5" xfId="0" applyFont="1" applyFill="1" applyBorder="1"/>
    <xf numFmtId="0" fontId="12" fillId="4" borderId="0" xfId="0" applyFont="1" applyFill="1" applyAlignment="1">
      <alignment horizontal="center" vertical="center"/>
    </xf>
    <xf numFmtId="0" fontId="10" fillId="4" borderId="0" xfId="0" applyFont="1" applyFill="1" applyAlignment="1">
      <alignment horizontal="left"/>
    </xf>
    <xf numFmtId="0" fontId="10" fillId="4" borderId="0" xfId="0" applyFont="1" applyFill="1" applyAlignment="1">
      <alignment horizontal="center"/>
    </xf>
    <xf numFmtId="43" fontId="12" fillId="4" borderId="0" xfId="1" applyFont="1" applyFill="1" applyBorder="1" applyAlignment="1">
      <alignment horizontal="center" vertical="center"/>
    </xf>
    <xf numFmtId="43" fontId="12" fillId="3" borderId="5" xfId="1" applyFont="1" applyFill="1" applyBorder="1"/>
    <xf numFmtId="0" fontId="7" fillId="6" borderId="0" xfId="0" applyFont="1" applyFill="1" applyAlignment="1">
      <alignment horizontal="center" vertical="center" wrapText="1"/>
    </xf>
    <xf numFmtId="0" fontId="7" fillId="6" borderId="0" xfId="0" applyFont="1" applyFill="1" applyAlignment="1">
      <alignment horizontal="left" vertical="center" wrapText="1"/>
    </xf>
    <xf numFmtId="0" fontId="6" fillId="6" borderId="0" xfId="0" applyFont="1" applyFill="1" applyAlignment="1">
      <alignment horizontal="center" vertical="center" wrapText="1"/>
    </xf>
    <xf numFmtId="0" fontId="4" fillId="6" borderId="0" xfId="0" applyFont="1" applyFill="1" applyAlignment="1">
      <alignment horizontal="center" vertical="center"/>
    </xf>
    <xf numFmtId="2" fontId="4" fillId="6" borderId="0" xfId="0" applyNumberFormat="1" applyFont="1" applyFill="1" applyAlignment="1">
      <alignment horizontal="center" vertical="center"/>
    </xf>
    <xf numFmtId="2" fontId="5" fillId="6" borderId="0" xfId="0" applyNumberFormat="1" applyFont="1" applyFill="1" applyAlignment="1">
      <alignment horizontal="center" vertical="center"/>
    </xf>
    <xf numFmtId="3" fontId="6" fillId="6" borderId="0" xfId="0" applyNumberFormat="1" applyFont="1" applyFill="1" applyAlignment="1">
      <alignment horizontal="center" vertical="center" wrapText="1"/>
    </xf>
    <xf numFmtId="43" fontId="5" fillId="6" borderId="0" xfId="1" applyFont="1" applyFill="1" applyAlignment="1">
      <alignment horizontal="center" vertical="center"/>
    </xf>
    <xf numFmtId="49" fontId="10" fillId="3" borderId="5" xfId="0" applyNumberFormat="1" applyFont="1" applyFill="1" applyBorder="1" applyAlignment="1">
      <alignment horizontal="center" vertical="center" wrapText="1"/>
    </xf>
    <xf numFmtId="0" fontId="7" fillId="3" borderId="0" xfId="0" applyFont="1" applyFill="1" applyAlignment="1">
      <alignment vertical="center" wrapText="1"/>
    </xf>
    <xf numFmtId="0" fontId="4" fillId="3" borderId="0" xfId="0" applyFont="1" applyFill="1" applyAlignment="1">
      <alignment horizontal="center" vertical="center" wrapText="1"/>
    </xf>
    <xf numFmtId="16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3" fontId="6" fillId="3" borderId="0" xfId="0" applyNumberFormat="1" applyFont="1" applyFill="1" applyAlignment="1">
      <alignment horizontal="center" vertical="center" wrapText="1"/>
    </xf>
    <xf numFmtId="43" fontId="5" fillId="3" borderId="0" xfId="1" applyFont="1" applyFill="1" applyAlignment="1">
      <alignment horizontal="center" vertical="center" wrapText="1"/>
    </xf>
    <xf numFmtId="0" fontId="4" fillId="0" borderId="0" xfId="0" applyFont="1" applyAlignment="1">
      <alignment vertical="center"/>
    </xf>
    <xf numFmtId="0" fontId="7" fillId="6" borderId="0" xfId="0" applyFont="1" applyFill="1" applyAlignment="1">
      <alignment vertical="center" wrapText="1"/>
    </xf>
    <xf numFmtId="0" fontId="4" fillId="6" borderId="0" xfId="0" applyFont="1" applyFill="1" applyAlignment="1">
      <alignment horizontal="center" vertical="center" wrapText="1"/>
    </xf>
    <xf numFmtId="43" fontId="4" fillId="6" borderId="0" xfId="1" applyFont="1" applyFill="1" applyAlignment="1">
      <alignment horizontal="center" vertical="center" wrapText="1"/>
    </xf>
    <xf numFmtId="43" fontId="4" fillId="0" borderId="2" xfId="1" applyFont="1" applyBorder="1" applyAlignment="1">
      <alignment horizontal="center" vertical="center" wrapText="1"/>
    </xf>
    <xf numFmtId="3" fontId="6" fillId="0" borderId="0" xfId="0" applyNumberFormat="1" applyFont="1" applyAlignment="1">
      <alignment horizontal="left" vertical="center" wrapText="1"/>
    </xf>
    <xf numFmtId="0" fontId="5" fillId="6" borderId="0" xfId="0" applyFont="1" applyFill="1" applyAlignment="1">
      <alignment horizontal="center" vertical="center" wrapText="1"/>
    </xf>
    <xf numFmtId="43" fontId="7" fillId="6" borderId="0" xfId="1" applyFont="1" applyFill="1" applyBorder="1" applyAlignment="1">
      <alignment horizontal="center" vertical="center" wrapText="1"/>
    </xf>
    <xf numFmtId="43" fontId="7" fillId="6" borderId="0" xfId="0" applyNumberFormat="1" applyFont="1" applyFill="1" applyAlignment="1">
      <alignment horizontal="center" vertical="center" wrapText="1"/>
    </xf>
    <xf numFmtId="43" fontId="5" fillId="6" borderId="0" xfId="0" applyNumberFormat="1" applyFont="1" applyFill="1" applyAlignment="1">
      <alignment horizontal="center" vertical="center" wrapText="1"/>
    </xf>
    <xf numFmtId="0" fontId="6" fillId="6" borderId="0" xfId="0" applyFont="1" applyFill="1" applyAlignment="1">
      <alignment vertical="center" wrapText="1"/>
    </xf>
    <xf numFmtId="43" fontId="7" fillId="6" borderId="0" xfId="0" applyNumberFormat="1" applyFont="1" applyFill="1" applyAlignment="1">
      <alignment vertical="center" wrapText="1"/>
    </xf>
    <xf numFmtId="43" fontId="4" fillId="0" borderId="0" xfId="0" applyNumberFormat="1" applyFont="1" applyAlignment="1">
      <alignment horizontal="center" vertical="center" wrapText="1"/>
    </xf>
    <xf numFmtId="43" fontId="16" fillId="3" borderId="5" xfId="1" applyFont="1" applyFill="1" applyBorder="1" applyAlignment="1">
      <alignment horizontal="center" vertical="center"/>
    </xf>
    <xf numFmtId="43" fontId="16" fillId="3" borderId="5" xfId="0" applyNumberFormat="1" applyFont="1" applyFill="1" applyBorder="1" applyAlignment="1">
      <alignment horizontal="center" vertical="center"/>
    </xf>
    <xf numFmtId="49" fontId="6" fillId="0" borderId="0" xfId="0" applyNumberFormat="1" applyFont="1" applyAlignment="1">
      <alignment vertical="center" wrapText="1"/>
    </xf>
    <xf numFmtId="0" fontId="17" fillId="3" borderId="6" xfId="0" applyFont="1" applyFill="1" applyBorder="1" applyAlignment="1">
      <alignment horizontal="center" vertical="center" wrapText="1"/>
    </xf>
    <xf numFmtId="0" fontId="18" fillId="3" borderId="5" xfId="0" applyFont="1" applyFill="1" applyBorder="1" applyAlignment="1">
      <alignment horizontal="center" vertical="center"/>
    </xf>
    <xf numFmtId="0" fontId="11" fillId="3" borderId="6" xfId="0" applyFont="1" applyFill="1" applyBorder="1" applyAlignment="1">
      <alignment horizontal="left" vertical="center" wrapText="1"/>
    </xf>
    <xf numFmtId="43" fontId="9" fillId="3" borderId="5" xfId="1" applyFont="1" applyFill="1" applyBorder="1" applyAlignment="1">
      <alignment horizontal="center" vertical="center"/>
    </xf>
    <xf numFmtId="43" fontId="11" fillId="3" borderId="5" xfId="1" applyFont="1" applyFill="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vertical="center"/>
    </xf>
    <xf numFmtId="0" fontId="20"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wrapText="1"/>
    </xf>
    <xf numFmtId="164" fontId="6" fillId="0" borderId="0" xfId="0" applyNumberFormat="1" applyFont="1" applyAlignment="1">
      <alignment vertical="center" wrapText="1"/>
    </xf>
    <xf numFmtId="164" fontId="4" fillId="5" borderId="0" xfId="0" applyNumberFormat="1" applyFont="1" applyFill="1" applyAlignment="1">
      <alignment horizontal="center" vertical="center"/>
    </xf>
    <xf numFmtId="49" fontId="6" fillId="0" borderId="0" xfId="0" applyNumberFormat="1" applyFont="1" applyAlignment="1">
      <alignment horizontal="left" vertical="center" wrapText="1"/>
    </xf>
    <xf numFmtId="0" fontId="7" fillId="3" borderId="0" xfId="0" applyFont="1" applyFill="1" applyAlignment="1">
      <alignment horizontal="left" vertical="center" wrapText="1"/>
    </xf>
    <xf numFmtId="43" fontId="5" fillId="3" borderId="0" xfId="0" applyNumberFormat="1" applyFont="1" applyFill="1" applyAlignment="1">
      <alignment horizontal="center" vertical="center"/>
    </xf>
    <xf numFmtId="43" fontId="4" fillId="0" borderId="0" xfId="1" applyFont="1" applyFill="1" applyBorder="1" applyAlignment="1">
      <alignment horizontal="center" vertical="center" wrapText="1"/>
    </xf>
    <xf numFmtId="0" fontId="5" fillId="0" borderId="0" xfId="0" applyFont="1" applyAlignment="1">
      <alignment horizontal="center" vertical="center" wrapText="1"/>
    </xf>
    <xf numFmtId="43" fontId="5" fillId="0" borderId="0" xfId="0" applyNumberFormat="1" applyFont="1" applyAlignment="1">
      <alignment horizontal="center" vertical="center" wrapText="1"/>
    </xf>
    <xf numFmtId="0" fontId="9" fillId="0" borderId="0" xfId="0" applyFont="1"/>
    <xf numFmtId="164" fontId="4" fillId="3" borderId="0" xfId="0" applyNumberFormat="1" applyFont="1" applyFill="1" applyAlignment="1">
      <alignment horizontal="center" vertical="center" wrapText="1"/>
    </xf>
    <xf numFmtId="43" fontId="5" fillId="6" borderId="0" xfId="0" applyNumberFormat="1" applyFont="1" applyFill="1" applyAlignment="1">
      <alignment horizontal="center" vertical="center"/>
    </xf>
    <xf numFmtId="0" fontId="6" fillId="3" borderId="0" xfId="0" applyFont="1" applyFill="1" applyAlignment="1">
      <alignment vertical="center" wrapText="1"/>
    </xf>
    <xf numFmtId="0" fontId="4" fillId="0" borderId="0" xfId="0" applyFont="1" applyAlignment="1">
      <alignment horizontal="left"/>
    </xf>
    <xf numFmtId="0" fontId="21" fillId="0" borderId="5" xfId="0" applyFont="1" applyBorder="1" applyAlignment="1">
      <alignment vertical="center" wrapText="1"/>
    </xf>
    <xf numFmtId="0" fontId="4" fillId="6" borderId="0" xfId="0" applyFont="1" applyFill="1" applyAlignment="1">
      <alignment horizontal="center"/>
    </xf>
    <xf numFmtId="43" fontId="5" fillId="0" borderId="0" xfId="0" applyNumberFormat="1" applyFont="1" applyAlignment="1">
      <alignment horizontal="center" vertical="center"/>
    </xf>
    <xf numFmtId="164" fontId="6" fillId="0" borderId="0" xfId="0" applyNumberFormat="1" applyFont="1" applyAlignment="1">
      <alignment horizontal="center" wrapText="1"/>
    </xf>
    <xf numFmtId="0" fontId="10" fillId="6" borderId="5"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9" fillId="6" borderId="5" xfId="0" applyFont="1" applyFill="1" applyBorder="1" applyAlignment="1">
      <alignment horizontal="center" vertical="center"/>
    </xf>
    <xf numFmtId="0" fontId="11" fillId="6" borderId="5" xfId="0" applyFont="1" applyFill="1" applyBorder="1" applyAlignment="1">
      <alignment horizontal="center" vertical="center" wrapText="1"/>
    </xf>
    <xf numFmtId="0" fontId="11" fillId="6" borderId="5" xfId="0" applyFont="1" applyFill="1" applyBorder="1" applyAlignment="1">
      <alignment horizontal="left" vertical="center" wrapText="1"/>
    </xf>
    <xf numFmtId="43" fontId="11" fillId="6" borderId="5" xfId="1" applyFont="1" applyFill="1" applyBorder="1" applyAlignment="1">
      <alignment horizontal="center" vertical="center" wrapText="1"/>
    </xf>
    <xf numFmtId="0" fontId="11" fillId="6" borderId="5" xfId="0" applyFont="1" applyFill="1" applyBorder="1" applyAlignment="1">
      <alignment vertical="center" wrapText="1"/>
    </xf>
    <xf numFmtId="43" fontId="9" fillId="6" borderId="5" xfId="1" applyFont="1" applyFill="1" applyBorder="1" applyAlignment="1">
      <alignment horizontal="center" vertical="center"/>
    </xf>
    <xf numFmtId="0" fontId="9" fillId="6" borderId="5" xfId="0" applyFont="1" applyFill="1" applyBorder="1" applyAlignment="1">
      <alignment horizontal="left" vertical="center"/>
    </xf>
    <xf numFmtId="0" fontId="9" fillId="6" borderId="6" xfId="0" applyFont="1" applyFill="1" applyBorder="1" applyAlignment="1">
      <alignment horizontal="center" vertical="center"/>
    </xf>
    <xf numFmtId="0" fontId="18" fillId="6" borderId="5" xfId="0" applyFont="1" applyFill="1" applyBorder="1" applyAlignment="1">
      <alignment horizontal="center" vertical="center"/>
    </xf>
    <xf numFmtId="43" fontId="12" fillId="6" borderId="5" xfId="1" applyFont="1" applyFill="1" applyBorder="1" applyAlignment="1">
      <alignment horizontal="center" vertical="center"/>
    </xf>
    <xf numFmtId="0" fontId="10" fillId="6" borderId="5" xfId="0" applyFont="1" applyFill="1" applyBorder="1" applyAlignment="1">
      <alignment vertical="center" wrapText="1"/>
    </xf>
    <xf numFmtId="43" fontId="10" fillId="6" borderId="5" xfId="0" applyNumberFormat="1" applyFont="1" applyFill="1" applyBorder="1" applyAlignment="1">
      <alignment horizontal="center" vertical="center" wrapText="1"/>
    </xf>
    <xf numFmtId="43" fontId="12" fillId="6" borderId="5" xfId="0" applyNumberFormat="1" applyFont="1" applyFill="1" applyBorder="1"/>
    <xf numFmtId="0" fontId="10" fillId="6" borderId="5" xfId="0" applyFont="1" applyFill="1" applyBorder="1" applyAlignment="1">
      <alignment horizontal="left" vertical="center" wrapText="1"/>
    </xf>
    <xf numFmtId="43" fontId="12" fillId="6" borderId="5" xfId="0" applyNumberFormat="1" applyFont="1" applyFill="1" applyBorder="1" applyAlignment="1">
      <alignment horizontal="center"/>
    </xf>
    <xf numFmtId="0" fontId="11" fillId="6" borderId="7" xfId="0" applyFont="1" applyFill="1" applyBorder="1" applyAlignment="1">
      <alignment horizontal="center" vertical="center" wrapText="1"/>
    </xf>
    <xf numFmtId="0" fontId="11" fillId="6" borderId="0" xfId="0" applyFont="1" applyFill="1" applyAlignment="1">
      <alignment horizontal="left" vertical="center" wrapText="1"/>
    </xf>
    <xf numFmtId="43" fontId="9" fillId="6" borderId="7" xfId="0" applyNumberFormat="1" applyFont="1" applyFill="1" applyBorder="1" applyAlignment="1">
      <alignment horizontal="center" vertical="center"/>
    </xf>
    <xf numFmtId="43" fontId="9" fillId="6" borderId="5" xfId="0" applyNumberFormat="1" applyFont="1" applyFill="1" applyBorder="1" applyAlignment="1">
      <alignment horizontal="center" vertical="center"/>
    </xf>
    <xf numFmtId="43" fontId="9" fillId="6" borderId="5" xfId="0" applyNumberFormat="1" applyFont="1" applyFill="1" applyBorder="1"/>
    <xf numFmtId="0" fontId="3" fillId="0" borderId="5" xfId="0" applyFont="1" applyBorder="1" applyAlignment="1">
      <alignment horizontal="center" vertical="center" wrapText="1"/>
    </xf>
    <xf numFmtId="0" fontId="3" fillId="0" borderId="6" xfId="0" applyFont="1" applyBorder="1" applyAlignment="1">
      <alignment horizontal="left" vertical="center" wrapText="1"/>
    </xf>
    <xf numFmtId="43" fontId="2" fillId="0" borderId="5" xfId="1" applyFont="1" applyFill="1" applyBorder="1" applyAlignment="1">
      <alignment horizontal="center" vertical="center"/>
    </xf>
    <xf numFmtId="0" fontId="8" fillId="0" borderId="6" xfId="0" applyFont="1" applyBorder="1" applyAlignment="1">
      <alignment horizontal="left" vertical="center" wrapText="1"/>
    </xf>
    <xf numFmtId="43" fontId="0" fillId="0" borderId="5" xfId="1" applyFont="1" applyFill="1" applyBorder="1" applyAlignment="1">
      <alignment horizontal="center" vertical="center"/>
    </xf>
    <xf numFmtId="0" fontId="2" fillId="0" borderId="5" xfId="0" applyFont="1" applyBorder="1" applyAlignment="1">
      <alignment horizontal="center" vertical="center" wrapText="1"/>
    </xf>
    <xf numFmtId="43" fontId="3" fillId="0" borderId="5" xfId="1" applyFont="1" applyFill="1" applyBorder="1" applyAlignment="1">
      <alignment horizontal="center" vertical="center" wrapText="1"/>
    </xf>
    <xf numFmtId="0" fontId="3" fillId="0" borderId="6" xfId="0" applyFont="1" applyBorder="1" applyAlignment="1">
      <alignment horizontal="right" vertical="center" wrapText="1"/>
    </xf>
    <xf numFmtId="0" fontId="7" fillId="7" borderId="5" xfId="0" applyFont="1" applyFill="1" applyBorder="1" applyAlignment="1">
      <alignment vertical="center" wrapText="1"/>
    </xf>
    <xf numFmtId="0" fontId="7" fillId="7" borderId="5"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43" fontId="4" fillId="7" borderId="5" xfId="1" applyFont="1" applyFill="1" applyBorder="1" applyAlignment="1">
      <alignment horizontal="center" vertical="center" wrapText="1"/>
    </xf>
    <xf numFmtId="0" fontId="6" fillId="7" borderId="5" xfId="0" applyFont="1" applyFill="1" applyBorder="1" applyAlignment="1">
      <alignment vertical="center" wrapText="1"/>
    </xf>
    <xf numFmtId="164" fontId="6" fillId="7" borderId="5" xfId="0" applyNumberFormat="1" applyFont="1" applyFill="1" applyBorder="1" applyAlignment="1">
      <alignment horizontal="center" vertical="center" wrapText="1"/>
    </xf>
    <xf numFmtId="164" fontId="4" fillId="7" borderId="5" xfId="0" applyNumberFormat="1" applyFont="1" applyFill="1" applyBorder="1" applyAlignment="1">
      <alignment horizontal="center" vertical="center" wrapText="1"/>
    </xf>
    <xf numFmtId="3" fontId="6" fillId="7" borderId="5" xfId="0" applyNumberFormat="1" applyFont="1" applyFill="1" applyBorder="1" applyAlignment="1">
      <alignment horizontal="center" vertical="center" wrapText="1"/>
    </xf>
    <xf numFmtId="2" fontId="4" fillId="7" borderId="5" xfId="0" applyNumberFormat="1" applyFont="1" applyFill="1" applyBorder="1" applyAlignment="1">
      <alignment horizontal="center" vertical="center" wrapText="1"/>
    </xf>
    <xf numFmtId="0" fontId="5" fillId="7" borderId="5" xfId="0" applyFont="1" applyFill="1" applyBorder="1" applyAlignment="1">
      <alignment horizontal="left" vertical="center" wrapText="1"/>
    </xf>
    <xf numFmtId="0" fontId="7" fillId="7" borderId="5" xfId="0" applyFont="1" applyFill="1" applyBorder="1" applyAlignment="1">
      <alignment horizontal="left" vertical="center" wrapText="1"/>
    </xf>
    <xf numFmtId="0" fontId="4" fillId="7"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0" fontId="22" fillId="0" borderId="5" xfId="0" applyFont="1" applyFill="1" applyBorder="1" applyAlignment="1">
      <alignment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vertical="center" wrapText="1"/>
    </xf>
    <xf numFmtId="0" fontId="7"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7" fillId="7" borderId="5" xfId="0" applyFont="1" applyFill="1" applyBorder="1" applyAlignment="1">
      <alignment horizontal="center" vertical="center" wrapText="1"/>
    </xf>
    <xf numFmtId="43" fontId="0" fillId="0" borderId="0" xfId="0" applyNumberFormat="1"/>
    <xf numFmtId="0" fontId="23" fillId="7" borderId="5" xfId="0" applyFont="1" applyFill="1" applyBorder="1" applyAlignment="1">
      <alignment vertical="top"/>
    </xf>
    <xf numFmtId="43" fontId="0" fillId="7" borderId="5" xfId="1" applyFont="1" applyFill="1" applyBorder="1" applyAlignment="1">
      <alignment horizontal="center" vertical="center"/>
    </xf>
    <xf numFmtId="0" fontId="24" fillId="7" borderId="5" xfId="0" applyFont="1" applyFill="1" applyBorder="1" applyAlignment="1">
      <alignment vertical="top"/>
    </xf>
    <xf numFmtId="43" fontId="2" fillId="7" borderId="5" xfId="1" applyFont="1" applyFill="1" applyBorder="1" applyAlignment="1">
      <alignment horizontal="center" vertical="center"/>
    </xf>
    <xf numFmtId="43" fontId="1" fillId="7" borderId="5" xfId="1" applyFont="1" applyFill="1" applyBorder="1" applyAlignment="1">
      <alignment horizontal="center" vertical="center"/>
    </xf>
    <xf numFmtId="0" fontId="3" fillId="7" borderId="6"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165100</xdr:colOff>
      <xdr:row>95</xdr:row>
      <xdr:rowOff>19050</xdr:rowOff>
    </xdr:from>
    <xdr:to>
      <xdr:col>5</xdr:col>
      <xdr:colOff>518160</xdr:colOff>
      <xdr:row>95</xdr:row>
      <xdr:rowOff>27940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900642" y="22159383"/>
          <a:ext cx="6470226" cy="8890"/>
          <a:chOff x="0" y="0"/>
          <a:chExt cx="6480810" cy="9144"/>
        </a:xfrm>
      </xdr:grpSpPr>
      <xdr:sp macro="" textlink="">
        <xdr:nvSpPr>
          <xdr:cNvPr id="3" name="Shape 340">
            <a:extLst>
              <a:ext uri="{FF2B5EF4-FFF2-40B4-BE49-F238E27FC236}">
                <a16:creationId xmlns:a16="http://schemas.microsoft.com/office/drawing/2014/main" id="{00000000-0008-0000-0500-000003000000}"/>
              </a:ext>
            </a:extLst>
          </xdr:cNvPr>
          <xdr:cNvSpPr/>
        </xdr:nvSpPr>
        <xdr:spPr>
          <a:xfrm>
            <a:off x="0" y="0"/>
            <a:ext cx="6480810" cy="0"/>
          </a:xfrm>
          <a:custGeom>
            <a:avLst/>
            <a:gdLst/>
            <a:ahLst/>
            <a:cxnLst/>
            <a:rect l="0" t="0" r="0" b="0"/>
            <a:pathLst>
              <a:path w="6480810">
                <a:moveTo>
                  <a:pt x="0" y="0"/>
                </a:moveTo>
                <a:lnTo>
                  <a:pt x="6480810" y="0"/>
                </a:lnTo>
              </a:path>
            </a:pathLst>
          </a:custGeom>
          <a:ln w="9144" cap="flat">
            <a:round/>
          </a:ln>
        </xdr:spPr>
        <xdr:style>
          <a:lnRef idx="1">
            <a:srgbClr val="000000"/>
          </a:lnRef>
          <a:fillRef idx="0">
            <a:srgbClr val="000000">
              <a:alpha val="0"/>
            </a:srgbClr>
          </a:fillRef>
          <a:effectRef idx="0">
            <a:scrgbClr r="0" g="0" b="0"/>
          </a:effectRef>
          <a:fontRef idx="none"/>
        </xdr:style>
        <xdr:txBody>
          <a:bodyP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165100</xdr:colOff>
      <xdr:row>93</xdr:row>
      <xdr:rowOff>19050</xdr:rowOff>
    </xdr:from>
    <xdr:to>
      <xdr:col>5</xdr:col>
      <xdr:colOff>518160</xdr:colOff>
      <xdr:row>93</xdr:row>
      <xdr:rowOff>27940</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900642" y="17714383"/>
          <a:ext cx="6470226" cy="8890"/>
          <a:chOff x="0" y="0"/>
          <a:chExt cx="6480810" cy="9144"/>
        </a:xfrm>
      </xdr:grpSpPr>
      <xdr:sp macro="" textlink="">
        <xdr:nvSpPr>
          <xdr:cNvPr id="3" name="Shape 340">
            <a:extLst>
              <a:ext uri="{FF2B5EF4-FFF2-40B4-BE49-F238E27FC236}">
                <a16:creationId xmlns:a16="http://schemas.microsoft.com/office/drawing/2014/main" id="{00000000-0008-0000-0600-000003000000}"/>
              </a:ext>
            </a:extLst>
          </xdr:cNvPr>
          <xdr:cNvSpPr/>
        </xdr:nvSpPr>
        <xdr:spPr>
          <a:xfrm>
            <a:off x="0" y="0"/>
            <a:ext cx="6480810" cy="0"/>
          </a:xfrm>
          <a:custGeom>
            <a:avLst/>
            <a:gdLst/>
            <a:ahLst/>
            <a:cxnLst/>
            <a:rect l="0" t="0" r="0" b="0"/>
            <a:pathLst>
              <a:path w="6480810">
                <a:moveTo>
                  <a:pt x="0" y="0"/>
                </a:moveTo>
                <a:lnTo>
                  <a:pt x="6480810" y="0"/>
                </a:lnTo>
              </a:path>
            </a:pathLst>
          </a:custGeom>
          <a:ln w="9144" cap="flat">
            <a:round/>
          </a:ln>
        </xdr:spPr>
        <xdr:style>
          <a:lnRef idx="1">
            <a:srgbClr val="000000"/>
          </a:lnRef>
          <a:fillRef idx="0">
            <a:srgbClr val="000000">
              <a:alpha val="0"/>
            </a:srgbClr>
          </a:fillRef>
          <a:effectRef idx="0">
            <a:scrgbClr r="0" g="0" b="0"/>
          </a:effectRef>
          <a:fontRef idx="none"/>
        </xdr:style>
        <xdr:txBody>
          <a:bodyPr/>
          <a:lstStyle/>
          <a:p>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165100</xdr:colOff>
      <xdr:row>77</xdr:row>
      <xdr:rowOff>19050</xdr:rowOff>
    </xdr:from>
    <xdr:to>
      <xdr:col>5</xdr:col>
      <xdr:colOff>518160</xdr:colOff>
      <xdr:row>77</xdr:row>
      <xdr:rowOff>27940</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900642" y="14761633"/>
          <a:ext cx="6470226" cy="8890"/>
          <a:chOff x="0" y="0"/>
          <a:chExt cx="6480810" cy="9144"/>
        </a:xfrm>
      </xdr:grpSpPr>
      <xdr:sp macro="" textlink="">
        <xdr:nvSpPr>
          <xdr:cNvPr id="3" name="Shape 340">
            <a:extLst>
              <a:ext uri="{FF2B5EF4-FFF2-40B4-BE49-F238E27FC236}">
                <a16:creationId xmlns:a16="http://schemas.microsoft.com/office/drawing/2014/main" id="{00000000-0008-0000-0800-000003000000}"/>
              </a:ext>
            </a:extLst>
          </xdr:cNvPr>
          <xdr:cNvSpPr/>
        </xdr:nvSpPr>
        <xdr:spPr>
          <a:xfrm>
            <a:off x="0" y="0"/>
            <a:ext cx="6480810" cy="0"/>
          </a:xfrm>
          <a:custGeom>
            <a:avLst/>
            <a:gdLst/>
            <a:ahLst/>
            <a:cxnLst/>
            <a:rect l="0" t="0" r="0" b="0"/>
            <a:pathLst>
              <a:path w="6480810">
                <a:moveTo>
                  <a:pt x="0" y="0"/>
                </a:moveTo>
                <a:lnTo>
                  <a:pt x="6480810" y="0"/>
                </a:lnTo>
              </a:path>
            </a:pathLst>
          </a:custGeom>
          <a:ln w="9144" cap="flat">
            <a:round/>
          </a:ln>
        </xdr:spPr>
        <xdr:style>
          <a:lnRef idx="1">
            <a:srgbClr val="000000"/>
          </a:lnRef>
          <a:fillRef idx="0">
            <a:srgbClr val="000000">
              <a:alpha val="0"/>
            </a:srgbClr>
          </a:fillRef>
          <a:effectRef idx="0">
            <a:scrgbClr r="0" g="0" b="0"/>
          </a:effectRef>
          <a:fontRef idx="none"/>
        </xdr:style>
        <xdr:txBody>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tabSelected="1" zoomScale="130" zoomScaleNormal="130" workbookViewId="0">
      <selection activeCell="D25" sqref="D25"/>
    </sheetView>
  </sheetViews>
  <sheetFormatPr defaultColWidth="8.54296875" defaultRowHeight="14.5"/>
  <cols>
    <col min="1" max="1" width="8.54296875" style="94"/>
    <col min="2" max="2" width="56.1796875" style="11" customWidth="1"/>
    <col min="3" max="3" width="14.81640625" style="10" customWidth="1"/>
    <col min="5" max="5" width="11.453125" bestFit="1" customWidth="1"/>
  </cols>
  <sheetData>
    <row r="2" spans="1:3" ht="14.5" customHeight="1">
      <c r="A2" s="275" t="s">
        <v>53</v>
      </c>
      <c r="B2" s="276"/>
      <c r="C2" s="252"/>
    </row>
    <row r="3" spans="1:3">
      <c r="A3" s="252">
        <v>1</v>
      </c>
      <c r="B3" s="253" t="s">
        <v>54</v>
      </c>
      <c r="C3" s="254">
        <f>SUM(C4:C11)</f>
        <v>0</v>
      </c>
    </row>
    <row r="4" spans="1:3">
      <c r="A4" s="252"/>
      <c r="B4" s="255" t="s">
        <v>55</v>
      </c>
      <c r="C4" s="256">
        <f>'1 CIVIL WORK'!C3</f>
        <v>0</v>
      </c>
    </row>
    <row r="5" spans="1:3">
      <c r="A5" s="252"/>
      <c r="B5" s="255" t="s">
        <v>56</v>
      </c>
      <c r="C5" s="256">
        <f>'1 CIVIL WORK'!C4</f>
        <v>0</v>
      </c>
    </row>
    <row r="6" spans="1:3">
      <c r="A6" s="252"/>
      <c r="B6" s="255" t="s">
        <v>57</v>
      </c>
      <c r="C6" s="256">
        <f>'1 CIVIL WORK'!C5</f>
        <v>0</v>
      </c>
    </row>
    <row r="7" spans="1:3">
      <c r="A7" s="257"/>
      <c r="B7" s="255" t="s">
        <v>58</v>
      </c>
      <c r="C7" s="256">
        <f>'1 CIVIL WORK'!C6</f>
        <v>0</v>
      </c>
    </row>
    <row r="8" spans="1:3">
      <c r="A8" s="257"/>
      <c r="B8" s="255" t="s">
        <v>59</v>
      </c>
      <c r="C8" s="256">
        <f>'1 CIVIL WORK'!C7</f>
        <v>0</v>
      </c>
    </row>
    <row r="9" spans="1:3">
      <c r="A9" s="257"/>
      <c r="B9" s="255" t="s">
        <v>60</v>
      </c>
      <c r="C9" s="256">
        <f>'1 CIVIL WORK'!C8</f>
        <v>0</v>
      </c>
    </row>
    <row r="10" spans="1:3">
      <c r="A10" s="257"/>
      <c r="B10" s="255" t="s">
        <v>288</v>
      </c>
      <c r="C10" s="256">
        <f>'1 CIVIL WORK'!C9</f>
        <v>0</v>
      </c>
    </row>
    <row r="11" spans="1:3">
      <c r="A11" s="257"/>
      <c r="B11" s="255" t="s">
        <v>61</v>
      </c>
      <c r="C11" s="256">
        <f>'1 CIVIL WORK'!C10</f>
        <v>0</v>
      </c>
    </row>
    <row r="12" spans="1:3">
      <c r="A12" s="257">
        <v>2</v>
      </c>
      <c r="B12" s="253" t="s">
        <v>62</v>
      </c>
      <c r="C12" s="254">
        <f>C13+C14</f>
        <v>0</v>
      </c>
    </row>
    <row r="13" spans="1:3">
      <c r="A13" s="257"/>
      <c r="B13" s="255" t="s">
        <v>63</v>
      </c>
      <c r="C13" s="256">
        <f>'2 MECHANICAL EQUIPMENTS'!C3</f>
        <v>0</v>
      </c>
    </row>
    <row r="14" spans="1:3">
      <c r="A14" s="257"/>
      <c r="B14" s="255" t="s">
        <v>64</v>
      </c>
      <c r="C14" s="256">
        <f>'2 MECHANICAL EQUIPMENTS'!C6</f>
        <v>0</v>
      </c>
    </row>
    <row r="15" spans="1:3">
      <c r="A15" s="257">
        <v>3</v>
      </c>
      <c r="B15" s="253" t="s">
        <v>65</v>
      </c>
      <c r="C15" s="254">
        <f>SUM(C16:C22)</f>
        <v>0</v>
      </c>
    </row>
    <row r="16" spans="1:3">
      <c r="A16" s="257"/>
      <c r="B16" s="255" t="s">
        <v>66</v>
      </c>
      <c r="C16" s="256">
        <f>'3.01'!I22</f>
        <v>0</v>
      </c>
    </row>
    <row r="17" spans="1:5">
      <c r="A17" s="257"/>
      <c r="B17" s="255" t="s">
        <v>67</v>
      </c>
      <c r="C17" s="256">
        <f>'3.02'!I22</f>
        <v>0</v>
      </c>
    </row>
    <row r="18" spans="1:5">
      <c r="A18" s="257"/>
      <c r="B18" s="255" t="s">
        <v>68</v>
      </c>
      <c r="C18" s="256">
        <f>'3 ELECTRICAL EQUIPMENT'!C5</f>
        <v>0</v>
      </c>
    </row>
    <row r="19" spans="1:5">
      <c r="A19" s="257"/>
      <c r="B19" s="255" t="s">
        <v>69</v>
      </c>
      <c r="C19" s="256">
        <f>'3 ELECTRICAL EQUIPMENT'!C6</f>
        <v>0</v>
      </c>
    </row>
    <row r="20" spans="1:5">
      <c r="A20" s="257"/>
      <c r="B20" s="255" t="s">
        <v>70</v>
      </c>
      <c r="C20" s="256">
        <f>'3 ELECTRICAL EQUIPMENT'!C7</f>
        <v>0</v>
      </c>
    </row>
    <row r="21" spans="1:5">
      <c r="A21" s="257"/>
      <c r="B21" s="255" t="s">
        <v>71</v>
      </c>
      <c r="C21" s="256">
        <f>'3 ELECTRICAL EQUIPMENT'!C13</f>
        <v>0</v>
      </c>
    </row>
    <row r="22" spans="1:5">
      <c r="A22" s="257"/>
      <c r="B22" s="255" t="s">
        <v>72</v>
      </c>
      <c r="C22" s="256">
        <f>'3 ELECTRICAL EQUIPMENT'!C14</f>
        <v>0</v>
      </c>
    </row>
    <row r="23" spans="1:5">
      <c r="A23" s="257">
        <v>4</v>
      </c>
      <c r="B23" s="253" t="s">
        <v>73</v>
      </c>
      <c r="C23" s="258">
        <v>0</v>
      </c>
    </row>
    <row r="24" spans="1:5" ht="16.5" customHeight="1">
      <c r="A24" s="257">
        <v>5</v>
      </c>
      <c r="B24" s="253" t="s">
        <v>74</v>
      </c>
      <c r="C24" s="254">
        <v>0</v>
      </c>
    </row>
    <row r="25" spans="1:5">
      <c r="A25" s="257"/>
      <c r="B25" s="259" t="s">
        <v>75</v>
      </c>
      <c r="C25" s="254">
        <f>C3+C12+C15+C23+C24</f>
        <v>0</v>
      </c>
    </row>
    <row r="26" spans="1:5">
      <c r="A26" s="274"/>
      <c r="B26" s="285" t="s">
        <v>1128</v>
      </c>
      <c r="C26" s="286">
        <f>C25*10%</f>
        <v>0</v>
      </c>
    </row>
    <row r="27" spans="1:5">
      <c r="A27" s="257"/>
      <c r="B27" s="287" t="s">
        <v>94</v>
      </c>
      <c r="C27" s="288">
        <f>SUM(C25:C26)</f>
        <v>0</v>
      </c>
    </row>
    <row r="28" spans="1:5">
      <c r="A28" s="257"/>
      <c r="B28" s="285" t="s">
        <v>1129</v>
      </c>
      <c r="C28" s="286">
        <f>C27*8%</f>
        <v>0</v>
      </c>
    </row>
    <row r="29" spans="1:5">
      <c r="A29" s="257"/>
      <c r="B29" s="287" t="s">
        <v>94</v>
      </c>
      <c r="C29" s="288">
        <f>SUM(C27:C28)</f>
        <v>0</v>
      </c>
    </row>
    <row r="30" spans="1:5">
      <c r="A30" s="257"/>
      <c r="B30" s="285" t="s">
        <v>1130</v>
      </c>
      <c r="C30" s="289">
        <f>C29*3%</f>
        <v>0</v>
      </c>
    </row>
    <row r="31" spans="1:5">
      <c r="A31" s="257"/>
      <c r="B31" s="287" t="s">
        <v>94</v>
      </c>
      <c r="C31" s="288">
        <f>SUM(C29:C30)</f>
        <v>0</v>
      </c>
      <c r="E31" s="284"/>
    </row>
    <row r="32" spans="1:5">
      <c r="A32" s="257"/>
      <c r="B32" s="285" t="s">
        <v>1132</v>
      </c>
      <c r="C32" s="286">
        <f>C31*18%</f>
        <v>0</v>
      </c>
    </row>
    <row r="33" spans="1:3">
      <c r="A33" s="257"/>
      <c r="B33" s="290" t="s">
        <v>1131</v>
      </c>
      <c r="C33" s="288">
        <f>C32+C31</f>
        <v>0</v>
      </c>
    </row>
  </sheetData>
  <mergeCells count="1">
    <mergeCell ref="A2:B2"/>
  </mergeCells>
  <pageMargins left="0.7"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1"/>
  <sheetViews>
    <sheetView topLeftCell="A64" zoomScale="120" zoomScaleNormal="120" workbookViewId="0">
      <selection activeCell="H67" sqref="H67"/>
    </sheetView>
  </sheetViews>
  <sheetFormatPr defaultColWidth="8.54296875" defaultRowHeight="13"/>
  <cols>
    <col min="1" max="1" width="10.54296875" style="1" bestFit="1" customWidth="1"/>
    <col min="2" max="2" width="61.1796875" style="4" customWidth="1"/>
    <col min="3" max="3" width="8.81640625" style="1" bestFit="1" customWidth="1"/>
    <col min="4" max="4" width="9.453125" style="1" bestFit="1" customWidth="1"/>
    <col min="5" max="5" width="12.1796875" style="1" customWidth="1"/>
    <col min="6" max="6" width="8.81640625" style="1" bestFit="1" customWidth="1"/>
    <col min="7" max="7" width="11.1796875" style="30" customWidth="1"/>
    <col min="8" max="8" width="8.54296875" style="1"/>
    <col min="9" max="9" width="9.54296875" style="1" bestFit="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ht="15.5">
      <c r="A3" s="106" t="s">
        <v>3</v>
      </c>
      <c r="B3" s="107" t="s">
        <v>282</v>
      </c>
      <c r="C3" s="147"/>
      <c r="D3" s="141"/>
      <c r="E3" s="141"/>
      <c r="F3" s="141"/>
      <c r="G3" s="144"/>
      <c r="H3" s="141"/>
      <c r="I3" s="141"/>
    </row>
    <row r="4" spans="1:9">
      <c r="A4" s="35"/>
      <c r="B4" s="14"/>
    </row>
    <row r="5" spans="1:9" ht="26">
      <c r="A5" s="277">
        <v>1001235</v>
      </c>
      <c r="B5" s="14" t="s">
        <v>303</v>
      </c>
      <c r="C5" s="5"/>
      <c r="D5" s="5"/>
      <c r="E5" s="5"/>
    </row>
    <row r="6" spans="1:9" ht="20.5" customHeight="1">
      <c r="A6" s="277"/>
      <c r="B6" s="28" t="s">
        <v>202</v>
      </c>
      <c r="C6" s="5"/>
      <c r="D6" s="5"/>
      <c r="E6" s="5"/>
    </row>
    <row r="7" spans="1:9">
      <c r="A7" s="35"/>
      <c r="B7" s="28"/>
      <c r="C7" s="51">
        <v>1</v>
      </c>
      <c r="D7" s="51">
        <v>15</v>
      </c>
      <c r="E7" s="51">
        <v>2</v>
      </c>
      <c r="F7" s="51">
        <v>1.3</v>
      </c>
      <c r="G7" s="51">
        <f>C7*D7*E7*F7</f>
        <v>39</v>
      </c>
    </row>
    <row r="8" spans="1:9">
      <c r="A8" s="47"/>
      <c r="B8" s="28"/>
      <c r="C8" s="51">
        <v>1</v>
      </c>
      <c r="D8" s="51">
        <v>28</v>
      </c>
      <c r="E8" s="51">
        <v>2</v>
      </c>
      <c r="F8" s="51">
        <v>1.4</v>
      </c>
      <c r="G8" s="51">
        <f t="shared" ref="G8:G10" si="0">C8*D8*E8*F8</f>
        <v>78.399999999999991</v>
      </c>
    </row>
    <row r="9" spans="1:9">
      <c r="A9" s="47"/>
      <c r="B9" s="28"/>
      <c r="C9" s="51">
        <v>1</v>
      </c>
      <c r="D9" s="51">
        <v>5</v>
      </c>
      <c r="E9" s="51">
        <v>2</v>
      </c>
      <c r="F9" s="51">
        <v>1.3</v>
      </c>
      <c r="G9" s="51">
        <f t="shared" si="0"/>
        <v>13</v>
      </c>
    </row>
    <row r="10" spans="1:9" ht="13" customHeight="1" thickBot="1">
      <c r="A10" s="47"/>
      <c r="B10" s="28"/>
      <c r="C10" s="51">
        <v>1</v>
      </c>
      <c r="D10" s="51">
        <v>10</v>
      </c>
      <c r="E10" s="51">
        <v>2</v>
      </c>
      <c r="F10" s="51">
        <v>1.3</v>
      </c>
      <c r="G10" s="54">
        <f t="shared" si="0"/>
        <v>26</v>
      </c>
      <c r="H10" s="38"/>
      <c r="I10" s="38"/>
    </row>
    <row r="11" spans="1:9">
      <c r="A11" s="35"/>
      <c r="B11" s="14"/>
      <c r="C11" s="51"/>
      <c r="D11" s="51"/>
      <c r="E11" s="51"/>
      <c r="F11" s="51"/>
      <c r="G11" s="70">
        <f>SUM(G7:G10)</f>
        <v>156.39999999999998</v>
      </c>
      <c r="I11" s="1">
        <f>G11*H11</f>
        <v>0</v>
      </c>
    </row>
    <row r="12" spans="1:9">
      <c r="A12" s="277">
        <v>1001415</v>
      </c>
      <c r="B12" s="14" t="s">
        <v>206</v>
      </c>
      <c r="E12" s="51"/>
      <c r="F12" s="51"/>
      <c r="G12" s="51"/>
      <c r="H12" s="51"/>
      <c r="I12" s="51"/>
    </row>
    <row r="13" spans="1:9" ht="26">
      <c r="A13" s="277"/>
      <c r="B13" s="28" t="s">
        <v>207</v>
      </c>
      <c r="E13" s="56"/>
      <c r="F13" s="8"/>
      <c r="G13" s="64"/>
    </row>
    <row r="14" spans="1:9">
      <c r="A14" s="47"/>
      <c r="B14" s="28"/>
      <c r="C14" s="1">
        <v>1</v>
      </c>
      <c r="D14" s="1">
        <v>15</v>
      </c>
      <c r="E14" s="1">
        <v>1.2</v>
      </c>
      <c r="F14" s="1">
        <v>0.5</v>
      </c>
      <c r="G14" s="51">
        <f t="shared" ref="G14:G22" si="1">C14*D14*E14*F14</f>
        <v>9</v>
      </c>
    </row>
    <row r="15" spans="1:9">
      <c r="A15" s="47"/>
      <c r="B15" s="28"/>
      <c r="C15" s="1">
        <v>1</v>
      </c>
      <c r="D15" s="1">
        <v>28</v>
      </c>
      <c r="E15" s="1">
        <v>1.2</v>
      </c>
      <c r="F15" s="1">
        <v>0.6</v>
      </c>
      <c r="G15" s="51">
        <f t="shared" si="1"/>
        <v>20.16</v>
      </c>
    </row>
    <row r="16" spans="1:9">
      <c r="A16" s="47"/>
      <c r="C16" s="1">
        <v>1</v>
      </c>
      <c r="D16" s="1">
        <v>5</v>
      </c>
      <c r="E16" s="1">
        <v>1.2</v>
      </c>
      <c r="F16" s="1">
        <v>0.5</v>
      </c>
      <c r="G16" s="51">
        <f t="shared" si="1"/>
        <v>3</v>
      </c>
    </row>
    <row r="17" spans="1:9">
      <c r="A17" s="47"/>
      <c r="B17" s="28"/>
      <c r="C17" s="1">
        <v>1</v>
      </c>
      <c r="D17" s="1">
        <v>10</v>
      </c>
      <c r="E17" s="1">
        <v>1.2</v>
      </c>
      <c r="F17" s="1">
        <v>0.5</v>
      </c>
      <c r="G17" s="51">
        <f t="shared" si="1"/>
        <v>6</v>
      </c>
    </row>
    <row r="18" spans="1:9">
      <c r="A18" s="47"/>
      <c r="B18" s="28" t="s">
        <v>162</v>
      </c>
      <c r="G18" s="51"/>
    </row>
    <row r="19" spans="1:9">
      <c r="A19" s="47"/>
      <c r="B19" s="28" t="s">
        <v>208</v>
      </c>
      <c r="C19" s="1">
        <v>-1</v>
      </c>
      <c r="D19" s="1">
        <v>15</v>
      </c>
      <c r="E19" s="1">
        <v>3.14</v>
      </c>
      <c r="F19" s="1">
        <v>0.01</v>
      </c>
      <c r="G19" s="51">
        <f t="shared" si="1"/>
        <v>-0.47100000000000003</v>
      </c>
    </row>
    <row r="20" spans="1:9" ht="13" customHeight="1">
      <c r="A20" s="35"/>
      <c r="B20" s="14"/>
      <c r="C20" s="1">
        <v>-1</v>
      </c>
      <c r="D20" s="18">
        <v>28</v>
      </c>
      <c r="E20" s="5">
        <v>3.14</v>
      </c>
      <c r="F20" s="1">
        <v>2.5000000000000001E-2</v>
      </c>
      <c r="G20" s="51">
        <f t="shared" si="1"/>
        <v>-2.198</v>
      </c>
    </row>
    <row r="21" spans="1:9" ht="13" customHeight="1">
      <c r="A21" s="35"/>
      <c r="B21" s="14"/>
      <c r="C21" s="1">
        <v>-1</v>
      </c>
      <c r="D21" s="18">
        <v>5</v>
      </c>
      <c r="E21" s="5">
        <v>3.14</v>
      </c>
      <c r="F21" s="1">
        <v>0.01</v>
      </c>
      <c r="G21" s="51">
        <f t="shared" si="1"/>
        <v>-0.157</v>
      </c>
    </row>
    <row r="22" spans="1:9" ht="13" customHeight="1" thickBot="1">
      <c r="A22" s="35"/>
      <c r="B22" s="28"/>
      <c r="C22" s="47">
        <v>-1</v>
      </c>
      <c r="D22" s="47">
        <v>10</v>
      </c>
      <c r="E22" s="5">
        <v>3.14</v>
      </c>
      <c r="F22" s="1">
        <v>0.01</v>
      </c>
      <c r="G22" s="54">
        <f t="shared" si="1"/>
        <v>-0.314</v>
      </c>
      <c r="H22" s="38"/>
      <c r="I22" s="38"/>
    </row>
    <row r="23" spans="1:9" ht="13.5" customHeight="1">
      <c r="A23" s="47"/>
      <c r="B23" s="28"/>
      <c r="C23" s="5"/>
      <c r="D23" s="5"/>
      <c r="E23" s="5"/>
      <c r="F23" s="8"/>
      <c r="G23" s="64">
        <f>SUM(G14:G22)</f>
        <v>35.020000000000003</v>
      </c>
      <c r="I23" s="1">
        <f>G23*H23</f>
        <v>0</v>
      </c>
    </row>
    <row r="24" spans="1:9" ht="26">
      <c r="A24" s="277">
        <v>1061020</v>
      </c>
      <c r="B24" s="14" t="s">
        <v>304</v>
      </c>
      <c r="C24" s="53"/>
      <c r="D24" s="53"/>
      <c r="E24" s="53"/>
      <c r="F24" s="8"/>
      <c r="G24" s="64"/>
    </row>
    <row r="25" spans="1:9" ht="52">
      <c r="A25" s="277"/>
      <c r="B25" s="28" t="s">
        <v>305</v>
      </c>
      <c r="G25" s="1"/>
    </row>
    <row r="26" spans="1:9" ht="13" customHeight="1">
      <c r="A26" s="35"/>
      <c r="B26" s="28"/>
      <c r="C26" s="5">
        <v>1</v>
      </c>
      <c r="D26" s="5">
        <v>15</v>
      </c>
      <c r="E26" s="5"/>
      <c r="F26" s="8"/>
      <c r="G26" s="64">
        <f>C26*D26</f>
        <v>15</v>
      </c>
    </row>
    <row r="27" spans="1:9" ht="13" customHeight="1">
      <c r="A27" s="47"/>
      <c r="B27" s="28"/>
      <c r="C27" s="5">
        <v>1</v>
      </c>
      <c r="D27" s="5">
        <v>5</v>
      </c>
      <c r="E27" s="5"/>
      <c r="F27" s="8"/>
      <c r="G27" s="64">
        <f t="shared" ref="G27:G28" si="2">C27*D27</f>
        <v>5</v>
      </c>
    </row>
    <row r="28" spans="1:9" ht="13.5" thickBot="1">
      <c r="A28" s="47"/>
      <c r="B28" s="28"/>
      <c r="C28" s="5">
        <v>1</v>
      </c>
      <c r="D28" s="5">
        <v>10</v>
      </c>
      <c r="E28" s="5"/>
      <c r="F28" s="8"/>
      <c r="G28" s="65">
        <f t="shared" si="2"/>
        <v>10</v>
      </c>
      <c r="H28" s="38"/>
      <c r="I28" s="38"/>
    </row>
    <row r="29" spans="1:9" ht="13" customHeight="1">
      <c r="A29" s="35"/>
      <c r="B29" s="28"/>
      <c r="C29" s="5"/>
      <c r="D29" s="5"/>
      <c r="E29" s="5"/>
      <c r="F29" s="8"/>
      <c r="G29" s="64">
        <f>SUM(G26:G28)</f>
        <v>30</v>
      </c>
      <c r="I29" s="1">
        <f>G29*H29</f>
        <v>0</v>
      </c>
    </row>
    <row r="30" spans="1:9" ht="26">
      <c r="A30" s="277">
        <v>1061030</v>
      </c>
      <c r="B30" s="14" t="s">
        <v>307</v>
      </c>
      <c r="C30" s="5"/>
      <c r="D30" s="5"/>
      <c r="E30" s="5"/>
      <c r="F30" s="8"/>
      <c r="G30" s="8"/>
      <c r="H30" s="8"/>
      <c r="I30" s="8"/>
    </row>
    <row r="31" spans="1:9" ht="52">
      <c r="A31" s="277"/>
      <c r="B31" s="28" t="s">
        <v>308</v>
      </c>
      <c r="C31" s="18"/>
      <c r="E31" s="5"/>
      <c r="F31" s="8"/>
      <c r="G31" s="64"/>
    </row>
    <row r="32" spans="1:9" ht="13.5" thickBot="1">
      <c r="A32" s="35"/>
      <c r="B32" s="28"/>
      <c r="C32" s="17">
        <v>1</v>
      </c>
      <c r="D32" s="5">
        <v>28</v>
      </c>
      <c r="E32" s="5"/>
      <c r="F32" s="5"/>
      <c r="G32" s="72">
        <f t="shared" ref="G32" si="3">C32*D32</f>
        <v>28</v>
      </c>
      <c r="H32" s="38"/>
      <c r="I32" s="38"/>
    </row>
    <row r="33" spans="1:9">
      <c r="A33" s="35"/>
      <c r="B33" s="28"/>
      <c r="C33" s="17"/>
      <c r="D33" s="5"/>
      <c r="E33" s="5"/>
      <c r="F33" s="5"/>
      <c r="G33" s="73">
        <f>G32</f>
        <v>28</v>
      </c>
      <c r="I33" s="1">
        <f>G33*H33</f>
        <v>0</v>
      </c>
    </row>
    <row r="34" spans="1:9" ht="13" customHeight="1">
      <c r="A34" s="277">
        <v>1001340</v>
      </c>
      <c r="B34" s="14" t="s">
        <v>209</v>
      </c>
      <c r="C34" s="48"/>
      <c r="D34" s="75"/>
      <c r="E34" s="5"/>
      <c r="F34" s="48"/>
      <c r="G34" s="48"/>
      <c r="H34" s="47"/>
    </row>
    <row r="35" spans="1:9" ht="27" customHeight="1">
      <c r="A35" s="277"/>
      <c r="B35" s="28" t="s">
        <v>309</v>
      </c>
      <c r="C35" s="48"/>
      <c r="D35" s="48"/>
      <c r="E35" s="48"/>
      <c r="F35" s="48"/>
      <c r="G35" s="48"/>
      <c r="H35" s="47"/>
    </row>
    <row r="36" spans="1:9" ht="13" customHeight="1">
      <c r="A36" s="35"/>
      <c r="B36" s="28" t="s">
        <v>157</v>
      </c>
      <c r="C36" s="48">
        <v>1</v>
      </c>
      <c r="D36" s="48">
        <v>156.4</v>
      </c>
      <c r="E36" s="48"/>
      <c r="F36" s="48"/>
      <c r="G36" s="73">
        <f>C36*D36</f>
        <v>156.4</v>
      </c>
      <c r="H36" s="47"/>
    </row>
    <row r="37" spans="1:9" ht="13" customHeight="1">
      <c r="A37" s="35"/>
      <c r="B37" s="28" t="s">
        <v>4</v>
      </c>
      <c r="C37" s="5"/>
      <c r="D37" s="5"/>
      <c r="E37" s="48"/>
      <c r="F37" s="48"/>
      <c r="G37" s="48"/>
      <c r="H37" s="47"/>
    </row>
    <row r="38" spans="1:9">
      <c r="A38" s="47"/>
      <c r="B38" s="28" t="s">
        <v>310</v>
      </c>
      <c r="C38" s="48">
        <v>-1</v>
      </c>
      <c r="D38" s="48">
        <v>35.020000000000003</v>
      </c>
      <c r="E38" s="5"/>
      <c r="F38" s="5"/>
      <c r="G38" s="73">
        <f>C38*D38</f>
        <v>-35.020000000000003</v>
      </c>
    </row>
    <row r="39" spans="1:9">
      <c r="A39" s="47"/>
      <c r="B39" s="28" t="s">
        <v>208</v>
      </c>
      <c r="C39" s="5">
        <v>-1</v>
      </c>
      <c r="D39" s="5">
        <v>30</v>
      </c>
      <c r="E39" s="5">
        <v>3.14</v>
      </c>
      <c r="F39" s="5">
        <v>0.01</v>
      </c>
      <c r="G39" s="73">
        <f t="shared" ref="G39" si="4">C39*D39*E39*F39</f>
        <v>-0.94200000000000006</v>
      </c>
    </row>
    <row r="40" spans="1:9" ht="13.5" thickBot="1">
      <c r="A40" s="16"/>
      <c r="B40" s="16"/>
      <c r="C40" s="5">
        <v>-1</v>
      </c>
      <c r="D40" s="5">
        <v>28</v>
      </c>
      <c r="E40" s="5">
        <v>3.14</v>
      </c>
      <c r="F40" s="5">
        <v>2.5000000000000001E-2</v>
      </c>
      <c r="G40" s="72">
        <f>C40*D40*E40*F40</f>
        <v>-2.198</v>
      </c>
      <c r="H40" s="38"/>
      <c r="I40" s="38"/>
    </row>
    <row r="41" spans="1:9">
      <c r="A41" s="16"/>
      <c r="B41" s="16"/>
      <c r="C41" s="74"/>
      <c r="D41" s="74"/>
      <c r="E41" s="74"/>
      <c r="F41" s="74"/>
      <c r="G41" s="5">
        <f>SUM(G36:G40)</f>
        <v>118.24000000000001</v>
      </c>
      <c r="I41" s="8">
        <f>G41*H41</f>
        <v>0</v>
      </c>
    </row>
    <row r="42" spans="1:9" ht="26">
      <c r="A42" s="277">
        <v>1001700</v>
      </c>
      <c r="B42" s="20" t="s">
        <v>103</v>
      </c>
      <c r="C42" s="35"/>
      <c r="D42" s="35"/>
      <c r="E42" s="69"/>
      <c r="F42" s="69"/>
      <c r="G42" s="47"/>
      <c r="H42" s="47"/>
      <c r="I42" s="47"/>
    </row>
    <row r="43" spans="1:9" ht="26">
      <c r="A43" s="277"/>
      <c r="B43" s="16" t="s">
        <v>110</v>
      </c>
      <c r="C43" s="35"/>
      <c r="D43" s="35"/>
      <c r="E43" s="69"/>
      <c r="F43" s="69"/>
      <c r="G43" s="47"/>
      <c r="H43" s="47"/>
      <c r="I43" s="47"/>
    </row>
    <row r="44" spans="1:9" ht="13" customHeight="1">
      <c r="A44" s="20"/>
      <c r="B44" s="16" t="s">
        <v>157</v>
      </c>
      <c r="C44" s="47"/>
      <c r="D44" s="47"/>
      <c r="E44" s="69"/>
      <c r="F44" s="69"/>
      <c r="G44" s="47"/>
      <c r="H44" s="47"/>
      <c r="I44" s="47"/>
    </row>
    <row r="45" spans="1:9" ht="13" customHeight="1">
      <c r="A45" s="20"/>
      <c r="B45" s="28">
        <v>1001235</v>
      </c>
      <c r="C45" s="48">
        <v>1</v>
      </c>
      <c r="D45" s="48">
        <v>156.4</v>
      </c>
      <c r="E45" s="48"/>
      <c r="F45" s="48"/>
      <c r="G45" s="73">
        <f>C45*D45</f>
        <v>156.4</v>
      </c>
    </row>
    <row r="46" spans="1:9" ht="13.5" customHeight="1" thickBot="1">
      <c r="B46" s="4">
        <v>1001340</v>
      </c>
      <c r="C46" s="5">
        <v>-1</v>
      </c>
      <c r="D46" s="5">
        <v>118.24</v>
      </c>
      <c r="E46" s="5"/>
      <c r="F46" s="5"/>
      <c r="G46" s="72">
        <f>C46*D46</f>
        <v>-118.24</v>
      </c>
      <c r="H46" s="38"/>
      <c r="I46" s="38"/>
    </row>
    <row r="47" spans="1:9" ht="13" customHeight="1">
      <c r="B47" s="1"/>
      <c r="G47" s="5">
        <f>SUM(G42:G46)</f>
        <v>38.160000000000011</v>
      </c>
      <c r="I47" s="8">
        <f>G47*H47</f>
        <v>0</v>
      </c>
    </row>
    <row r="48" spans="1:9" ht="26">
      <c r="A48" s="277">
        <v>1050300</v>
      </c>
      <c r="B48" s="20" t="s">
        <v>311</v>
      </c>
      <c r="F48" s="8"/>
      <c r="G48" s="64"/>
    </row>
    <row r="49" spans="1:9" ht="26">
      <c r="A49" s="277"/>
      <c r="B49" s="16" t="s">
        <v>312</v>
      </c>
      <c r="F49" s="8"/>
      <c r="G49" s="64"/>
    </row>
    <row r="50" spans="1:9" ht="13" customHeight="1" thickBot="1">
      <c r="A50" s="20"/>
      <c r="B50" s="47"/>
      <c r="C50" s="77">
        <v>3</v>
      </c>
      <c r="D50" s="16"/>
      <c r="E50" s="16"/>
      <c r="F50" s="8"/>
      <c r="G50" s="65">
        <f>C50</f>
        <v>3</v>
      </c>
      <c r="H50" s="38"/>
      <c r="I50" s="38"/>
    </row>
    <row r="51" spans="1:9" ht="13.5" customHeight="1">
      <c r="A51" s="47"/>
      <c r="F51" s="8"/>
      <c r="G51" s="8">
        <f>G50</f>
        <v>3</v>
      </c>
      <c r="H51" s="8"/>
      <c r="I51" s="8">
        <f>G51*H51</f>
        <v>0</v>
      </c>
    </row>
    <row r="52" spans="1:9" ht="13" customHeight="1">
      <c r="A52" s="277">
        <v>1050340</v>
      </c>
      <c r="B52" s="20" t="s">
        <v>313</v>
      </c>
      <c r="C52" s="68"/>
      <c r="D52" s="16"/>
      <c r="E52" s="16"/>
      <c r="F52" s="67"/>
      <c r="G52" s="36"/>
    </row>
    <row r="53" spans="1:9" ht="52">
      <c r="A53" s="277"/>
      <c r="B53" s="16" t="s">
        <v>314</v>
      </c>
      <c r="C53" s="68"/>
      <c r="D53" s="16"/>
      <c r="E53" s="16"/>
    </row>
    <row r="54" spans="1:9" ht="13.5" thickBot="1">
      <c r="A54" s="20"/>
      <c r="B54" s="47"/>
      <c r="C54" s="77">
        <v>3</v>
      </c>
      <c r="D54" s="16"/>
      <c r="E54" s="16"/>
      <c r="F54" s="8"/>
      <c r="G54" s="65">
        <f>C54</f>
        <v>3</v>
      </c>
      <c r="H54" s="38"/>
      <c r="I54" s="38"/>
    </row>
    <row r="55" spans="1:9">
      <c r="F55" s="8"/>
      <c r="G55" s="8">
        <f>G54</f>
        <v>3</v>
      </c>
      <c r="H55" s="8"/>
      <c r="I55" s="8">
        <f>G55*H55</f>
        <v>0</v>
      </c>
    </row>
    <row r="56" spans="1:9">
      <c r="A56" s="277">
        <v>1050360</v>
      </c>
      <c r="B56" s="20" t="s">
        <v>315</v>
      </c>
    </row>
    <row r="57" spans="1:9">
      <c r="A57" s="277"/>
      <c r="B57" s="16" t="s">
        <v>316</v>
      </c>
      <c r="G57" s="1"/>
    </row>
    <row r="58" spans="1:9" ht="13.5" thickBot="1">
      <c r="A58" s="20"/>
      <c r="B58" s="47"/>
      <c r="C58" s="77">
        <v>3</v>
      </c>
      <c r="D58" s="16"/>
      <c r="E58" s="16"/>
      <c r="F58" s="8"/>
      <c r="G58" s="65">
        <f>C58</f>
        <v>3</v>
      </c>
      <c r="H58" s="38"/>
      <c r="I58" s="38"/>
    </row>
    <row r="59" spans="1:9">
      <c r="F59" s="8"/>
      <c r="G59" s="8">
        <f>G58</f>
        <v>3</v>
      </c>
      <c r="H59" s="8"/>
      <c r="I59" s="8">
        <f>G59*H59</f>
        <v>0</v>
      </c>
    </row>
    <row r="60" spans="1:9">
      <c r="A60" s="277">
        <v>1004113</v>
      </c>
      <c r="B60" s="20" t="s">
        <v>317</v>
      </c>
    </row>
    <row r="61" spans="1:9" ht="26">
      <c r="A61" s="277"/>
      <c r="B61" s="16" t="s">
        <v>318</v>
      </c>
    </row>
    <row r="62" spans="1:9" ht="13.5" thickBot="1">
      <c r="A62" s="20"/>
      <c r="B62" s="47"/>
      <c r="C62" s="77">
        <v>12</v>
      </c>
      <c r="D62" s="16"/>
      <c r="E62" s="16"/>
      <c r="F62" s="8"/>
      <c r="G62" s="65">
        <f>C62</f>
        <v>12</v>
      </c>
      <c r="H62" s="38"/>
      <c r="I62" s="38"/>
    </row>
    <row r="63" spans="1:9">
      <c r="F63" s="8"/>
      <c r="G63" s="8">
        <f>G62</f>
        <v>12</v>
      </c>
      <c r="H63" s="8"/>
      <c r="I63" s="8">
        <f>G63*H63</f>
        <v>0</v>
      </c>
    </row>
    <row r="64" spans="1:9">
      <c r="A64" s="277">
        <v>1050130</v>
      </c>
      <c r="B64" s="20" t="s">
        <v>319</v>
      </c>
      <c r="G64" s="1"/>
    </row>
    <row r="65" spans="1:9" ht="39">
      <c r="A65" s="277"/>
      <c r="B65" s="16" t="s">
        <v>320</v>
      </c>
    </row>
    <row r="66" spans="1:9" ht="13.5" thickBot="1">
      <c r="A66" s="20"/>
      <c r="B66" s="47"/>
      <c r="C66" s="77">
        <v>3</v>
      </c>
      <c r="D66" s="16"/>
      <c r="E66" s="16"/>
      <c r="F66" s="8"/>
      <c r="G66" s="65">
        <f>C66</f>
        <v>3</v>
      </c>
      <c r="H66" s="38"/>
      <c r="I66" s="38"/>
    </row>
    <row r="67" spans="1:9">
      <c r="A67" s="20"/>
      <c r="B67" s="47"/>
      <c r="F67" s="8"/>
      <c r="G67" s="8">
        <f>G66</f>
        <v>3</v>
      </c>
      <c r="H67" s="8"/>
      <c r="I67" s="8">
        <f>G67*H67</f>
        <v>0</v>
      </c>
    </row>
    <row r="68" spans="1:9" ht="15.5">
      <c r="A68" s="106" t="s">
        <v>3</v>
      </c>
      <c r="B68" s="107" t="s">
        <v>321</v>
      </c>
      <c r="C68" s="106"/>
      <c r="D68" s="148"/>
      <c r="E68" s="149"/>
      <c r="F68" s="141"/>
      <c r="G68" s="144"/>
      <c r="H68" s="141"/>
      <c r="I68" s="132">
        <f>SUM(I11:I67)</f>
        <v>0</v>
      </c>
    </row>
    <row r="70" spans="1:9" ht="13" customHeight="1"/>
    <row r="71" spans="1:9" ht="13.5" customHeight="1"/>
  </sheetData>
  <mergeCells count="11">
    <mergeCell ref="A5:A6"/>
    <mergeCell ref="A34:A35"/>
    <mergeCell ref="A12:A13"/>
    <mergeCell ref="A24:A25"/>
    <mergeCell ref="A30:A31"/>
    <mergeCell ref="A42:A43"/>
    <mergeCell ref="A60:A61"/>
    <mergeCell ref="A64:A65"/>
    <mergeCell ref="A52:A53"/>
    <mergeCell ref="A56:A57"/>
    <mergeCell ref="A48:A49"/>
  </mergeCells>
  <pageMargins left="0.7" right="0.7" top="0.75" bottom="0.75" header="0.3" footer="0.3"/>
  <pageSetup paperSize="4294952312"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9"/>
  <sheetViews>
    <sheetView topLeftCell="A13" zoomScale="120" zoomScaleNormal="120" workbookViewId="0">
      <selection activeCell="H24" sqref="H24"/>
    </sheetView>
  </sheetViews>
  <sheetFormatPr defaultColWidth="8.54296875" defaultRowHeight="13"/>
  <cols>
    <col min="1" max="1" width="10.54296875" style="1" bestFit="1" customWidth="1"/>
    <col min="2" max="2" width="61.1796875" style="4" customWidth="1"/>
    <col min="3" max="3" width="8.81640625" style="1" bestFit="1" customWidth="1"/>
    <col min="4" max="4" width="9.453125" style="1" bestFit="1" customWidth="1"/>
    <col min="5" max="5" width="12.1796875" style="1" customWidth="1"/>
    <col min="6" max="6" width="8.81640625" style="1" bestFit="1" customWidth="1"/>
    <col min="7" max="7" width="11.1796875" style="30" customWidth="1"/>
    <col min="8" max="8" width="8.54296875" style="1"/>
    <col min="9" max="9" width="11.1796875" style="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ht="15.5">
      <c r="A3" s="106" t="s">
        <v>5</v>
      </c>
      <c r="B3" s="107" t="s">
        <v>283</v>
      </c>
      <c r="C3" s="147"/>
      <c r="D3" s="147"/>
      <c r="E3" s="147"/>
      <c r="F3" s="141"/>
      <c r="G3" s="144"/>
      <c r="H3" s="141"/>
      <c r="I3" s="141"/>
    </row>
    <row r="4" spans="1:9" ht="26">
      <c r="A4" s="277">
        <v>1001235</v>
      </c>
      <c r="B4" s="14" t="s">
        <v>303</v>
      </c>
    </row>
    <row r="5" spans="1:9" ht="21" customHeight="1">
      <c r="A5" s="277"/>
      <c r="B5" s="28" t="s">
        <v>202</v>
      </c>
    </row>
    <row r="6" spans="1:9" ht="13.5" thickBot="1">
      <c r="A6" s="35"/>
      <c r="B6" s="28"/>
      <c r="C6" s="5">
        <v>1</v>
      </c>
      <c r="D6" s="5">
        <v>50</v>
      </c>
      <c r="E6" s="5">
        <v>1</v>
      </c>
      <c r="F6" s="5">
        <v>0.7</v>
      </c>
      <c r="G6" s="72">
        <f>C6*D6*E6*F6</f>
        <v>35</v>
      </c>
      <c r="H6" s="38"/>
      <c r="I6" s="38"/>
    </row>
    <row r="7" spans="1:9" ht="20.5" customHeight="1">
      <c r="A7" s="35"/>
      <c r="B7" s="28"/>
      <c r="C7" s="5"/>
      <c r="D7" s="5"/>
      <c r="E7" s="5"/>
      <c r="F7" s="5"/>
      <c r="G7" s="48">
        <f>G6</f>
        <v>35</v>
      </c>
      <c r="H7" s="76"/>
      <c r="I7" s="76">
        <f>G7*H7</f>
        <v>0</v>
      </c>
    </row>
    <row r="8" spans="1:9">
      <c r="A8" s="277">
        <v>1001415</v>
      </c>
      <c r="B8" s="14" t="s">
        <v>206</v>
      </c>
      <c r="C8" s="68"/>
      <c r="D8" s="16"/>
      <c r="E8" s="16"/>
      <c r="F8" s="51"/>
      <c r="G8" s="51"/>
    </row>
    <row r="9" spans="1:9" ht="26">
      <c r="A9" s="277"/>
      <c r="B9" s="28" t="s">
        <v>207</v>
      </c>
      <c r="C9" s="68"/>
      <c r="D9" s="16"/>
      <c r="E9" s="16"/>
      <c r="F9" s="51"/>
      <c r="G9" s="51"/>
    </row>
    <row r="10" spans="1:9" ht="13" customHeight="1">
      <c r="A10" s="282"/>
      <c r="B10" s="28" t="s">
        <v>112</v>
      </c>
      <c r="C10" s="58">
        <v>1</v>
      </c>
      <c r="D10" s="58">
        <v>50</v>
      </c>
      <c r="E10" s="58">
        <v>1</v>
      </c>
      <c r="F10" s="51">
        <v>0.4</v>
      </c>
      <c r="G10" s="51">
        <f>C10*D10*E10*F10</f>
        <v>20</v>
      </c>
      <c r="H10" s="51"/>
    </row>
    <row r="11" spans="1:9" ht="13.5" thickBot="1">
      <c r="A11" s="282"/>
      <c r="B11" s="28" t="s">
        <v>322</v>
      </c>
      <c r="C11" s="51">
        <v>-2</v>
      </c>
      <c r="D11" s="51">
        <v>50</v>
      </c>
      <c r="E11" s="51">
        <v>3.14</v>
      </c>
      <c r="F11" s="51">
        <v>6.0000000000000001E-3</v>
      </c>
      <c r="G11" s="54">
        <f t="shared" ref="G11" si="0">C11*D11*E11*F11</f>
        <v>-1.8840000000000001</v>
      </c>
      <c r="H11" s="54"/>
      <c r="I11" s="38"/>
    </row>
    <row r="12" spans="1:9">
      <c r="A12" s="57"/>
      <c r="B12" s="80"/>
      <c r="C12" s="51"/>
      <c r="D12" s="51"/>
      <c r="E12" s="51"/>
      <c r="F12" s="51"/>
      <c r="G12" s="51">
        <f>SUM(G10:G11)</f>
        <v>18.116</v>
      </c>
      <c r="H12" s="81"/>
      <c r="I12" s="76">
        <f>G12*H12</f>
        <v>0</v>
      </c>
    </row>
    <row r="13" spans="1:9" ht="13" customHeight="1">
      <c r="A13" s="278">
        <v>1001340</v>
      </c>
      <c r="B13" s="20" t="s">
        <v>323</v>
      </c>
      <c r="C13" s="20"/>
      <c r="D13" s="20"/>
      <c r="E13" s="20"/>
      <c r="F13" s="68"/>
      <c r="G13" s="16"/>
      <c r="H13" s="16"/>
    </row>
    <row r="14" spans="1:9" ht="26">
      <c r="A14" s="278"/>
      <c r="B14" s="16" t="s">
        <v>309</v>
      </c>
      <c r="C14" s="16"/>
      <c r="D14" s="16"/>
      <c r="E14" s="16"/>
      <c r="F14" s="68"/>
      <c r="G14" s="16"/>
      <c r="H14" s="16"/>
    </row>
    <row r="15" spans="1:9" ht="13" customHeight="1">
      <c r="B15" s="16" t="s">
        <v>157</v>
      </c>
      <c r="E15" s="16"/>
      <c r="F15" s="68"/>
      <c r="G15" s="16"/>
      <c r="H15" s="16"/>
    </row>
    <row r="16" spans="1:9" ht="13" customHeight="1">
      <c r="B16" s="16" t="s">
        <v>6</v>
      </c>
      <c r="C16" s="5">
        <v>1</v>
      </c>
      <c r="D16" s="5">
        <v>35</v>
      </c>
      <c r="E16" s="48"/>
      <c r="F16" s="48"/>
      <c r="G16" s="48">
        <f>C16*D16</f>
        <v>35</v>
      </c>
      <c r="H16" s="47"/>
    </row>
    <row r="17" spans="1:9">
      <c r="B17" s="16" t="s">
        <v>7</v>
      </c>
      <c r="C17" s="5">
        <v>-1</v>
      </c>
      <c r="D17" s="5">
        <v>18.116</v>
      </c>
      <c r="E17" s="27"/>
      <c r="F17" s="27"/>
      <c r="G17" s="27">
        <f>C17*D17</f>
        <v>-18.116</v>
      </c>
      <c r="H17" s="57"/>
    </row>
    <row r="18" spans="1:9" ht="15" customHeight="1" thickBot="1">
      <c r="B18" s="16" t="s">
        <v>8</v>
      </c>
      <c r="C18" s="5">
        <v>-2</v>
      </c>
      <c r="D18" s="5">
        <v>50</v>
      </c>
      <c r="E18" s="27">
        <v>3.14</v>
      </c>
      <c r="F18" s="5">
        <v>6.0000000000000001E-3</v>
      </c>
      <c r="G18" s="82">
        <f>C18*D18*E18*F18</f>
        <v>-1.8840000000000001</v>
      </c>
      <c r="H18" s="83"/>
      <c r="I18" s="38"/>
    </row>
    <row r="19" spans="1:9" ht="13" customHeight="1">
      <c r="B19" s="16"/>
      <c r="E19" s="57"/>
      <c r="F19" s="57"/>
      <c r="G19" s="48">
        <f>SUM(G16:G18)</f>
        <v>15</v>
      </c>
      <c r="H19" s="47"/>
      <c r="I19" s="47">
        <f>G19*H19</f>
        <v>0</v>
      </c>
    </row>
    <row r="20" spans="1:9" ht="13" customHeight="1">
      <c r="A20" s="278">
        <v>1001700</v>
      </c>
      <c r="B20" s="20" t="s">
        <v>103</v>
      </c>
      <c r="E20" s="22"/>
      <c r="F20" s="22"/>
      <c r="G20" s="68"/>
      <c r="H20" s="16"/>
      <c r="I20" s="16"/>
    </row>
    <row r="21" spans="1:9" ht="26">
      <c r="A21" s="278"/>
      <c r="B21" s="16" t="s">
        <v>110</v>
      </c>
      <c r="E21" s="22"/>
      <c r="F21" s="22"/>
      <c r="G21" s="68"/>
      <c r="H21" s="16"/>
      <c r="I21" s="16"/>
    </row>
    <row r="22" spans="1:9" ht="13.5" customHeight="1">
      <c r="B22" s="4" t="s">
        <v>324</v>
      </c>
      <c r="C22" s="5">
        <v>1</v>
      </c>
      <c r="D22" s="5">
        <v>35</v>
      </c>
      <c r="E22" s="27"/>
      <c r="F22" s="27"/>
      <c r="G22" s="5">
        <f>C22*D22</f>
        <v>35</v>
      </c>
      <c r="H22" s="22"/>
    </row>
    <row r="23" spans="1:9" ht="13.5" thickBot="1">
      <c r="B23" s="4" t="s">
        <v>325</v>
      </c>
      <c r="C23" s="5">
        <v>-1</v>
      </c>
      <c r="D23" s="5">
        <v>15</v>
      </c>
      <c r="E23" s="27"/>
      <c r="F23" s="27"/>
      <c r="G23" s="37">
        <f>C23*D23</f>
        <v>-15</v>
      </c>
      <c r="H23" s="84"/>
      <c r="I23" s="38"/>
    </row>
    <row r="24" spans="1:9">
      <c r="E24" s="22"/>
      <c r="F24" s="22"/>
      <c r="G24" s="48">
        <f>SUM(G22:G23)</f>
        <v>20</v>
      </c>
      <c r="H24" s="47"/>
      <c r="I24" s="47">
        <f>G24*H24</f>
        <v>0</v>
      </c>
    </row>
    <row r="25" spans="1:9" ht="13" customHeight="1">
      <c r="A25" s="106" t="s">
        <v>5</v>
      </c>
      <c r="B25" s="107" t="s">
        <v>326</v>
      </c>
      <c r="C25" s="108"/>
      <c r="D25" s="108"/>
      <c r="E25" s="108"/>
      <c r="F25" s="108"/>
      <c r="G25" s="108"/>
      <c r="H25" s="147"/>
      <c r="I25" s="146">
        <f>SUM(I7:I24)</f>
        <v>0</v>
      </c>
    </row>
    <row r="26" spans="1:9" ht="13" customHeight="1">
      <c r="A26" s="35"/>
      <c r="B26" s="14"/>
      <c r="C26" s="48"/>
      <c r="D26" s="48"/>
      <c r="E26" s="48"/>
      <c r="F26" s="48"/>
      <c r="G26" s="48"/>
      <c r="H26" s="47"/>
    </row>
    <row r="27" spans="1:9">
      <c r="A27" s="47"/>
      <c r="B27" s="21"/>
      <c r="C27" s="20"/>
      <c r="D27" s="16"/>
      <c r="E27" s="16"/>
      <c r="F27" s="16"/>
      <c r="G27" s="73"/>
    </row>
    <row r="28" spans="1:9">
      <c r="A28" s="47"/>
      <c r="B28" s="28"/>
      <c r="C28" s="5"/>
      <c r="D28" s="5"/>
      <c r="E28" s="5"/>
      <c r="F28" s="5"/>
      <c r="G28" s="73"/>
    </row>
    <row r="29" spans="1:9">
      <c r="A29" s="47"/>
      <c r="B29" s="28"/>
      <c r="C29" s="74"/>
      <c r="D29" s="74"/>
      <c r="E29" s="74"/>
      <c r="F29" s="74"/>
      <c r="G29" s="5"/>
      <c r="I29" s="8"/>
    </row>
    <row r="30" spans="1:9">
      <c r="A30" s="35"/>
      <c r="B30" s="14"/>
      <c r="C30" s="35"/>
      <c r="D30" s="35"/>
      <c r="E30" s="69"/>
      <c r="F30" s="69"/>
      <c r="G30" s="47"/>
      <c r="H30" s="47"/>
      <c r="I30" s="47"/>
    </row>
    <row r="31" spans="1:9">
      <c r="A31" s="35"/>
      <c r="B31" s="28"/>
      <c r="C31" s="35"/>
      <c r="D31" s="35"/>
      <c r="E31" s="69"/>
      <c r="F31" s="69"/>
      <c r="G31" s="47"/>
      <c r="H31" s="47"/>
      <c r="I31" s="47"/>
    </row>
    <row r="32" spans="1:9" ht="13" customHeight="1">
      <c r="A32" s="35"/>
      <c r="B32" s="28"/>
      <c r="C32" s="47"/>
      <c r="D32" s="47"/>
      <c r="E32" s="69"/>
      <c r="F32" s="69"/>
      <c r="G32" s="47"/>
      <c r="H32" s="47"/>
      <c r="I32" s="47"/>
    </row>
    <row r="33" spans="1:9" ht="13" customHeight="1">
      <c r="A33" s="35"/>
      <c r="B33" s="28"/>
      <c r="C33" s="48"/>
      <c r="D33" s="48"/>
      <c r="E33" s="48"/>
      <c r="F33" s="48"/>
      <c r="G33" s="73"/>
    </row>
    <row r="34" spans="1:9" ht="13.5" customHeight="1">
      <c r="C34" s="5"/>
      <c r="D34" s="5"/>
      <c r="E34" s="5"/>
      <c r="F34" s="5"/>
      <c r="G34" s="73"/>
    </row>
    <row r="35" spans="1:9" ht="13" customHeight="1">
      <c r="G35" s="5"/>
      <c r="I35" s="8"/>
    </row>
    <row r="36" spans="1:9">
      <c r="A36" s="35"/>
      <c r="B36" s="14"/>
      <c r="F36" s="8"/>
      <c r="G36" s="64"/>
    </row>
    <row r="37" spans="1:9">
      <c r="A37" s="35"/>
      <c r="B37" s="28"/>
      <c r="F37" s="8"/>
      <c r="G37" s="64"/>
    </row>
    <row r="38" spans="1:9" ht="13" customHeight="1">
      <c r="A38" s="35"/>
      <c r="B38" s="28"/>
      <c r="C38" s="58"/>
      <c r="D38" s="47"/>
      <c r="E38" s="47"/>
      <c r="F38" s="8"/>
      <c r="G38" s="64"/>
    </row>
    <row r="39" spans="1:9" ht="13.5" customHeight="1">
      <c r="A39" s="47"/>
      <c r="F39" s="8"/>
      <c r="G39" s="8"/>
      <c r="H39" s="8"/>
      <c r="I39" s="8"/>
    </row>
    <row r="40" spans="1:9" ht="13" customHeight="1">
      <c r="A40" s="35"/>
      <c r="B40" s="14"/>
      <c r="C40" s="69"/>
      <c r="D40" s="47"/>
      <c r="E40" s="47"/>
      <c r="F40" s="67"/>
      <c r="G40" s="36"/>
    </row>
    <row r="41" spans="1:9">
      <c r="A41" s="35"/>
      <c r="B41" s="28"/>
      <c r="C41" s="69"/>
      <c r="D41" s="47"/>
      <c r="E41" s="47"/>
    </row>
    <row r="42" spans="1:9">
      <c r="A42" s="35"/>
      <c r="B42" s="28"/>
      <c r="C42" s="58"/>
      <c r="D42" s="47"/>
      <c r="E42" s="47"/>
      <c r="F42" s="8"/>
      <c r="G42" s="64"/>
    </row>
    <row r="43" spans="1:9">
      <c r="F43" s="8"/>
      <c r="G43" s="8"/>
      <c r="H43" s="8"/>
      <c r="I43" s="8"/>
    </row>
    <row r="44" spans="1:9">
      <c r="A44" s="35"/>
      <c r="B44" s="14"/>
    </row>
    <row r="45" spans="1:9">
      <c r="A45" s="35"/>
      <c r="B45" s="28"/>
      <c r="G45" s="1"/>
    </row>
    <row r="46" spans="1:9">
      <c r="A46" s="35"/>
      <c r="B46" s="28"/>
      <c r="C46" s="58"/>
      <c r="D46" s="47"/>
      <c r="E46" s="47"/>
      <c r="F46" s="8"/>
      <c r="G46" s="64"/>
    </row>
    <row r="47" spans="1:9">
      <c r="F47" s="8"/>
      <c r="G47" s="8"/>
      <c r="H47" s="8"/>
      <c r="I47" s="8"/>
    </row>
    <row r="48" spans="1:9">
      <c r="A48" s="35"/>
      <c r="B48" s="14"/>
    </row>
    <row r="49" spans="1:9">
      <c r="A49" s="35"/>
      <c r="B49" s="28"/>
    </row>
    <row r="50" spans="1:9">
      <c r="A50" s="35"/>
      <c r="B50" s="28"/>
      <c r="C50" s="58"/>
      <c r="D50" s="47"/>
      <c r="E50" s="47"/>
      <c r="F50" s="8"/>
      <c r="G50" s="64"/>
    </row>
    <row r="51" spans="1:9">
      <c r="F51" s="8"/>
      <c r="G51" s="8"/>
      <c r="H51" s="8"/>
      <c r="I51" s="8"/>
    </row>
    <row r="52" spans="1:9">
      <c r="A52" s="35"/>
      <c r="B52" s="14"/>
      <c r="G52" s="1"/>
    </row>
    <row r="53" spans="1:9">
      <c r="A53" s="35"/>
      <c r="B53" s="28"/>
    </row>
    <row r="54" spans="1:9">
      <c r="A54" s="35"/>
      <c r="B54" s="28"/>
      <c r="C54" s="58"/>
      <c r="D54" s="47"/>
      <c r="E54" s="47"/>
      <c r="F54" s="8"/>
      <c r="G54" s="64"/>
    </row>
    <row r="55" spans="1:9">
      <c r="A55" s="35"/>
      <c r="B55" s="28"/>
      <c r="F55" s="8"/>
      <c r="G55" s="8"/>
      <c r="H55" s="8"/>
      <c r="I55" s="8"/>
    </row>
    <row r="56" spans="1:9">
      <c r="A56" s="35"/>
      <c r="B56" s="14"/>
      <c r="C56" s="35"/>
      <c r="D56" s="35"/>
      <c r="E56" s="35"/>
      <c r="I56" s="8"/>
    </row>
    <row r="58" spans="1:9" ht="13" customHeight="1"/>
    <row r="59" spans="1:9" ht="13.5" customHeight="1"/>
  </sheetData>
  <mergeCells count="5">
    <mergeCell ref="A4:A5"/>
    <mergeCell ref="A8:A9"/>
    <mergeCell ref="A13:A14"/>
    <mergeCell ref="A10:A11"/>
    <mergeCell ref="A20:A21"/>
  </mergeCells>
  <pageMargins left="0.7" right="0.7" top="0.75" bottom="0.75" header="0.3" footer="0.3"/>
  <pageSetup paperSize="4294952312"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2"/>
  <sheetViews>
    <sheetView topLeftCell="A25" zoomScale="110" zoomScaleNormal="110" workbookViewId="0">
      <selection activeCell="H18" sqref="H18"/>
    </sheetView>
  </sheetViews>
  <sheetFormatPr defaultColWidth="8.54296875" defaultRowHeight="13"/>
  <cols>
    <col min="1" max="1" width="10.54296875" style="1" bestFit="1" customWidth="1"/>
    <col min="2" max="2" width="61.1796875" style="4" customWidth="1"/>
    <col min="3" max="3" width="8.81640625" style="1" bestFit="1" customWidth="1"/>
    <col min="4" max="4" width="9.453125" style="1" bestFit="1" customWidth="1"/>
    <col min="5" max="5" width="12.1796875" style="1" customWidth="1"/>
    <col min="6" max="6" width="8.81640625" style="1" bestFit="1" customWidth="1"/>
    <col min="7" max="7" width="11.1796875" style="30" customWidth="1"/>
    <col min="8" max="8" width="8.54296875" style="1"/>
    <col min="9" max="9" width="11.453125" style="30"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ht="15.5">
      <c r="A3" s="78">
        <v>1.07</v>
      </c>
      <c r="B3" s="107" t="s">
        <v>327</v>
      </c>
      <c r="C3" s="79"/>
      <c r="D3" s="79"/>
      <c r="E3" s="79"/>
      <c r="F3" s="33"/>
      <c r="G3" s="34"/>
      <c r="H3" s="33"/>
      <c r="I3" s="34"/>
    </row>
    <row r="4" spans="1:9" ht="13" customHeight="1">
      <c r="A4" s="277">
        <v>1040025</v>
      </c>
      <c r="B4" s="20" t="s">
        <v>299</v>
      </c>
      <c r="C4" s="20"/>
      <c r="D4" s="16"/>
      <c r="E4" s="16"/>
      <c r="F4" s="16"/>
    </row>
    <row r="5" spans="1:9" ht="27" customHeight="1">
      <c r="A5" s="277"/>
      <c r="B5" s="16" t="s">
        <v>300</v>
      </c>
      <c r="C5" s="16"/>
      <c r="D5" s="16"/>
      <c r="E5" s="16"/>
      <c r="F5" s="16"/>
    </row>
    <row r="6" spans="1:9" ht="13" customHeight="1">
      <c r="A6" s="35"/>
      <c r="B6" s="16" t="s">
        <v>287</v>
      </c>
      <c r="C6" s="48">
        <v>1</v>
      </c>
      <c r="D6" s="48">
        <v>12</v>
      </c>
      <c r="E6" s="48">
        <v>1</v>
      </c>
      <c r="F6" s="48"/>
      <c r="G6" s="73">
        <f>C6*D6*E6</f>
        <v>12</v>
      </c>
    </row>
    <row r="7" spans="1:9" ht="13.5" thickBot="1">
      <c r="A7" s="35"/>
      <c r="B7" s="16"/>
      <c r="C7" s="5">
        <v>1</v>
      </c>
      <c r="D7" s="5">
        <v>14</v>
      </c>
      <c r="E7" s="5"/>
      <c r="F7" s="5"/>
      <c r="G7" s="72">
        <f>C7*D7</f>
        <v>14</v>
      </c>
      <c r="H7" s="86"/>
      <c r="I7" s="87"/>
    </row>
    <row r="8" spans="1:9">
      <c r="A8" s="20"/>
      <c r="B8" s="16"/>
      <c r="C8" s="5"/>
      <c r="D8" s="5"/>
      <c r="E8" s="5"/>
      <c r="F8" s="5"/>
      <c r="G8" s="5">
        <f>SUM(G6:G7)</f>
        <v>26</v>
      </c>
      <c r="I8" s="30">
        <f>G8*H8</f>
        <v>0</v>
      </c>
    </row>
    <row r="9" spans="1:9" ht="13" customHeight="1">
      <c r="A9" s="277">
        <v>1040204</v>
      </c>
      <c r="B9" s="20" t="s">
        <v>301</v>
      </c>
      <c r="C9" s="16"/>
      <c r="D9" s="68"/>
      <c r="E9" s="16"/>
      <c r="F9" s="16"/>
      <c r="G9" s="51"/>
      <c r="H9" s="51"/>
    </row>
    <row r="10" spans="1:9" ht="26">
      <c r="A10" s="277"/>
      <c r="B10" s="16" t="s">
        <v>329</v>
      </c>
      <c r="C10" s="16"/>
      <c r="G10" s="1"/>
    </row>
    <row r="11" spans="1:9">
      <c r="A11" s="31"/>
      <c r="B11" s="16" t="s">
        <v>331</v>
      </c>
      <c r="C11" s="16">
        <v>1</v>
      </c>
      <c r="D11" s="1">
        <v>30</v>
      </c>
      <c r="E11" s="1">
        <v>14</v>
      </c>
      <c r="G11" s="73">
        <f>C11*D11*E11</f>
        <v>420</v>
      </c>
    </row>
    <row r="12" spans="1:9" ht="13" customHeight="1">
      <c r="A12" s="31"/>
      <c r="B12" s="16" t="s">
        <v>112</v>
      </c>
      <c r="C12" s="20"/>
      <c r="G12" s="1"/>
    </row>
    <row r="13" spans="1:9" ht="13.5" thickBot="1">
      <c r="B13" s="16" t="s">
        <v>332</v>
      </c>
      <c r="C13" s="16">
        <v>-1</v>
      </c>
      <c r="D13" s="1">
        <v>9</v>
      </c>
      <c r="E13" s="1">
        <v>7</v>
      </c>
      <c r="G13" s="72">
        <f>C13*D13*E13</f>
        <v>-63</v>
      </c>
      <c r="H13" s="38"/>
      <c r="I13" s="39"/>
    </row>
    <row r="14" spans="1:9">
      <c r="B14" s="1"/>
      <c r="G14" s="5">
        <f>SUM(G11:G13)</f>
        <v>357</v>
      </c>
      <c r="I14" s="30">
        <f>G14*H14</f>
        <v>0</v>
      </c>
    </row>
    <row r="15" spans="1:9">
      <c r="A15" s="278">
        <v>1040201</v>
      </c>
      <c r="B15" s="20" t="s">
        <v>333</v>
      </c>
      <c r="C15" s="16"/>
      <c r="G15" s="1"/>
    </row>
    <row r="16" spans="1:9" ht="26">
      <c r="A16" s="278"/>
      <c r="B16" s="16" t="s">
        <v>1066</v>
      </c>
      <c r="C16" s="20"/>
      <c r="G16" s="1"/>
    </row>
    <row r="17" spans="1:9" ht="13.5" thickBot="1">
      <c r="B17" s="16" t="s">
        <v>334</v>
      </c>
      <c r="C17" s="5">
        <v>1</v>
      </c>
      <c r="D17" s="5">
        <v>40</v>
      </c>
      <c r="E17" s="27">
        <v>11</v>
      </c>
      <c r="F17" s="5">
        <v>0.32</v>
      </c>
      <c r="G17" s="72">
        <f>C17*D17*E17*F17</f>
        <v>140.80000000000001</v>
      </c>
      <c r="H17" s="38"/>
      <c r="I17" s="39"/>
    </row>
    <row r="18" spans="1:9">
      <c r="B18" s="16"/>
      <c r="C18" s="5"/>
      <c r="D18" s="5"/>
      <c r="E18" s="27"/>
      <c r="F18" s="5"/>
      <c r="G18" s="5">
        <f>G17</f>
        <v>140.80000000000001</v>
      </c>
      <c r="I18" s="30">
        <f>G18*H18</f>
        <v>0</v>
      </c>
    </row>
    <row r="19" spans="1:9" s="93" customFormat="1" ht="15.5">
      <c r="A19" s="129">
        <v>1.07</v>
      </c>
      <c r="B19" s="148" t="s">
        <v>328</v>
      </c>
      <c r="C19" s="141"/>
      <c r="D19" s="141"/>
      <c r="E19" s="152"/>
      <c r="F19" s="152"/>
      <c r="G19" s="108"/>
      <c r="H19" s="147"/>
      <c r="I19" s="153">
        <f>SUM(I8:I18)</f>
        <v>0</v>
      </c>
    </row>
    <row r="20" spans="1:9">
      <c r="A20" s="31"/>
      <c r="B20" s="1"/>
      <c r="G20" s="1"/>
      <c r="I20" s="1"/>
    </row>
    <row r="21" spans="1:9">
      <c r="A21" s="47"/>
      <c r="B21" s="1"/>
      <c r="G21" s="1"/>
      <c r="I21" s="1"/>
    </row>
    <row r="22" spans="1:9">
      <c r="A22" s="47"/>
      <c r="B22" s="28"/>
      <c r="C22" s="74"/>
      <c r="D22" s="74"/>
      <c r="E22" s="74"/>
      <c r="G22" s="68"/>
      <c r="H22" s="16"/>
      <c r="I22" s="89"/>
    </row>
    <row r="23" spans="1:9">
      <c r="A23" s="35"/>
      <c r="B23" s="14"/>
      <c r="C23" s="35"/>
      <c r="D23" s="35"/>
      <c r="E23" s="69"/>
      <c r="F23" s="69"/>
      <c r="G23" s="47"/>
      <c r="H23" s="47"/>
      <c r="I23" s="88"/>
    </row>
    <row r="24" spans="1:9">
      <c r="A24" s="35"/>
      <c r="B24" s="28"/>
      <c r="C24" s="35"/>
      <c r="D24" s="35"/>
      <c r="E24" s="69"/>
      <c r="F24" s="69"/>
      <c r="G24" s="47"/>
      <c r="H24" s="47"/>
      <c r="I24" s="88"/>
    </row>
    <row r="25" spans="1:9">
      <c r="A25" s="35"/>
      <c r="B25" s="28"/>
      <c r="C25" s="47"/>
      <c r="D25" s="47"/>
      <c r="E25" s="69"/>
      <c r="F25" s="69"/>
      <c r="G25" s="47"/>
      <c r="H25" s="47"/>
      <c r="I25" s="88"/>
    </row>
    <row r="26" spans="1:9">
      <c r="A26" s="35"/>
      <c r="B26" s="28"/>
      <c r="C26" s="48"/>
      <c r="D26" s="48"/>
      <c r="E26" s="48"/>
      <c r="F26" s="48"/>
      <c r="G26" s="73"/>
    </row>
    <row r="27" spans="1:9">
      <c r="C27" s="5"/>
      <c r="D27" s="5"/>
      <c r="E27" s="5"/>
      <c r="F27" s="5"/>
      <c r="G27" s="73"/>
    </row>
    <row r="28" spans="1:9">
      <c r="G28" s="5"/>
    </row>
    <row r="29" spans="1:9">
      <c r="A29" s="35"/>
      <c r="B29" s="14"/>
      <c r="F29" s="8"/>
      <c r="G29" s="64"/>
    </row>
    <row r="30" spans="1:9">
      <c r="A30" s="35"/>
      <c r="B30" s="28"/>
      <c r="F30" s="8"/>
      <c r="G30" s="64"/>
    </row>
    <row r="31" spans="1:9">
      <c r="A31" s="35"/>
      <c r="B31" s="28"/>
      <c r="C31" s="58"/>
      <c r="D31" s="47"/>
      <c r="E31" s="47"/>
      <c r="F31" s="8"/>
      <c r="G31" s="64"/>
    </row>
    <row r="32" spans="1:9">
      <c r="A32" s="47"/>
      <c r="F32" s="8"/>
      <c r="G32" s="8"/>
      <c r="H32" s="8"/>
    </row>
    <row r="33" spans="1:8">
      <c r="A33" s="35"/>
      <c r="B33" s="14"/>
      <c r="C33" s="69"/>
      <c r="D33" s="47"/>
      <c r="E33" s="47"/>
      <c r="F33" s="67"/>
      <c r="G33" s="36"/>
    </row>
    <row r="34" spans="1:8">
      <c r="A34" s="35"/>
      <c r="B34" s="28"/>
      <c r="C34" s="69"/>
      <c r="D34" s="47"/>
      <c r="E34" s="47"/>
    </row>
    <row r="35" spans="1:8">
      <c r="A35" s="35"/>
      <c r="B35" s="28"/>
      <c r="C35" s="58"/>
      <c r="D35" s="47"/>
      <c r="E35" s="47"/>
      <c r="F35" s="8"/>
      <c r="G35" s="64"/>
    </row>
    <row r="36" spans="1:8">
      <c r="F36" s="8"/>
      <c r="G36" s="8"/>
      <c r="H36" s="8"/>
    </row>
    <row r="37" spans="1:8">
      <c r="A37" s="35"/>
      <c r="B37" s="14"/>
    </row>
    <row r="38" spans="1:8">
      <c r="A38" s="35"/>
      <c r="B38" s="28"/>
      <c r="G38" s="1"/>
    </row>
    <row r="39" spans="1:8">
      <c r="A39" s="35"/>
      <c r="B39" s="28"/>
      <c r="C39" s="58"/>
      <c r="D39" s="47"/>
      <c r="E39" s="47"/>
      <c r="F39" s="8"/>
      <c r="G39" s="64"/>
    </row>
    <row r="40" spans="1:8">
      <c r="F40" s="8"/>
      <c r="G40" s="8"/>
      <c r="H40" s="8"/>
    </row>
    <row r="41" spans="1:8">
      <c r="A41" s="35"/>
      <c r="B41" s="14"/>
    </row>
    <row r="42" spans="1:8">
      <c r="A42" s="35"/>
      <c r="B42" s="28"/>
    </row>
    <row r="43" spans="1:8">
      <c r="A43" s="35"/>
      <c r="B43" s="28"/>
      <c r="C43" s="58"/>
      <c r="D43" s="47"/>
      <c r="E43" s="47"/>
      <c r="F43" s="8"/>
      <c r="G43" s="64"/>
    </row>
    <row r="44" spans="1:8">
      <c r="F44" s="8"/>
      <c r="G44" s="8"/>
      <c r="H44" s="8"/>
    </row>
    <row r="45" spans="1:8">
      <c r="A45" s="35"/>
      <c r="B45" s="14"/>
      <c r="G45" s="1"/>
    </row>
    <row r="46" spans="1:8">
      <c r="A46" s="35"/>
      <c r="B46" s="28"/>
    </row>
    <row r="47" spans="1:8">
      <c r="A47" s="35"/>
      <c r="B47" s="28"/>
      <c r="C47" s="58"/>
      <c r="D47" s="47"/>
      <c r="E47" s="47"/>
      <c r="F47" s="8"/>
      <c r="G47" s="64"/>
    </row>
    <row r="48" spans="1:8">
      <c r="A48" s="35"/>
      <c r="B48" s="28"/>
      <c r="F48" s="8"/>
      <c r="G48" s="8"/>
      <c r="H48" s="8"/>
    </row>
    <row r="49" spans="1:5">
      <c r="A49" s="35"/>
      <c r="B49" s="14"/>
      <c r="C49" s="35"/>
      <c r="D49" s="35"/>
      <c r="E49" s="35"/>
    </row>
    <row r="52" spans="1:5" ht="13.5" customHeight="1"/>
  </sheetData>
  <mergeCells count="3">
    <mergeCell ref="A9:A10"/>
    <mergeCell ref="A15:A16"/>
    <mergeCell ref="A4:A5"/>
  </mergeCells>
  <pageMargins left="0.7" right="0.7" top="0.75" bottom="0.75" header="0.3" footer="0.3"/>
  <pageSetup paperSize="4294952312"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0"/>
  <sheetViews>
    <sheetView topLeftCell="B16" zoomScale="120" zoomScaleNormal="120" workbookViewId="0">
      <selection activeCell="H23" sqref="H23"/>
    </sheetView>
  </sheetViews>
  <sheetFormatPr defaultColWidth="8.54296875" defaultRowHeight="13"/>
  <cols>
    <col min="1" max="1" width="10.54296875" style="1" bestFit="1" customWidth="1"/>
    <col min="2" max="2" width="61.1796875" style="4" customWidth="1"/>
    <col min="3" max="3" width="8.81640625" style="1" bestFit="1" customWidth="1"/>
    <col min="4" max="4" width="9.453125" style="1" bestFit="1" customWidth="1"/>
    <col min="5" max="5" width="12.1796875" style="1" customWidth="1"/>
    <col min="6" max="6" width="8.81640625" style="1" bestFit="1" customWidth="1"/>
    <col min="7" max="7" width="11.1796875" style="30" customWidth="1"/>
    <col min="8" max="8" width="8.54296875" style="1"/>
    <col min="9" max="9" width="11" style="30"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ht="13" customHeight="1">
      <c r="A3" s="154">
        <v>1.08</v>
      </c>
      <c r="B3" s="155" t="s">
        <v>84</v>
      </c>
      <c r="C3" s="156"/>
      <c r="D3" s="157"/>
      <c r="E3" s="157"/>
      <c r="F3" s="156"/>
      <c r="G3" s="158"/>
      <c r="H3" s="157"/>
      <c r="I3" s="158"/>
    </row>
    <row r="4" spans="1:9" ht="27" customHeight="1">
      <c r="A4" s="277">
        <v>1080000</v>
      </c>
      <c r="B4" s="14" t="s">
        <v>335</v>
      </c>
      <c r="C4" s="47"/>
      <c r="F4" s="47"/>
    </row>
    <row r="5" spans="1:9" ht="13" customHeight="1">
      <c r="A5" s="277"/>
      <c r="B5" s="28" t="s">
        <v>336</v>
      </c>
      <c r="C5" s="47"/>
      <c r="F5" s="48"/>
      <c r="G5" s="73"/>
    </row>
    <row r="6" spans="1:9" ht="13.5" thickBot="1">
      <c r="A6" s="35"/>
      <c r="B6" s="28"/>
      <c r="C6" s="48">
        <v>1</v>
      </c>
      <c r="D6" s="5">
        <v>65</v>
      </c>
      <c r="E6" s="5">
        <v>5</v>
      </c>
      <c r="F6" s="8"/>
      <c r="G6" s="72">
        <f>C6*D6*E6</f>
        <v>325</v>
      </c>
      <c r="H6" s="86"/>
      <c r="I6" s="87"/>
    </row>
    <row r="7" spans="1:9">
      <c r="A7" s="35"/>
      <c r="B7" s="28"/>
      <c r="C7" s="48"/>
      <c r="D7" s="5"/>
      <c r="E7" s="5"/>
      <c r="F7" s="5"/>
      <c r="G7" s="73">
        <f>G6</f>
        <v>325</v>
      </c>
      <c r="H7" s="76"/>
      <c r="I7" s="88">
        <f>G7*H7</f>
        <v>0</v>
      </c>
    </row>
    <row r="8" spans="1:9" ht="13" customHeight="1">
      <c r="A8" s="277">
        <v>1080005</v>
      </c>
      <c r="B8" s="14" t="s">
        <v>337</v>
      </c>
      <c r="C8" s="48"/>
      <c r="D8" s="48"/>
      <c r="E8" s="48"/>
      <c r="F8" s="47"/>
      <c r="G8" s="51"/>
      <c r="H8" s="51"/>
    </row>
    <row r="9" spans="1:9" ht="39">
      <c r="A9" s="277"/>
      <c r="B9" s="28" t="s">
        <v>338</v>
      </c>
      <c r="C9" s="48"/>
      <c r="D9" s="48"/>
      <c r="E9" s="48"/>
      <c r="G9" s="1"/>
    </row>
    <row r="10" spans="1:9" ht="13.5" thickBot="1">
      <c r="A10" s="35"/>
      <c r="B10" s="28"/>
      <c r="C10" s="5">
        <v>5</v>
      </c>
      <c r="D10" s="5"/>
      <c r="E10" s="5"/>
      <c r="G10" s="72">
        <f>C10</f>
        <v>5</v>
      </c>
      <c r="H10" s="38"/>
      <c r="I10" s="39"/>
    </row>
    <row r="11" spans="1:9">
      <c r="C11" s="5"/>
      <c r="D11" s="5"/>
      <c r="E11" s="5"/>
      <c r="G11" s="73">
        <f>G10</f>
        <v>5</v>
      </c>
      <c r="I11" s="88">
        <f>G11*H11</f>
        <v>0</v>
      </c>
    </row>
    <row r="12" spans="1:9" ht="13" customHeight="1">
      <c r="A12" s="277">
        <v>1080020</v>
      </c>
      <c r="B12" s="14" t="s">
        <v>339</v>
      </c>
      <c r="C12" s="48"/>
      <c r="D12" s="48"/>
      <c r="E12" s="48"/>
      <c r="G12" s="1"/>
    </row>
    <row r="13" spans="1:9" ht="39">
      <c r="A13" s="277"/>
      <c r="B13" s="28" t="s">
        <v>341</v>
      </c>
      <c r="C13" s="48"/>
      <c r="D13" s="48"/>
      <c r="E13" s="48"/>
      <c r="G13" s="73"/>
    </row>
    <row r="14" spans="1:9" ht="13.5" thickBot="1">
      <c r="A14" s="35"/>
      <c r="B14" s="28"/>
      <c r="C14" s="58">
        <v>10</v>
      </c>
      <c r="D14" s="47"/>
      <c r="E14" s="47"/>
      <c r="G14" s="72">
        <f>C14</f>
        <v>10</v>
      </c>
      <c r="H14" s="38"/>
      <c r="I14" s="39"/>
    </row>
    <row r="15" spans="1:9">
      <c r="G15" s="73">
        <f>G14</f>
        <v>10</v>
      </c>
      <c r="I15" s="88">
        <f>G15*H15</f>
        <v>0</v>
      </c>
    </row>
    <row r="16" spans="1:9">
      <c r="A16" s="277">
        <v>1080025</v>
      </c>
      <c r="B16" s="14" t="s">
        <v>340</v>
      </c>
      <c r="G16" s="1"/>
    </row>
    <row r="17" spans="1:9" ht="39">
      <c r="A17" s="277"/>
      <c r="B17" s="28" t="s">
        <v>342</v>
      </c>
      <c r="G17" s="1"/>
    </row>
    <row r="18" spans="1:9" ht="13.5" thickBot="1">
      <c r="A18" s="35"/>
      <c r="B18" s="28">
        <v>20</v>
      </c>
      <c r="C18" s="5">
        <v>20</v>
      </c>
      <c r="F18" s="5"/>
      <c r="G18" s="72">
        <f>C18</f>
        <v>20</v>
      </c>
      <c r="H18" s="38"/>
      <c r="I18" s="39"/>
    </row>
    <row r="19" spans="1:9">
      <c r="G19" s="73">
        <f>G18</f>
        <v>20</v>
      </c>
      <c r="I19" s="88">
        <f>G19*H19</f>
        <v>0</v>
      </c>
    </row>
    <row r="20" spans="1:9">
      <c r="A20" s="277">
        <v>1080030</v>
      </c>
      <c r="B20" s="14" t="s">
        <v>343</v>
      </c>
      <c r="F20" s="5"/>
      <c r="G20" s="5"/>
    </row>
    <row r="21" spans="1:9" ht="39">
      <c r="A21" s="277"/>
      <c r="B21" s="28" t="s">
        <v>344</v>
      </c>
      <c r="G21" s="48"/>
      <c r="H21" s="47"/>
      <c r="I21" s="90"/>
    </row>
    <row r="22" spans="1:9" ht="13.5" thickBot="1">
      <c r="A22" s="35"/>
      <c r="B22" s="28" t="s">
        <v>9</v>
      </c>
      <c r="C22" s="5">
        <v>1</v>
      </c>
      <c r="D22" s="5">
        <v>5</v>
      </c>
      <c r="E22" s="5">
        <v>5</v>
      </c>
      <c r="F22" s="5"/>
      <c r="G22" s="37">
        <f>C22*D22*E22</f>
        <v>25</v>
      </c>
      <c r="H22" s="38"/>
      <c r="I22" s="38"/>
    </row>
    <row r="23" spans="1:9">
      <c r="E23" s="1" t="s">
        <v>10</v>
      </c>
      <c r="G23" s="73">
        <f>G22</f>
        <v>25</v>
      </c>
      <c r="I23" s="88">
        <f>G23*H23</f>
        <v>0</v>
      </c>
    </row>
    <row r="24" spans="1:9" ht="15.5">
      <c r="A24" s="106">
        <v>1.08</v>
      </c>
      <c r="B24" s="107" t="s">
        <v>345</v>
      </c>
      <c r="C24" s="159"/>
      <c r="D24" s="150"/>
      <c r="E24" s="106"/>
      <c r="F24" s="141"/>
      <c r="G24" s="141"/>
      <c r="H24" s="141"/>
      <c r="I24" s="151">
        <f>SUM(I7:I23)</f>
        <v>0</v>
      </c>
    </row>
    <row r="25" spans="1:9">
      <c r="A25" s="35"/>
      <c r="B25" s="14"/>
    </row>
    <row r="26" spans="1:9">
      <c r="A26" s="35"/>
      <c r="B26" s="28"/>
      <c r="G26" s="1"/>
    </row>
    <row r="27" spans="1:9">
      <c r="A27" s="35"/>
      <c r="B27" s="28"/>
      <c r="C27" s="58"/>
      <c r="D27" s="47"/>
      <c r="E27" s="47"/>
      <c r="F27" s="8"/>
      <c r="G27" s="64"/>
    </row>
    <row r="28" spans="1:9">
      <c r="F28" s="8"/>
      <c r="G28" s="8"/>
      <c r="H28" s="8"/>
    </row>
    <row r="29" spans="1:9">
      <c r="A29" s="35"/>
      <c r="B29" s="14"/>
    </row>
    <row r="30" spans="1:9">
      <c r="A30" s="35"/>
      <c r="B30" s="28"/>
    </row>
    <row r="31" spans="1:9">
      <c r="A31" s="35"/>
      <c r="B31" s="28"/>
      <c r="C31" s="58"/>
      <c r="D31" s="47"/>
      <c r="E31" s="47"/>
      <c r="F31" s="8"/>
      <c r="G31" s="64"/>
    </row>
    <row r="32" spans="1:9">
      <c r="F32" s="8"/>
      <c r="G32" s="8"/>
      <c r="H32" s="8"/>
    </row>
    <row r="33" spans="1:8">
      <c r="A33" s="35"/>
      <c r="B33" s="14"/>
      <c r="G33" s="1"/>
    </row>
    <row r="34" spans="1:8">
      <c r="A34" s="35"/>
      <c r="B34" s="28"/>
    </row>
    <row r="35" spans="1:8">
      <c r="A35" s="35"/>
      <c r="B35" s="28"/>
      <c r="C35" s="58"/>
      <c r="D35" s="47"/>
      <c r="E35" s="47"/>
      <c r="F35" s="8"/>
      <c r="G35" s="64"/>
    </row>
    <row r="36" spans="1:8">
      <c r="A36" s="35"/>
      <c r="B36" s="28"/>
      <c r="F36" s="8"/>
      <c r="G36" s="8"/>
      <c r="H36" s="8"/>
    </row>
    <row r="37" spans="1:8">
      <c r="A37" s="35"/>
      <c r="B37" s="14"/>
      <c r="C37" s="35"/>
      <c r="D37" s="35"/>
      <c r="E37" s="35"/>
    </row>
    <row r="40" spans="1:8" ht="13.5" customHeight="1"/>
  </sheetData>
  <mergeCells count="5">
    <mergeCell ref="A4:A5"/>
    <mergeCell ref="A12:A13"/>
    <mergeCell ref="A20:A21"/>
    <mergeCell ref="A16:A17"/>
    <mergeCell ref="A8:A9"/>
  </mergeCells>
  <pageMargins left="0.7" right="0.7" top="0.75" bottom="0.75" header="0.3" footer="0.3"/>
  <pageSetup paperSize="4294952312" scale="6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2"/>
  <sheetViews>
    <sheetView zoomScaleNormal="100" workbookViewId="0">
      <selection activeCell="B11" sqref="B11"/>
    </sheetView>
  </sheetViews>
  <sheetFormatPr defaultColWidth="8.54296875" defaultRowHeight="15.5"/>
  <cols>
    <col min="1" max="1" width="8.81640625" style="93" bestFit="1" customWidth="1"/>
    <col min="2" max="2" width="54" style="93" customWidth="1"/>
    <col min="3" max="3" width="13.453125" style="93" customWidth="1"/>
    <col min="4" max="16384" width="8.54296875" style="93"/>
  </cols>
  <sheetData>
    <row r="2" spans="1:3">
      <c r="A2" s="160">
        <v>2</v>
      </c>
      <c r="B2" s="164" t="s">
        <v>62</v>
      </c>
      <c r="C2" s="162"/>
    </row>
    <row r="3" spans="1:3" ht="18.75" customHeight="1">
      <c r="A3" s="180" t="s">
        <v>31</v>
      </c>
      <c r="B3" s="203" t="s">
        <v>346</v>
      </c>
      <c r="C3" s="201">
        <f>C4+C5</f>
        <v>0</v>
      </c>
    </row>
    <row r="4" spans="1:3" ht="18.75" customHeight="1">
      <c r="A4" s="180" t="s">
        <v>33</v>
      </c>
      <c r="B4" s="205" t="s">
        <v>347</v>
      </c>
      <c r="C4" s="207">
        <f>'2.01.1'!I32</f>
        <v>0</v>
      </c>
    </row>
    <row r="5" spans="1:3" ht="18.75" customHeight="1">
      <c r="A5" s="180" t="s">
        <v>34</v>
      </c>
      <c r="B5" s="205" t="s">
        <v>348</v>
      </c>
      <c r="C5" s="206">
        <f>'2.01.2'!I22</f>
        <v>0</v>
      </c>
    </row>
    <row r="6" spans="1:3" ht="18.75" customHeight="1">
      <c r="A6" s="180" t="s">
        <v>32</v>
      </c>
      <c r="B6" s="203" t="s">
        <v>349</v>
      </c>
      <c r="C6" s="200">
        <f>SUM(C7:C11)</f>
        <v>0</v>
      </c>
    </row>
    <row r="7" spans="1:3" ht="18.75" customHeight="1">
      <c r="A7" s="180" t="s">
        <v>26</v>
      </c>
      <c r="B7" s="205" t="s">
        <v>350</v>
      </c>
      <c r="C7" s="206">
        <f>'2.02.1'!I147</f>
        <v>0</v>
      </c>
    </row>
    <row r="8" spans="1:3" ht="18.75" customHeight="1">
      <c r="A8" s="180" t="s">
        <v>27</v>
      </c>
      <c r="B8" s="205" t="s">
        <v>351</v>
      </c>
      <c r="C8" s="206">
        <f>'2.02.2'!I79</f>
        <v>0</v>
      </c>
    </row>
    <row r="9" spans="1:3" ht="18.75" customHeight="1">
      <c r="A9" s="180" t="s">
        <v>28</v>
      </c>
      <c r="B9" s="205" t="s">
        <v>352</v>
      </c>
      <c r="C9" s="206">
        <f>'2.02.3'!I139</f>
        <v>0</v>
      </c>
    </row>
    <row r="10" spans="1:3" ht="18.75" customHeight="1">
      <c r="A10" s="180" t="s">
        <v>29</v>
      </c>
      <c r="B10" s="205" t="s">
        <v>353</v>
      </c>
      <c r="C10" s="206">
        <f>'2.02.4'!I65</f>
        <v>0</v>
      </c>
    </row>
    <row r="11" spans="1:3" ht="18.75" customHeight="1">
      <c r="A11" s="180" t="s">
        <v>30</v>
      </c>
      <c r="B11" s="205" t="s">
        <v>354</v>
      </c>
      <c r="C11" s="206">
        <f>'2.02.5'!I46</f>
        <v>0</v>
      </c>
    </row>
    <row r="12" spans="1:3" ht="18.75" customHeight="1">
      <c r="A12" s="160">
        <v>2</v>
      </c>
      <c r="B12" s="204" t="s">
        <v>355</v>
      </c>
      <c r="C12" s="200">
        <f>C3+C6</f>
        <v>0</v>
      </c>
    </row>
  </sheetData>
  <pageMargins left="0.7" right="0.7" top="0.75" bottom="0.75" header="0.3" footer="0.3"/>
  <pageSetup paperSize="429495231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topLeftCell="A19" zoomScale="120" zoomScaleNormal="120" workbookViewId="0">
      <selection activeCell="H31" sqref="H31"/>
    </sheetView>
  </sheetViews>
  <sheetFormatPr defaultColWidth="8.54296875" defaultRowHeight="13"/>
  <cols>
    <col min="1" max="1" width="8.54296875" style="1"/>
    <col min="2" max="2" width="69.54296875" style="4" customWidth="1"/>
    <col min="3" max="16384" width="8.54296875" style="1"/>
  </cols>
  <sheetData>
    <row r="2" spans="1:9">
      <c r="A2" s="15" t="s">
        <v>86</v>
      </c>
      <c r="B2" s="15" t="s">
        <v>87</v>
      </c>
      <c r="C2" s="15" t="s">
        <v>88</v>
      </c>
      <c r="D2" s="15" t="s">
        <v>89</v>
      </c>
      <c r="E2" s="15" t="s">
        <v>90</v>
      </c>
      <c r="F2" s="15" t="s">
        <v>91</v>
      </c>
      <c r="G2" s="15" t="s">
        <v>92</v>
      </c>
      <c r="H2" s="15" t="s">
        <v>93</v>
      </c>
      <c r="I2" s="95" t="s">
        <v>94</v>
      </c>
    </row>
    <row r="3" spans="1:9">
      <c r="A3" s="172" t="s">
        <v>33</v>
      </c>
      <c r="B3" s="173" t="s">
        <v>347</v>
      </c>
      <c r="C3" s="172"/>
      <c r="D3" s="174"/>
      <c r="E3" s="174"/>
      <c r="F3" s="174"/>
      <c r="G3" s="175"/>
      <c r="H3" s="175"/>
      <c r="I3" s="175"/>
    </row>
    <row r="4" spans="1:9">
      <c r="A4" s="277">
        <v>2056150</v>
      </c>
      <c r="B4" s="14" t="s">
        <v>356</v>
      </c>
      <c r="C4" s="35"/>
      <c r="D4" s="47"/>
      <c r="E4" s="47"/>
      <c r="F4" s="47"/>
    </row>
    <row r="5" spans="1:9" ht="26">
      <c r="A5" s="277"/>
      <c r="B5" s="28" t="s">
        <v>357</v>
      </c>
      <c r="C5" s="47"/>
      <c r="D5" s="47"/>
      <c r="E5" s="47"/>
      <c r="F5" s="47"/>
    </row>
    <row r="6" spans="1:9">
      <c r="A6" s="35"/>
      <c r="B6" s="28" t="s">
        <v>16</v>
      </c>
      <c r="C6" s="47"/>
      <c r="D6" s="47"/>
      <c r="E6" s="47"/>
      <c r="F6" s="47"/>
    </row>
    <row r="7" spans="1:9">
      <c r="A7" s="35"/>
      <c r="B7" s="28" t="s">
        <v>358</v>
      </c>
      <c r="C7" s="47"/>
      <c r="D7" s="47"/>
      <c r="E7" s="47"/>
      <c r="F7" s="47"/>
    </row>
    <row r="8" spans="1:9">
      <c r="A8" s="35"/>
      <c r="B8" s="28" t="s">
        <v>359</v>
      </c>
      <c r="C8" s="47"/>
      <c r="D8" s="47"/>
      <c r="E8" s="47"/>
      <c r="F8" s="47"/>
    </row>
    <row r="9" spans="1:9">
      <c r="A9" s="35"/>
      <c r="B9" s="28" t="s">
        <v>364</v>
      </c>
      <c r="C9" s="47"/>
      <c r="D9" s="47"/>
      <c r="E9" s="47"/>
      <c r="F9" s="47"/>
    </row>
    <row r="10" spans="1:9">
      <c r="A10" s="35"/>
      <c r="B10" s="28" t="s">
        <v>360</v>
      </c>
      <c r="C10" s="47"/>
      <c r="D10" s="47"/>
      <c r="E10" s="47"/>
      <c r="F10" s="47"/>
    </row>
    <row r="11" spans="1:9">
      <c r="A11" s="35"/>
      <c r="B11" s="28" t="s">
        <v>361</v>
      </c>
      <c r="C11" s="47"/>
      <c r="D11" s="47"/>
      <c r="E11" s="47"/>
      <c r="F11" s="47"/>
    </row>
    <row r="12" spans="1:9">
      <c r="A12" s="35"/>
      <c r="B12" s="28" t="s">
        <v>362</v>
      </c>
      <c r="C12" s="47"/>
      <c r="D12" s="47"/>
      <c r="E12" s="47"/>
      <c r="F12" s="47"/>
    </row>
    <row r="13" spans="1:9" ht="13.5" thickBot="1">
      <c r="A13" s="35"/>
      <c r="B13" s="28" t="s">
        <v>1081</v>
      </c>
      <c r="C13" s="58">
        <v>1</v>
      </c>
      <c r="D13" s="47"/>
      <c r="E13" s="47"/>
      <c r="F13" s="47"/>
      <c r="G13" s="54">
        <f>C13</f>
        <v>1</v>
      </c>
      <c r="H13" s="38"/>
      <c r="I13" s="38"/>
    </row>
    <row r="14" spans="1:9">
      <c r="A14" s="18"/>
      <c r="B14" s="3"/>
      <c r="C14" s="18"/>
      <c r="D14" s="47"/>
      <c r="E14" s="47"/>
      <c r="F14" s="47"/>
      <c r="G14" s="51">
        <f>G13</f>
        <v>1</v>
      </c>
      <c r="H14" s="8"/>
      <c r="I14" s="8">
        <f>G14*H14</f>
        <v>0</v>
      </c>
    </row>
    <row r="15" spans="1:9">
      <c r="A15" s="277">
        <v>2056200</v>
      </c>
      <c r="B15" s="14" t="s">
        <v>363</v>
      </c>
      <c r="C15" s="47"/>
      <c r="D15" s="47"/>
      <c r="E15" s="47"/>
      <c r="F15" s="47"/>
    </row>
    <row r="16" spans="1:9" ht="26">
      <c r="A16" s="277"/>
      <c r="B16" s="28" t="s">
        <v>357</v>
      </c>
      <c r="C16" s="47"/>
      <c r="D16" s="47"/>
      <c r="E16" s="47"/>
      <c r="F16" s="47"/>
    </row>
    <row r="17" spans="1:9">
      <c r="A17" s="35"/>
      <c r="B17" s="28" t="s">
        <v>17</v>
      </c>
      <c r="C17" s="47"/>
      <c r="D17" s="47"/>
      <c r="E17" s="47"/>
      <c r="F17" s="47"/>
    </row>
    <row r="18" spans="1:9">
      <c r="A18" s="35"/>
      <c r="B18" s="28" t="s">
        <v>358</v>
      </c>
      <c r="C18" s="47"/>
      <c r="D18" s="47"/>
      <c r="E18" s="47"/>
      <c r="F18" s="47"/>
    </row>
    <row r="19" spans="1:9">
      <c r="A19" s="35"/>
      <c r="B19" s="28" t="s">
        <v>359</v>
      </c>
      <c r="C19" s="47"/>
      <c r="D19" s="47"/>
      <c r="E19" s="47"/>
      <c r="F19" s="47"/>
    </row>
    <row r="20" spans="1:9">
      <c r="A20" s="35"/>
      <c r="B20" s="28" t="s">
        <v>364</v>
      </c>
      <c r="C20" s="47"/>
      <c r="D20" s="47"/>
      <c r="E20" s="47"/>
      <c r="F20" s="47"/>
    </row>
    <row r="21" spans="1:9">
      <c r="A21" s="35"/>
      <c r="B21" s="28" t="s">
        <v>360</v>
      </c>
      <c r="C21" s="47"/>
      <c r="D21" s="47"/>
      <c r="E21" s="47"/>
      <c r="F21" s="47"/>
    </row>
    <row r="22" spans="1:9">
      <c r="A22" s="35"/>
      <c r="B22" s="28" t="s">
        <v>361</v>
      </c>
      <c r="C22" s="47"/>
      <c r="D22" s="47"/>
      <c r="E22" s="47"/>
      <c r="F22" s="47"/>
    </row>
    <row r="23" spans="1:9">
      <c r="A23" s="35"/>
      <c r="B23" s="28" t="s">
        <v>362</v>
      </c>
      <c r="C23" s="47"/>
      <c r="D23" s="47"/>
      <c r="E23" s="47"/>
      <c r="F23" s="47"/>
    </row>
    <row r="24" spans="1:9" ht="13.5" thickBot="1">
      <c r="A24" s="35"/>
      <c r="B24" s="28" t="s">
        <v>18</v>
      </c>
      <c r="C24" s="58">
        <v>1</v>
      </c>
      <c r="D24" s="47"/>
      <c r="E24" s="47"/>
      <c r="F24" s="47"/>
      <c r="G24" s="54">
        <f>C24</f>
        <v>1</v>
      </c>
      <c r="H24" s="38"/>
      <c r="I24" s="38"/>
    </row>
    <row r="25" spans="1:9">
      <c r="A25" s="35"/>
      <c r="B25" s="28"/>
      <c r="C25" s="69"/>
      <c r="D25" s="69"/>
      <c r="E25" s="47"/>
      <c r="F25" s="47"/>
      <c r="G25" s="51">
        <f>G24</f>
        <v>1</v>
      </c>
      <c r="H25" s="8"/>
      <c r="I25" s="8">
        <f>G25*H25</f>
        <v>0</v>
      </c>
    </row>
    <row r="26" spans="1:9">
      <c r="A26" s="277">
        <v>2235002</v>
      </c>
      <c r="B26" s="14" t="s">
        <v>365</v>
      </c>
      <c r="C26" s="47"/>
      <c r="D26" s="47"/>
      <c r="E26" s="47"/>
      <c r="F26" s="47"/>
      <c r="H26" s="8"/>
      <c r="I26" s="8"/>
    </row>
    <row r="27" spans="1:9" ht="26">
      <c r="A27" s="277"/>
      <c r="B27" s="28" t="s">
        <v>367</v>
      </c>
      <c r="C27" s="47"/>
      <c r="D27" s="47"/>
      <c r="E27" s="47"/>
      <c r="F27" s="47"/>
      <c r="H27" s="8"/>
      <c r="I27" s="8"/>
    </row>
    <row r="28" spans="1:9">
      <c r="A28" s="35"/>
      <c r="B28" s="28" t="s">
        <v>359</v>
      </c>
      <c r="C28" s="47"/>
      <c r="D28" s="47"/>
      <c r="E28" s="47"/>
      <c r="F28" s="47"/>
      <c r="H28" s="8"/>
      <c r="I28" s="8"/>
    </row>
    <row r="29" spans="1:9">
      <c r="A29" s="35"/>
      <c r="B29" s="28" t="s">
        <v>366</v>
      </c>
      <c r="C29" s="47"/>
      <c r="D29" s="47"/>
      <c r="E29" s="47"/>
      <c r="F29" s="47"/>
      <c r="H29" s="8"/>
      <c r="I29" s="8"/>
    </row>
    <row r="30" spans="1:9" ht="13.5" thickBot="1">
      <c r="A30" s="35"/>
      <c r="B30" s="28" t="s">
        <v>368</v>
      </c>
      <c r="C30" s="58">
        <v>10</v>
      </c>
      <c r="D30" s="47"/>
      <c r="E30" s="47"/>
      <c r="F30" s="47"/>
      <c r="G30" s="54">
        <f>C30</f>
        <v>10</v>
      </c>
      <c r="H30" s="41"/>
      <c r="I30" s="41"/>
    </row>
    <row r="31" spans="1:9">
      <c r="A31" s="35"/>
      <c r="B31" s="28" t="s">
        <v>19</v>
      </c>
      <c r="C31" s="47"/>
      <c r="D31" s="47"/>
      <c r="E31" s="47"/>
      <c r="F31" s="47"/>
      <c r="G31" s="51">
        <f>G30</f>
        <v>10</v>
      </c>
      <c r="H31" s="8"/>
      <c r="I31" s="8">
        <f>G31*H31</f>
        <v>0</v>
      </c>
    </row>
    <row r="32" spans="1:9" ht="14.5" customHeight="1">
      <c r="A32" s="172" t="s">
        <v>36</v>
      </c>
      <c r="B32" s="173" t="s">
        <v>369</v>
      </c>
      <c r="C32" s="172"/>
      <c r="D32" s="172"/>
      <c r="E32" s="174"/>
      <c r="F32" s="172"/>
      <c r="G32" s="175"/>
      <c r="H32" s="176"/>
      <c r="I32" s="177">
        <f>SUM(I14:I31)</f>
        <v>0</v>
      </c>
    </row>
  </sheetData>
  <mergeCells count="3">
    <mergeCell ref="A4:A5"/>
    <mergeCell ref="A15:A16"/>
    <mergeCell ref="A26:A27"/>
  </mergeCells>
  <pageMargins left="0.7" right="0.7" top="0.75" bottom="0.75" header="0.3" footer="0.3"/>
  <pageSetup paperSize="4294952312"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topLeftCell="B10" zoomScale="120" zoomScaleNormal="120" workbookViewId="0">
      <selection activeCell="H21" sqref="H21"/>
    </sheetView>
  </sheetViews>
  <sheetFormatPr defaultColWidth="8.54296875" defaultRowHeight="13"/>
  <cols>
    <col min="1" max="1" width="8.54296875" style="1"/>
    <col min="2" max="2" width="69.54296875" style="4" customWidth="1"/>
    <col min="3" max="8" width="8.54296875" style="1"/>
    <col min="9" max="9" width="10.453125" style="1" bestFit="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c r="A3" s="172" t="s">
        <v>34</v>
      </c>
      <c r="B3" s="173" t="s">
        <v>348</v>
      </c>
      <c r="C3" s="174"/>
      <c r="D3" s="174"/>
      <c r="E3" s="174"/>
      <c r="F3" s="174"/>
      <c r="G3" s="175"/>
      <c r="H3" s="175"/>
      <c r="I3" s="175"/>
    </row>
    <row r="4" spans="1:9">
      <c r="A4" s="35">
        <v>2323101</v>
      </c>
      <c r="B4" s="14" t="s">
        <v>371</v>
      </c>
      <c r="C4" s="47"/>
      <c r="D4" s="47"/>
      <c r="E4" s="47"/>
      <c r="F4" s="47"/>
    </row>
    <row r="5" spans="1:9">
      <c r="A5" s="35"/>
      <c r="B5" s="28" t="s">
        <v>372</v>
      </c>
      <c r="C5" s="47"/>
      <c r="D5" s="47"/>
      <c r="E5" s="47"/>
      <c r="F5" s="47"/>
    </row>
    <row r="6" spans="1:9">
      <c r="A6" s="35"/>
      <c r="B6" s="28" t="s">
        <v>373</v>
      </c>
      <c r="C6" s="47"/>
      <c r="D6" s="47"/>
      <c r="E6" s="47"/>
      <c r="F6" s="47"/>
    </row>
    <row r="7" spans="1:9">
      <c r="A7" s="35"/>
      <c r="B7" s="28" t="s">
        <v>374</v>
      </c>
      <c r="C7" s="47"/>
      <c r="D7" s="47"/>
      <c r="E7" s="47"/>
      <c r="F7" s="47"/>
    </row>
    <row r="8" spans="1:9">
      <c r="A8" s="35"/>
      <c r="B8" s="28" t="s">
        <v>375</v>
      </c>
      <c r="C8" s="47"/>
      <c r="D8" s="47"/>
      <c r="E8" s="47"/>
      <c r="F8" s="47"/>
    </row>
    <row r="9" spans="1:9">
      <c r="A9" s="35"/>
      <c r="B9" s="28" t="s">
        <v>376</v>
      </c>
      <c r="C9" s="47"/>
      <c r="D9" s="47"/>
      <c r="E9" s="47"/>
      <c r="F9" s="47"/>
    </row>
    <row r="10" spans="1:9">
      <c r="A10" s="35"/>
      <c r="B10" s="28" t="s">
        <v>377</v>
      </c>
      <c r="C10" s="47"/>
      <c r="D10" s="47"/>
      <c r="E10" s="47"/>
      <c r="F10" s="47"/>
    </row>
    <row r="11" spans="1:9">
      <c r="A11" s="35"/>
      <c r="B11" s="28" t="s">
        <v>378</v>
      </c>
      <c r="C11" s="47"/>
      <c r="D11" s="47"/>
      <c r="E11" s="47"/>
      <c r="F11" s="47"/>
    </row>
    <row r="12" spans="1:9">
      <c r="A12" s="35"/>
      <c r="B12" s="28" t="s">
        <v>379</v>
      </c>
    </row>
    <row r="13" spans="1:9" ht="13.5" thickBot="1">
      <c r="A13" s="35"/>
      <c r="B13" s="28" t="s">
        <v>1082</v>
      </c>
      <c r="C13" s="5">
        <v>1</v>
      </c>
      <c r="F13" s="5"/>
      <c r="G13" s="37">
        <f>C13</f>
        <v>1</v>
      </c>
      <c r="H13" s="38"/>
      <c r="I13" s="38"/>
    </row>
    <row r="14" spans="1:9">
      <c r="A14" s="35"/>
      <c r="B14" s="28"/>
      <c r="C14" s="69"/>
      <c r="D14" s="47"/>
      <c r="E14" s="47"/>
      <c r="F14" s="48"/>
      <c r="G14" s="5">
        <f>G13</f>
        <v>1</v>
      </c>
      <c r="I14" s="24">
        <f>G14*H14</f>
        <v>0</v>
      </c>
    </row>
    <row r="15" spans="1:9">
      <c r="A15" s="35">
        <v>2235002</v>
      </c>
      <c r="B15" s="14" t="s">
        <v>365</v>
      </c>
      <c r="C15" s="47"/>
      <c r="D15" s="47"/>
      <c r="E15" s="47"/>
      <c r="F15" s="47"/>
      <c r="G15" s="47"/>
      <c r="H15" s="47"/>
      <c r="I15" s="96"/>
    </row>
    <row r="16" spans="1:9" ht="26">
      <c r="A16" s="35"/>
      <c r="B16" s="28" t="s">
        <v>367</v>
      </c>
      <c r="C16" s="47"/>
      <c r="D16" s="47"/>
      <c r="E16" s="47"/>
      <c r="F16" s="47"/>
      <c r="I16" s="24"/>
    </row>
    <row r="17" spans="1:9">
      <c r="A17" s="35"/>
      <c r="B17" s="28" t="s">
        <v>359</v>
      </c>
      <c r="C17" s="47"/>
      <c r="D17" s="47"/>
      <c r="E17" s="47"/>
      <c r="F17" s="47"/>
      <c r="I17" s="24"/>
    </row>
    <row r="18" spans="1:9">
      <c r="A18" s="35"/>
      <c r="B18" s="28" t="s">
        <v>366</v>
      </c>
      <c r="C18" s="47"/>
      <c r="D18" s="47"/>
      <c r="E18" s="47"/>
      <c r="F18" s="47"/>
      <c r="I18" s="24"/>
    </row>
    <row r="19" spans="1:9">
      <c r="A19" s="35"/>
      <c r="B19" s="28" t="s">
        <v>368</v>
      </c>
      <c r="C19" s="47"/>
      <c r="D19" s="47"/>
      <c r="E19" s="47"/>
      <c r="F19" s="47"/>
      <c r="I19" s="24"/>
    </row>
    <row r="20" spans="1:9" ht="13.5" thickBot="1">
      <c r="A20" s="35"/>
      <c r="B20" s="28" t="s">
        <v>19</v>
      </c>
      <c r="C20" s="5">
        <v>40</v>
      </c>
      <c r="D20" s="47"/>
      <c r="E20" s="47"/>
      <c r="F20" s="47"/>
      <c r="G20" s="37">
        <f>C20</f>
        <v>40</v>
      </c>
      <c r="H20" s="38"/>
      <c r="I20" s="114"/>
    </row>
    <row r="21" spans="1:9">
      <c r="A21" s="35"/>
      <c r="B21" s="28"/>
      <c r="C21" s="69"/>
      <c r="D21" s="47"/>
      <c r="E21" s="47"/>
      <c r="F21" s="47"/>
      <c r="G21" s="5">
        <f>G20</f>
        <v>40</v>
      </c>
      <c r="I21" s="24">
        <f>G21*H21</f>
        <v>0</v>
      </c>
    </row>
    <row r="22" spans="1:9">
      <c r="A22" s="172" t="s">
        <v>34</v>
      </c>
      <c r="B22" s="173" t="s">
        <v>370</v>
      </c>
      <c r="C22" s="178"/>
      <c r="D22" s="174"/>
      <c r="E22" s="174"/>
      <c r="F22" s="174"/>
      <c r="G22" s="175"/>
      <c r="H22" s="175"/>
      <c r="I22" s="179">
        <f>SUM(I14:I21)</f>
        <v>0</v>
      </c>
    </row>
    <row r="23" spans="1:9">
      <c r="A23" s="18"/>
      <c r="B23" s="3"/>
      <c r="C23" s="18"/>
      <c r="D23" s="18"/>
      <c r="E23" s="18"/>
      <c r="F23" s="47"/>
    </row>
  </sheetData>
  <pageMargins left="0.7" right="0.7" top="0.75" bottom="0.75" header="0.3" footer="0.3"/>
  <pageSetup paperSize="4294952312" scale="6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0"/>
  <sheetViews>
    <sheetView topLeftCell="A142" zoomScale="120" zoomScaleNormal="120" workbookViewId="0">
      <selection activeCell="H146" sqref="H146"/>
    </sheetView>
  </sheetViews>
  <sheetFormatPr defaultColWidth="8.54296875" defaultRowHeight="13"/>
  <cols>
    <col min="1" max="1" width="8.54296875" style="1"/>
    <col min="2" max="2" width="53.453125" style="187" customWidth="1"/>
    <col min="3" max="8" width="8.54296875" style="1"/>
    <col min="9" max="9" width="9.54296875" style="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s="18" customFormat="1">
      <c r="A3" s="78" t="s">
        <v>37</v>
      </c>
      <c r="B3" s="181" t="s">
        <v>380</v>
      </c>
      <c r="C3" s="79"/>
      <c r="D3" s="79"/>
      <c r="E3" s="79"/>
      <c r="F3" s="182"/>
      <c r="G3" s="182"/>
      <c r="H3" s="182"/>
      <c r="I3" s="182"/>
    </row>
    <row r="4" spans="1:9" s="18" customFormat="1">
      <c r="A4" s="277">
        <v>2056125</v>
      </c>
      <c r="B4" s="20" t="s">
        <v>381</v>
      </c>
      <c r="C4" s="47"/>
      <c r="D4" s="47"/>
      <c r="E4" s="47"/>
    </row>
    <row r="5" spans="1:9" s="18" customFormat="1" ht="26">
      <c r="A5" s="277"/>
      <c r="B5" s="16" t="s">
        <v>357</v>
      </c>
      <c r="C5" s="47"/>
      <c r="D5" s="47"/>
      <c r="E5" s="47"/>
    </row>
    <row r="6" spans="1:9" s="18" customFormat="1">
      <c r="A6" s="35"/>
      <c r="B6" s="16" t="s">
        <v>20</v>
      </c>
      <c r="C6" s="47"/>
      <c r="D6" s="47"/>
      <c r="E6" s="47"/>
    </row>
    <row r="7" spans="1:9" s="18" customFormat="1">
      <c r="A7" s="35"/>
      <c r="B7" s="28" t="s">
        <v>358</v>
      </c>
      <c r="C7" s="47"/>
      <c r="D7" s="47"/>
      <c r="E7" s="47"/>
    </row>
    <row r="8" spans="1:9" s="18" customFormat="1">
      <c r="A8" s="35"/>
      <c r="B8" s="28" t="s">
        <v>359</v>
      </c>
      <c r="C8" s="47"/>
      <c r="D8" s="47"/>
      <c r="E8" s="47"/>
    </row>
    <row r="9" spans="1:9" s="18" customFormat="1">
      <c r="A9" s="35"/>
      <c r="B9" s="28" t="s">
        <v>364</v>
      </c>
      <c r="C9" s="47"/>
      <c r="D9" s="47"/>
      <c r="E9" s="47"/>
    </row>
    <row r="10" spans="1:9" s="18" customFormat="1">
      <c r="A10" s="35"/>
      <c r="B10" s="28" t="s">
        <v>360</v>
      </c>
      <c r="C10" s="47"/>
      <c r="D10" s="47"/>
      <c r="E10" s="47"/>
    </row>
    <row r="11" spans="1:9" s="18" customFormat="1">
      <c r="A11" s="35"/>
      <c r="B11" s="28" t="s">
        <v>361</v>
      </c>
      <c r="C11" s="47"/>
      <c r="D11" s="47"/>
      <c r="E11" s="47"/>
    </row>
    <row r="12" spans="1:9" s="18" customFormat="1" ht="26">
      <c r="A12" s="35"/>
      <c r="B12" s="28" t="s">
        <v>362</v>
      </c>
      <c r="C12" s="47"/>
      <c r="D12" s="47"/>
      <c r="E12" s="47"/>
    </row>
    <row r="13" spans="1:9" s="18" customFormat="1" ht="13.5" thickBot="1">
      <c r="A13" s="35"/>
      <c r="B13" s="16" t="s">
        <v>1083</v>
      </c>
      <c r="C13" s="48">
        <v>3</v>
      </c>
      <c r="D13" s="48"/>
      <c r="E13" s="48"/>
      <c r="F13" s="17"/>
      <c r="G13" s="183">
        <f>C13</f>
        <v>3</v>
      </c>
      <c r="H13" s="184"/>
      <c r="I13" s="184"/>
    </row>
    <row r="14" spans="1:9" s="18" customFormat="1">
      <c r="A14" s="35"/>
      <c r="B14" s="16"/>
      <c r="C14" s="48"/>
      <c r="D14" s="48"/>
      <c r="E14" s="48"/>
      <c r="F14" s="17"/>
      <c r="G14" s="17">
        <f>G13</f>
        <v>3</v>
      </c>
      <c r="I14" s="18">
        <f>G14*H14</f>
        <v>0</v>
      </c>
    </row>
    <row r="15" spans="1:9" s="18" customFormat="1" ht="26">
      <c r="A15" s="277">
        <v>2252400</v>
      </c>
      <c r="B15" s="20" t="s">
        <v>382</v>
      </c>
      <c r="C15" s="69"/>
      <c r="D15" s="47"/>
      <c r="E15" s="47"/>
    </row>
    <row r="16" spans="1:9" s="18" customFormat="1" ht="39">
      <c r="A16" s="277"/>
      <c r="B16" s="16" t="s">
        <v>383</v>
      </c>
      <c r="C16" s="69"/>
      <c r="D16" s="47"/>
      <c r="E16" s="47"/>
    </row>
    <row r="17" spans="1:9" s="18" customFormat="1">
      <c r="A17" s="35"/>
      <c r="B17" s="16" t="s">
        <v>394</v>
      </c>
      <c r="C17" s="69"/>
      <c r="D17" s="47"/>
      <c r="E17" s="47"/>
    </row>
    <row r="18" spans="1:9" s="18" customFormat="1">
      <c r="A18" s="35"/>
      <c r="B18" s="16" t="s">
        <v>384</v>
      </c>
      <c r="C18" s="69"/>
      <c r="D18" s="47"/>
      <c r="E18" s="47"/>
    </row>
    <row r="19" spans="1:9" s="18" customFormat="1">
      <c r="A19" s="35"/>
      <c r="B19" s="16" t="s">
        <v>385</v>
      </c>
      <c r="C19" s="69"/>
      <c r="D19" s="47"/>
      <c r="E19" s="47"/>
    </row>
    <row r="20" spans="1:9" s="18" customFormat="1" ht="26">
      <c r="A20" s="35"/>
      <c r="B20" s="16" t="s">
        <v>386</v>
      </c>
      <c r="C20" s="69"/>
      <c r="D20" s="47"/>
      <c r="E20" s="47"/>
    </row>
    <row r="21" spans="1:9" s="18" customFormat="1" ht="13.5" thickBot="1">
      <c r="A21" s="35"/>
      <c r="B21" s="16" t="s">
        <v>1084</v>
      </c>
      <c r="C21" s="48">
        <v>2</v>
      </c>
      <c r="D21" s="47"/>
      <c r="E21" s="47"/>
      <c r="G21" s="183">
        <f>C21</f>
        <v>2</v>
      </c>
      <c r="H21" s="184"/>
      <c r="I21" s="184"/>
    </row>
    <row r="22" spans="1:9" s="18" customFormat="1">
      <c r="A22" s="35"/>
      <c r="B22" s="16"/>
      <c r="C22" s="69"/>
      <c r="D22" s="47"/>
      <c r="E22" s="47"/>
      <c r="G22" s="17">
        <f>G21</f>
        <v>2</v>
      </c>
      <c r="I22" s="18">
        <f>G22*H22</f>
        <v>0</v>
      </c>
    </row>
    <row r="23" spans="1:9" s="18" customFormat="1">
      <c r="A23" s="277">
        <v>2232025</v>
      </c>
      <c r="B23" s="20" t="s">
        <v>387</v>
      </c>
      <c r="C23" s="47"/>
      <c r="D23" s="47"/>
      <c r="E23" s="47"/>
    </row>
    <row r="24" spans="1:9" s="18" customFormat="1">
      <c r="A24" s="277"/>
      <c r="B24" s="16" t="s">
        <v>388</v>
      </c>
      <c r="C24" s="47"/>
      <c r="D24" s="47"/>
      <c r="E24" s="47"/>
    </row>
    <row r="25" spans="1:9" s="18" customFormat="1">
      <c r="A25" s="35"/>
      <c r="B25" s="16" t="s">
        <v>389</v>
      </c>
      <c r="C25" s="47"/>
      <c r="D25" s="47"/>
      <c r="E25" s="47"/>
    </row>
    <row r="26" spans="1:9" s="18" customFormat="1">
      <c r="A26" s="35"/>
      <c r="B26" s="16" t="s">
        <v>390</v>
      </c>
      <c r="C26" s="47"/>
      <c r="D26" s="47"/>
      <c r="E26" s="47"/>
    </row>
    <row r="27" spans="1:9" s="18" customFormat="1">
      <c r="A27" s="35"/>
      <c r="B27" s="16" t="s">
        <v>1085</v>
      </c>
      <c r="C27" s="48">
        <v>2</v>
      </c>
      <c r="D27" s="47"/>
      <c r="E27" s="47"/>
      <c r="G27" s="17">
        <f>C27</f>
        <v>2</v>
      </c>
    </row>
    <row r="28" spans="1:9" s="18" customFormat="1" ht="13.5" thickBot="1">
      <c r="A28" s="47"/>
      <c r="B28" s="16" t="s">
        <v>1086</v>
      </c>
      <c r="C28" s="48">
        <v>1</v>
      </c>
      <c r="G28" s="183">
        <f>C28</f>
        <v>1</v>
      </c>
      <c r="H28" s="184"/>
      <c r="I28" s="184"/>
    </row>
    <row r="29" spans="1:9" s="18" customFormat="1">
      <c r="A29" s="47"/>
      <c r="B29" s="16"/>
      <c r="G29" s="17">
        <f>SUM(G27:G28)</f>
        <v>3</v>
      </c>
      <c r="I29" s="18">
        <f>G29*H29</f>
        <v>0</v>
      </c>
    </row>
    <row r="30" spans="1:9" s="18" customFormat="1">
      <c r="A30" s="277">
        <v>2070125</v>
      </c>
      <c r="B30" s="20" t="s">
        <v>391</v>
      </c>
      <c r="C30" s="47"/>
      <c r="D30" s="47"/>
      <c r="E30" s="47"/>
    </row>
    <row r="31" spans="1:9" s="18" customFormat="1">
      <c r="A31" s="277"/>
      <c r="B31" s="16" t="s">
        <v>392</v>
      </c>
      <c r="C31" s="47"/>
      <c r="D31" s="47"/>
      <c r="E31" s="47"/>
    </row>
    <row r="32" spans="1:9" s="18" customFormat="1">
      <c r="A32" s="35"/>
      <c r="B32" s="16" t="s">
        <v>393</v>
      </c>
      <c r="C32" s="47"/>
      <c r="D32" s="47"/>
      <c r="E32" s="47"/>
    </row>
    <row r="33" spans="1:9" s="18" customFormat="1">
      <c r="A33" s="35"/>
      <c r="B33" s="16" t="s">
        <v>394</v>
      </c>
      <c r="C33" s="47"/>
      <c r="D33" s="47"/>
      <c r="E33" s="47"/>
    </row>
    <row r="34" spans="1:9" s="18" customFormat="1">
      <c r="A34" s="35"/>
      <c r="B34" s="16" t="s">
        <v>24</v>
      </c>
      <c r="C34" s="47"/>
      <c r="D34" s="47"/>
      <c r="E34" s="47"/>
    </row>
    <row r="35" spans="1:9" s="18" customFormat="1">
      <c r="A35" s="35"/>
      <c r="B35" s="16" t="s">
        <v>420</v>
      </c>
      <c r="C35" s="47"/>
      <c r="D35" s="47"/>
      <c r="E35" s="47"/>
    </row>
    <row r="36" spans="1:9" s="18" customFormat="1">
      <c r="A36" s="35"/>
      <c r="B36" s="16" t="s">
        <v>421</v>
      </c>
      <c r="C36" s="47"/>
      <c r="D36" s="47"/>
      <c r="E36" s="47"/>
    </row>
    <row r="37" spans="1:9" s="18" customFormat="1">
      <c r="A37" s="35"/>
      <c r="B37" s="16" t="s">
        <v>359</v>
      </c>
      <c r="C37" s="47"/>
      <c r="D37" s="47"/>
      <c r="E37" s="47"/>
    </row>
    <row r="38" spans="1:9" s="18" customFormat="1">
      <c r="A38" s="35"/>
      <c r="B38" s="16" t="s">
        <v>395</v>
      </c>
      <c r="C38" s="47"/>
      <c r="D38" s="47"/>
      <c r="E38" s="47"/>
    </row>
    <row r="39" spans="1:9" s="18" customFormat="1">
      <c r="A39" s="35"/>
      <c r="B39" s="16" t="s">
        <v>396</v>
      </c>
      <c r="C39" s="47"/>
      <c r="D39" s="47"/>
      <c r="E39" s="47"/>
    </row>
    <row r="40" spans="1:9" s="18" customFormat="1" ht="26">
      <c r="A40" s="35"/>
      <c r="B40" s="16" t="s">
        <v>397</v>
      </c>
      <c r="C40" s="47"/>
      <c r="D40" s="47"/>
      <c r="E40" s="47"/>
    </row>
    <row r="41" spans="1:9" s="18" customFormat="1" ht="13.5" thickBot="1">
      <c r="A41" s="35"/>
      <c r="B41" s="16" t="s">
        <v>1087</v>
      </c>
      <c r="C41" s="48">
        <v>2</v>
      </c>
      <c r="D41" s="47"/>
      <c r="E41" s="47"/>
      <c r="G41" s="183">
        <f>C41</f>
        <v>2</v>
      </c>
      <c r="H41" s="184"/>
      <c r="I41" s="184"/>
    </row>
    <row r="42" spans="1:9" s="18" customFormat="1">
      <c r="B42" s="16"/>
      <c r="D42" s="47"/>
      <c r="E42" s="47"/>
      <c r="G42" s="17">
        <f>G41</f>
        <v>2</v>
      </c>
      <c r="I42" s="18">
        <f>G42*H42</f>
        <v>0</v>
      </c>
    </row>
    <row r="43" spans="1:9" s="18" customFormat="1">
      <c r="A43" s="277">
        <v>2135125</v>
      </c>
      <c r="B43" s="20" t="s">
        <v>398</v>
      </c>
      <c r="C43" s="47"/>
      <c r="D43" s="47"/>
      <c r="E43" s="47"/>
    </row>
    <row r="44" spans="1:9" s="18" customFormat="1" ht="26">
      <c r="A44" s="277"/>
      <c r="B44" s="16" t="s">
        <v>399</v>
      </c>
      <c r="C44" s="47"/>
      <c r="D44" s="47"/>
      <c r="E44" s="47"/>
    </row>
    <row r="45" spans="1:9" s="18" customFormat="1">
      <c r="A45" s="35"/>
      <c r="B45" s="16" t="s">
        <v>400</v>
      </c>
      <c r="C45" s="47"/>
      <c r="D45" s="47"/>
      <c r="E45" s="47"/>
    </row>
    <row r="46" spans="1:9" s="18" customFormat="1">
      <c r="A46" s="35"/>
      <c r="B46" s="16" t="s">
        <v>394</v>
      </c>
      <c r="C46" s="47"/>
      <c r="D46" s="47"/>
      <c r="E46" s="47"/>
    </row>
    <row r="47" spans="1:9" s="18" customFormat="1">
      <c r="A47" s="35"/>
      <c r="B47" s="16" t="s">
        <v>359</v>
      </c>
      <c r="C47" s="47"/>
      <c r="D47" s="47"/>
      <c r="E47" s="47"/>
    </row>
    <row r="48" spans="1:9" s="18" customFormat="1">
      <c r="A48" s="35"/>
      <c r="B48" s="16" t="s">
        <v>401</v>
      </c>
      <c r="C48" s="47"/>
      <c r="D48" s="47"/>
      <c r="E48" s="47"/>
    </row>
    <row r="49" spans="1:9" s="18" customFormat="1">
      <c r="A49" s="35"/>
      <c r="B49" s="16" t="s">
        <v>402</v>
      </c>
      <c r="C49" s="47"/>
      <c r="D49" s="47"/>
      <c r="E49" s="47"/>
    </row>
    <row r="50" spans="1:9" s="18" customFormat="1" ht="26">
      <c r="A50" s="35"/>
      <c r="B50" s="16" t="s">
        <v>403</v>
      </c>
      <c r="C50" s="47"/>
      <c r="D50" s="47"/>
      <c r="E50" s="47"/>
    </row>
    <row r="51" spans="1:9" s="18" customFormat="1" ht="13.5" thickBot="1">
      <c r="A51" s="35"/>
      <c r="B51" s="16" t="s">
        <v>1088</v>
      </c>
      <c r="C51" s="48">
        <v>2</v>
      </c>
      <c r="D51" s="47"/>
      <c r="E51" s="47"/>
      <c r="G51" s="183">
        <f>C51</f>
        <v>2</v>
      </c>
      <c r="H51" s="184"/>
      <c r="I51" s="184"/>
    </row>
    <row r="52" spans="1:9" s="18" customFormat="1">
      <c r="A52" s="35"/>
      <c r="B52" s="16"/>
      <c r="C52" s="69"/>
      <c r="D52" s="47"/>
      <c r="E52" s="47"/>
      <c r="G52" s="17">
        <f>G51</f>
        <v>2</v>
      </c>
      <c r="I52" s="18">
        <f>G52*H52</f>
        <v>0</v>
      </c>
    </row>
    <row r="53" spans="1:9" s="18" customFormat="1">
      <c r="A53" s="277">
        <v>2293101</v>
      </c>
      <c r="B53" s="20" t="s">
        <v>404</v>
      </c>
      <c r="C53" s="47"/>
      <c r="D53" s="47"/>
      <c r="E53" s="47"/>
    </row>
    <row r="54" spans="1:9" s="18" customFormat="1">
      <c r="A54" s="277"/>
      <c r="B54" s="16" t="s">
        <v>405</v>
      </c>
      <c r="C54" s="47"/>
      <c r="D54" s="47"/>
      <c r="E54" s="47"/>
    </row>
    <row r="55" spans="1:9" s="18" customFormat="1">
      <c r="A55" s="35"/>
      <c r="B55" s="16" t="s">
        <v>406</v>
      </c>
      <c r="C55" s="47"/>
      <c r="D55" s="47"/>
      <c r="E55" s="47"/>
    </row>
    <row r="56" spans="1:9" s="18" customFormat="1">
      <c r="A56" s="35"/>
      <c r="B56" s="16" t="s">
        <v>407</v>
      </c>
      <c r="C56" s="47"/>
      <c r="D56" s="47"/>
      <c r="E56" s="47"/>
    </row>
    <row r="57" spans="1:9" s="18" customFormat="1">
      <c r="A57" s="35"/>
      <c r="B57" s="16" t="s">
        <v>408</v>
      </c>
      <c r="C57" s="47"/>
      <c r="D57" s="47"/>
      <c r="E57" s="47"/>
    </row>
    <row r="58" spans="1:9" s="18" customFormat="1">
      <c r="A58" s="35"/>
      <c r="B58" s="16" t="s">
        <v>409</v>
      </c>
      <c r="C58" s="47"/>
      <c r="D58" s="47"/>
      <c r="E58" s="47"/>
    </row>
    <row r="59" spans="1:9" s="18" customFormat="1">
      <c r="A59" s="35"/>
      <c r="B59" s="16" t="s">
        <v>410</v>
      </c>
      <c r="C59" s="47"/>
      <c r="D59" s="47"/>
      <c r="E59" s="47"/>
    </row>
    <row r="60" spans="1:9" s="18" customFormat="1">
      <c r="A60" s="35"/>
      <c r="B60" s="16" t="s">
        <v>411</v>
      </c>
      <c r="C60" s="47"/>
      <c r="D60" s="47"/>
      <c r="E60" s="47"/>
    </row>
    <row r="61" spans="1:9" s="18" customFormat="1">
      <c r="A61" s="35"/>
      <c r="B61" s="16" t="s">
        <v>412</v>
      </c>
      <c r="C61" s="47"/>
      <c r="D61" s="47"/>
      <c r="E61" s="47"/>
    </row>
    <row r="62" spans="1:9" s="18" customFormat="1" ht="26">
      <c r="A62" s="35"/>
      <c r="B62" s="16" t="s">
        <v>413</v>
      </c>
      <c r="C62" s="47"/>
      <c r="D62" s="47"/>
      <c r="E62" s="47"/>
    </row>
    <row r="63" spans="1:9" s="18" customFormat="1" ht="13.5" thickBot="1">
      <c r="A63" s="35"/>
      <c r="B63" s="16" t="s">
        <v>1089</v>
      </c>
      <c r="C63" s="48">
        <v>2</v>
      </c>
      <c r="G63" s="183">
        <f>C63</f>
        <v>2</v>
      </c>
      <c r="H63" s="184"/>
      <c r="I63" s="184"/>
    </row>
    <row r="64" spans="1:9" s="18" customFormat="1">
      <c r="A64" s="35"/>
      <c r="B64" s="16"/>
      <c r="C64" s="69"/>
      <c r="D64" s="47"/>
      <c r="E64" s="47"/>
      <c r="G64" s="17">
        <f>G63</f>
        <v>2</v>
      </c>
      <c r="I64" s="18">
        <f>G64*H64</f>
        <v>0</v>
      </c>
    </row>
    <row r="65" spans="1:9" s="18" customFormat="1" ht="26">
      <c r="A65" s="277">
        <v>2252450</v>
      </c>
      <c r="B65" s="20" t="s">
        <v>414</v>
      </c>
      <c r="C65" s="47"/>
      <c r="D65" s="47"/>
      <c r="E65" s="47"/>
      <c r="G65" s="69"/>
      <c r="H65" s="47"/>
      <c r="I65" s="47"/>
    </row>
    <row r="66" spans="1:9" s="18" customFormat="1" ht="39">
      <c r="A66" s="277"/>
      <c r="B66" s="16" t="s">
        <v>415</v>
      </c>
      <c r="C66" s="47"/>
      <c r="D66" s="47"/>
      <c r="E66" s="47"/>
    </row>
    <row r="67" spans="1:9" s="18" customFormat="1">
      <c r="A67" s="35"/>
      <c r="B67" s="16" t="s">
        <v>416</v>
      </c>
      <c r="C67" s="47"/>
      <c r="D67" s="47"/>
      <c r="E67" s="47"/>
    </row>
    <row r="68" spans="1:9" s="18" customFormat="1">
      <c r="A68" s="35"/>
      <c r="B68" s="16" t="s">
        <v>417</v>
      </c>
      <c r="C68" s="47"/>
      <c r="D68" s="47"/>
      <c r="E68" s="47"/>
    </row>
    <row r="69" spans="1:9" s="18" customFormat="1">
      <c r="A69" s="35"/>
      <c r="B69" s="16" t="s">
        <v>418</v>
      </c>
      <c r="C69" s="47"/>
      <c r="D69" s="47"/>
      <c r="E69" s="47"/>
    </row>
    <row r="70" spans="1:9" s="18" customFormat="1" ht="26">
      <c r="A70" s="35"/>
      <c r="B70" s="16" t="s">
        <v>386</v>
      </c>
      <c r="C70" s="47"/>
      <c r="D70" s="47"/>
      <c r="E70" s="47"/>
    </row>
    <row r="71" spans="1:9" s="18" customFormat="1" ht="13.5" thickBot="1">
      <c r="A71" s="35"/>
      <c r="B71" s="16" t="s">
        <v>1090</v>
      </c>
      <c r="C71" s="48">
        <v>2</v>
      </c>
      <c r="D71" s="47"/>
      <c r="E71" s="47"/>
      <c r="G71" s="183">
        <f>C71</f>
        <v>2</v>
      </c>
      <c r="H71" s="184"/>
      <c r="I71" s="184"/>
    </row>
    <row r="72" spans="1:9" s="18" customFormat="1">
      <c r="A72" s="35"/>
      <c r="B72" s="16"/>
      <c r="C72" s="69"/>
      <c r="D72" s="47"/>
      <c r="E72" s="47"/>
      <c r="G72" s="17">
        <f>G71</f>
        <v>2</v>
      </c>
      <c r="I72" s="18">
        <f>G72*H72</f>
        <v>0</v>
      </c>
    </row>
    <row r="73" spans="1:9" s="18" customFormat="1">
      <c r="A73" s="277">
        <v>2070100</v>
      </c>
      <c r="B73" s="20" t="s">
        <v>419</v>
      </c>
      <c r="C73" s="47"/>
      <c r="D73" s="47"/>
      <c r="E73" s="47"/>
    </row>
    <row r="74" spans="1:9" s="18" customFormat="1">
      <c r="A74" s="277"/>
      <c r="B74" s="16" t="s">
        <v>392</v>
      </c>
      <c r="C74" s="47"/>
      <c r="D74" s="47"/>
      <c r="E74" s="47"/>
    </row>
    <row r="75" spans="1:9" s="18" customFormat="1">
      <c r="A75" s="35"/>
      <c r="B75" s="16" t="s">
        <v>393</v>
      </c>
      <c r="C75" s="47"/>
      <c r="D75" s="47"/>
      <c r="E75" s="47"/>
    </row>
    <row r="76" spans="1:9" s="18" customFormat="1">
      <c r="A76" s="35"/>
      <c r="B76" s="16" t="s">
        <v>416</v>
      </c>
      <c r="C76" s="47"/>
      <c r="D76" s="47"/>
      <c r="E76" s="47"/>
    </row>
    <row r="77" spans="1:9" s="18" customFormat="1">
      <c r="A77" s="35"/>
      <c r="B77" s="16" t="s">
        <v>24</v>
      </c>
      <c r="C77" s="47"/>
      <c r="D77" s="47"/>
      <c r="E77" s="47"/>
    </row>
    <row r="78" spans="1:9" s="18" customFormat="1">
      <c r="A78" s="35"/>
      <c r="B78" s="16" t="s">
        <v>420</v>
      </c>
      <c r="C78" s="47"/>
      <c r="D78" s="47"/>
      <c r="E78" s="47"/>
    </row>
    <row r="79" spans="1:9" s="18" customFormat="1">
      <c r="A79" s="35"/>
      <c r="B79" s="16" t="s">
        <v>421</v>
      </c>
      <c r="C79" s="47"/>
      <c r="D79" s="47"/>
      <c r="E79" s="47"/>
    </row>
    <row r="80" spans="1:9" s="18" customFormat="1">
      <c r="A80" s="35"/>
      <c r="B80" s="16" t="s">
        <v>359</v>
      </c>
      <c r="C80" s="47"/>
      <c r="D80" s="47"/>
      <c r="E80" s="47"/>
    </row>
    <row r="81" spans="1:9" s="18" customFormat="1">
      <c r="A81" s="35"/>
      <c r="B81" s="16" t="s">
        <v>395</v>
      </c>
      <c r="C81" s="47"/>
      <c r="D81" s="47"/>
      <c r="E81" s="47"/>
    </row>
    <row r="82" spans="1:9" s="18" customFormat="1">
      <c r="A82" s="35"/>
      <c r="B82" s="16" t="s">
        <v>396</v>
      </c>
      <c r="C82" s="47"/>
      <c r="D82" s="47"/>
      <c r="E82" s="47"/>
    </row>
    <row r="83" spans="1:9" s="18" customFormat="1" ht="26">
      <c r="A83" s="35"/>
      <c r="B83" s="16" t="s">
        <v>397</v>
      </c>
      <c r="C83" s="47"/>
      <c r="D83" s="47"/>
      <c r="E83" s="47"/>
    </row>
    <row r="84" spans="1:9" s="18" customFormat="1" ht="13.5" thickBot="1">
      <c r="A84" s="35"/>
      <c r="B84" s="16" t="s">
        <v>1091</v>
      </c>
      <c r="C84" s="48">
        <v>2</v>
      </c>
      <c r="D84" s="47"/>
      <c r="E84" s="47"/>
      <c r="G84" s="183">
        <f>C84</f>
        <v>2</v>
      </c>
      <c r="H84" s="184"/>
      <c r="I84" s="184"/>
    </row>
    <row r="85" spans="1:9" s="18" customFormat="1">
      <c r="B85" s="16"/>
      <c r="C85" s="69"/>
      <c r="D85" s="47"/>
      <c r="E85" s="47"/>
      <c r="G85" s="17">
        <f>G84</f>
        <v>2</v>
      </c>
      <c r="I85" s="18">
        <f>G85*H85</f>
        <v>0</v>
      </c>
    </row>
    <row r="86" spans="1:9" s="18" customFormat="1">
      <c r="A86" s="277">
        <v>2135100</v>
      </c>
      <c r="B86" s="20" t="s">
        <v>422</v>
      </c>
      <c r="C86" s="47"/>
      <c r="D86" s="47"/>
      <c r="E86" s="47"/>
    </row>
    <row r="87" spans="1:9" s="18" customFormat="1" ht="26">
      <c r="A87" s="277"/>
      <c r="B87" s="16" t="s">
        <v>399</v>
      </c>
      <c r="C87" s="47"/>
      <c r="D87" s="47"/>
      <c r="E87" s="47"/>
    </row>
    <row r="88" spans="1:9" s="18" customFormat="1">
      <c r="A88" s="35"/>
      <c r="B88" s="16" t="s">
        <v>400</v>
      </c>
      <c r="C88" s="47"/>
      <c r="D88" s="47"/>
      <c r="E88" s="47"/>
    </row>
    <row r="89" spans="1:9" s="18" customFormat="1">
      <c r="A89" s="35"/>
      <c r="B89" s="16" t="s">
        <v>416</v>
      </c>
      <c r="C89" s="47"/>
      <c r="D89" s="47"/>
      <c r="E89" s="47"/>
    </row>
    <row r="90" spans="1:9" s="18" customFormat="1">
      <c r="A90" s="35"/>
      <c r="B90" s="16" t="s">
        <v>359</v>
      </c>
      <c r="C90" s="47"/>
      <c r="D90" s="47"/>
      <c r="E90" s="47"/>
    </row>
    <row r="91" spans="1:9" s="18" customFormat="1">
      <c r="A91" s="35"/>
      <c r="B91" s="16" t="s">
        <v>401</v>
      </c>
      <c r="C91" s="47"/>
      <c r="D91" s="47"/>
      <c r="E91" s="47"/>
    </row>
    <row r="92" spans="1:9" s="18" customFormat="1">
      <c r="A92" s="35"/>
      <c r="B92" s="16" t="s">
        <v>402</v>
      </c>
      <c r="C92" s="47"/>
      <c r="D92" s="47"/>
      <c r="E92" s="47"/>
    </row>
    <row r="93" spans="1:9" s="18" customFormat="1" ht="26">
      <c r="A93" s="35"/>
      <c r="B93" s="16" t="s">
        <v>403</v>
      </c>
      <c r="C93" s="47"/>
      <c r="D93" s="47"/>
      <c r="E93" s="47"/>
    </row>
    <row r="94" spans="1:9" s="18" customFormat="1" ht="13.5" thickBot="1">
      <c r="A94" s="35"/>
      <c r="B94" s="16" t="s">
        <v>1092</v>
      </c>
      <c r="C94" s="48">
        <v>2</v>
      </c>
      <c r="D94" s="47"/>
      <c r="E94" s="47"/>
      <c r="G94" s="183">
        <f>C94</f>
        <v>2</v>
      </c>
      <c r="H94" s="184"/>
      <c r="I94" s="184"/>
    </row>
    <row r="95" spans="1:9" s="18" customFormat="1">
      <c r="A95" s="35"/>
      <c r="B95" s="16"/>
      <c r="C95" s="69"/>
      <c r="D95" s="47"/>
      <c r="E95" s="47"/>
      <c r="G95" s="17">
        <f>G94</f>
        <v>2</v>
      </c>
      <c r="I95" s="18">
        <f>G95*H95</f>
        <v>0</v>
      </c>
    </row>
    <row r="96" spans="1:9" s="18" customFormat="1" ht="26">
      <c r="A96" s="277">
        <v>2253452</v>
      </c>
      <c r="B96" s="20" t="s">
        <v>423</v>
      </c>
      <c r="C96" s="47"/>
      <c r="D96" s="47"/>
      <c r="E96" s="47"/>
    </row>
    <row r="97" spans="1:9" s="18" customFormat="1" ht="26">
      <c r="A97" s="277"/>
      <c r="B97" s="16" t="s">
        <v>424</v>
      </c>
      <c r="C97" s="47"/>
      <c r="D97" s="47"/>
      <c r="E97" s="47"/>
    </row>
    <row r="98" spans="1:9" s="18" customFormat="1">
      <c r="A98" s="35"/>
      <c r="B98" s="16" t="s">
        <v>425</v>
      </c>
      <c r="C98" s="47"/>
      <c r="D98" s="47"/>
      <c r="E98" s="47"/>
    </row>
    <row r="99" spans="1:9" s="18" customFormat="1">
      <c r="A99" s="35"/>
      <c r="B99" s="16" t="s">
        <v>1069</v>
      </c>
      <c r="C99" s="47"/>
      <c r="D99" s="47"/>
      <c r="E99" s="47"/>
    </row>
    <row r="100" spans="1:9" s="18" customFormat="1">
      <c r="A100" s="35"/>
      <c r="B100" s="16" t="s">
        <v>1070</v>
      </c>
      <c r="C100" s="47"/>
      <c r="D100" s="47"/>
      <c r="E100" s="47"/>
    </row>
    <row r="101" spans="1:9" s="18" customFormat="1">
      <c r="A101" s="35"/>
      <c r="B101" s="16" t="s">
        <v>418</v>
      </c>
      <c r="C101" s="47"/>
      <c r="D101" s="47"/>
      <c r="E101" s="47"/>
    </row>
    <row r="102" spans="1:9" s="18" customFormat="1" ht="26">
      <c r="A102" s="35"/>
      <c r="B102" s="16" t="s">
        <v>386</v>
      </c>
      <c r="C102" s="47"/>
      <c r="D102" s="47"/>
      <c r="E102" s="47"/>
    </row>
    <row r="103" spans="1:9" s="18" customFormat="1" ht="13.5" thickBot="1">
      <c r="A103" s="35"/>
      <c r="B103" s="16" t="s">
        <v>1093</v>
      </c>
      <c r="C103" s="17">
        <v>1</v>
      </c>
      <c r="G103" s="183">
        <f>C103</f>
        <v>1</v>
      </c>
      <c r="H103" s="184"/>
      <c r="I103" s="184"/>
    </row>
    <row r="104" spans="1:9" s="18" customFormat="1">
      <c r="A104" s="35"/>
      <c r="B104" s="16"/>
      <c r="C104" s="69"/>
      <c r="D104" s="47"/>
      <c r="E104" s="47"/>
      <c r="G104" s="17">
        <f>G103</f>
        <v>1</v>
      </c>
      <c r="I104" s="18">
        <f>G104*H104</f>
        <v>0</v>
      </c>
    </row>
    <row r="105" spans="1:9" s="18" customFormat="1">
      <c r="A105" s="277">
        <v>2010100</v>
      </c>
      <c r="B105" s="20" t="s">
        <v>426</v>
      </c>
      <c r="C105" s="47"/>
      <c r="D105" s="47"/>
      <c r="E105" s="47"/>
    </row>
    <row r="106" spans="1:9" s="18" customFormat="1" ht="26">
      <c r="A106" s="277"/>
      <c r="B106" s="16" t="s">
        <v>427</v>
      </c>
      <c r="C106" s="47"/>
      <c r="D106" s="47"/>
      <c r="E106" s="47"/>
    </row>
    <row r="107" spans="1:9" s="18" customFormat="1">
      <c r="A107" s="35"/>
      <c r="B107" s="16" t="s">
        <v>416</v>
      </c>
      <c r="C107" s="47"/>
      <c r="D107" s="47"/>
      <c r="E107" s="47"/>
    </row>
    <row r="108" spans="1:9" s="18" customFormat="1">
      <c r="A108" s="35"/>
      <c r="B108" s="16" t="s">
        <v>418</v>
      </c>
      <c r="C108" s="47"/>
      <c r="D108" s="47"/>
      <c r="E108" s="47"/>
    </row>
    <row r="109" spans="1:9" s="18" customFormat="1" ht="26">
      <c r="A109" s="35"/>
      <c r="B109" s="16" t="s">
        <v>428</v>
      </c>
      <c r="C109" s="47"/>
      <c r="D109" s="47"/>
      <c r="E109" s="47"/>
    </row>
    <row r="110" spans="1:9" s="18" customFormat="1">
      <c r="A110" s="35"/>
      <c r="B110" s="16" t="s">
        <v>1094</v>
      </c>
      <c r="C110" s="17">
        <v>1</v>
      </c>
      <c r="D110" s="17">
        <v>5</v>
      </c>
      <c r="E110" s="47"/>
      <c r="G110" s="17">
        <f>C110*D110</f>
        <v>5</v>
      </c>
    </row>
    <row r="111" spans="1:9" s="18" customFormat="1" ht="13.5" thickBot="1">
      <c r="A111" s="47"/>
      <c r="B111" s="16" t="s">
        <v>1095</v>
      </c>
      <c r="C111" s="17">
        <v>1</v>
      </c>
      <c r="D111" s="17">
        <v>9</v>
      </c>
      <c r="G111" s="183">
        <f>C111*D111</f>
        <v>9</v>
      </c>
      <c r="H111" s="184"/>
      <c r="I111" s="184"/>
    </row>
    <row r="112" spans="1:9" s="18" customFormat="1">
      <c r="A112" s="47"/>
      <c r="B112" s="16"/>
      <c r="G112" s="17">
        <f>SUM(G110:G111)</f>
        <v>14</v>
      </c>
      <c r="I112" s="18">
        <f>G112*H112</f>
        <v>0</v>
      </c>
    </row>
    <row r="113" spans="1:9" s="18" customFormat="1">
      <c r="A113" s="277">
        <v>2500102</v>
      </c>
      <c r="B113" s="20" t="s">
        <v>429</v>
      </c>
      <c r="C113" s="47"/>
      <c r="D113" s="47"/>
      <c r="E113" s="47"/>
    </row>
    <row r="114" spans="1:9" s="18" customFormat="1">
      <c r="A114" s="277"/>
      <c r="B114" s="16" t="s">
        <v>430</v>
      </c>
      <c r="C114" s="47"/>
      <c r="D114" s="47"/>
      <c r="E114" s="47"/>
    </row>
    <row r="115" spans="1:9" s="18" customFormat="1">
      <c r="A115" s="35"/>
      <c r="B115" s="16" t="s">
        <v>431</v>
      </c>
      <c r="C115" s="47"/>
      <c r="D115" s="47"/>
      <c r="E115" s="47"/>
    </row>
    <row r="116" spans="1:9" s="18" customFormat="1">
      <c r="A116" s="35"/>
      <c r="B116" s="16" t="s">
        <v>432</v>
      </c>
      <c r="C116" s="47"/>
      <c r="D116" s="47"/>
      <c r="E116" s="47"/>
    </row>
    <row r="117" spans="1:9" s="18" customFormat="1">
      <c r="A117" s="35"/>
      <c r="B117" s="16" t="s">
        <v>433</v>
      </c>
      <c r="C117" s="47"/>
      <c r="D117" s="47"/>
      <c r="E117" s="47"/>
    </row>
    <row r="118" spans="1:9" s="18" customFormat="1" ht="26">
      <c r="A118" s="35"/>
      <c r="B118" s="16" t="s">
        <v>434</v>
      </c>
      <c r="C118" s="47"/>
      <c r="D118" s="47"/>
      <c r="E118" s="47"/>
    </row>
    <row r="119" spans="1:9" s="18" customFormat="1" ht="26.5" thickBot="1">
      <c r="A119" s="35"/>
      <c r="B119" s="16" t="s">
        <v>1096</v>
      </c>
      <c r="C119" s="48">
        <v>2</v>
      </c>
      <c r="D119" s="47"/>
      <c r="E119" s="47"/>
      <c r="G119" s="183">
        <f>C119</f>
        <v>2</v>
      </c>
      <c r="H119" s="184"/>
      <c r="I119" s="184"/>
    </row>
    <row r="120" spans="1:9" s="18" customFormat="1">
      <c r="C120" s="69"/>
      <c r="D120" s="47"/>
      <c r="E120" s="47"/>
      <c r="G120" s="17">
        <f>G119</f>
        <v>2</v>
      </c>
      <c r="I120" s="18">
        <f>G120*H120</f>
        <v>0</v>
      </c>
    </row>
    <row r="121" spans="1:9" s="18" customFormat="1">
      <c r="A121" s="35">
        <v>2505100</v>
      </c>
      <c r="B121" s="20" t="s">
        <v>435</v>
      </c>
      <c r="C121" s="47"/>
      <c r="D121" s="47"/>
      <c r="E121" s="47"/>
      <c r="F121" s="47"/>
      <c r="G121" s="47"/>
    </row>
    <row r="122" spans="1:9" s="18" customFormat="1">
      <c r="A122" s="35"/>
      <c r="B122" s="16" t="s">
        <v>436</v>
      </c>
      <c r="C122" s="47"/>
      <c r="D122" s="47"/>
      <c r="E122" s="47"/>
      <c r="F122" s="47"/>
      <c r="G122" s="47"/>
    </row>
    <row r="123" spans="1:9" s="18" customFormat="1">
      <c r="A123" s="35"/>
      <c r="B123" s="16" t="s">
        <v>437</v>
      </c>
      <c r="C123" s="47"/>
      <c r="D123" s="47"/>
      <c r="E123" s="47"/>
      <c r="F123" s="47"/>
      <c r="G123" s="47"/>
    </row>
    <row r="124" spans="1:9" s="18" customFormat="1">
      <c r="A124" s="35"/>
      <c r="B124" s="16" t="s">
        <v>438</v>
      </c>
      <c r="C124" s="47"/>
      <c r="D124" s="47"/>
      <c r="E124" s="47"/>
      <c r="F124" s="47"/>
      <c r="G124" s="47"/>
    </row>
    <row r="125" spans="1:9" s="18" customFormat="1">
      <c r="A125" s="35"/>
      <c r="B125" s="16" t="s">
        <v>416</v>
      </c>
      <c r="C125" s="47"/>
      <c r="D125" s="47"/>
      <c r="E125" s="47"/>
      <c r="F125" s="47"/>
      <c r="G125" s="47"/>
    </row>
    <row r="126" spans="1:9" s="18" customFormat="1">
      <c r="A126" s="35"/>
      <c r="B126" s="16" t="s">
        <v>439</v>
      </c>
      <c r="C126" s="47"/>
      <c r="D126" s="47"/>
      <c r="E126" s="47"/>
      <c r="F126" s="47"/>
      <c r="G126" s="47"/>
    </row>
    <row r="127" spans="1:9" s="18" customFormat="1">
      <c r="A127" s="35"/>
      <c r="B127" s="16" t="s">
        <v>440</v>
      </c>
      <c r="C127" s="47"/>
      <c r="D127" s="47"/>
      <c r="E127" s="47"/>
      <c r="F127" s="47"/>
      <c r="G127" s="47"/>
    </row>
    <row r="128" spans="1:9" s="18" customFormat="1">
      <c r="A128" s="35"/>
      <c r="B128" s="16" t="s">
        <v>441</v>
      </c>
      <c r="C128" s="47"/>
      <c r="D128" s="47"/>
      <c r="E128" s="47"/>
      <c r="F128" s="47"/>
      <c r="G128" s="47"/>
    </row>
    <row r="129" spans="1:9" s="18" customFormat="1">
      <c r="A129" s="35"/>
      <c r="B129" s="16" t="s">
        <v>442</v>
      </c>
      <c r="C129" s="47"/>
      <c r="D129" s="47"/>
      <c r="E129" s="47"/>
      <c r="F129" s="47"/>
      <c r="G129" s="47"/>
    </row>
    <row r="130" spans="1:9" s="18" customFormat="1">
      <c r="A130" s="35"/>
      <c r="B130" s="16" t="s">
        <v>443</v>
      </c>
      <c r="C130" s="47"/>
      <c r="D130" s="47"/>
      <c r="E130" s="47"/>
      <c r="F130" s="47"/>
      <c r="G130" s="47"/>
    </row>
    <row r="131" spans="1:9" s="18" customFormat="1">
      <c r="A131" s="35"/>
      <c r="B131" s="16" t="s">
        <v>444</v>
      </c>
      <c r="C131" s="47"/>
      <c r="D131" s="47"/>
      <c r="E131" s="47"/>
      <c r="F131" s="47"/>
      <c r="G131" s="47"/>
    </row>
    <row r="132" spans="1:9" s="18" customFormat="1">
      <c r="A132" s="35"/>
      <c r="B132" s="16" t="s">
        <v>445</v>
      </c>
      <c r="C132" s="47"/>
      <c r="D132" s="47"/>
      <c r="E132" s="47"/>
      <c r="F132" s="47"/>
      <c r="G132" s="47"/>
    </row>
    <row r="133" spans="1:9" s="18" customFormat="1">
      <c r="A133" s="35"/>
      <c r="B133" s="16" t="s">
        <v>446</v>
      </c>
      <c r="C133" s="47"/>
      <c r="D133" s="47"/>
      <c r="E133" s="47"/>
      <c r="F133" s="47"/>
      <c r="G133" s="47"/>
    </row>
    <row r="134" spans="1:9" s="18" customFormat="1">
      <c r="A134" s="35"/>
      <c r="B134" s="16" t="s">
        <v>447</v>
      </c>
      <c r="C134" s="47"/>
      <c r="D134" s="47"/>
      <c r="E134" s="47"/>
      <c r="F134" s="47"/>
      <c r="G134" s="47"/>
    </row>
    <row r="135" spans="1:9" s="18" customFormat="1">
      <c r="A135" s="35"/>
      <c r="B135" s="16" t="s">
        <v>448</v>
      </c>
      <c r="C135" s="47"/>
      <c r="D135" s="47"/>
      <c r="E135" s="47"/>
      <c r="F135" s="47"/>
      <c r="G135" s="47"/>
    </row>
    <row r="136" spans="1:9" s="18" customFormat="1">
      <c r="A136" s="35"/>
      <c r="B136" s="16" t="s">
        <v>449</v>
      </c>
      <c r="C136" s="47"/>
      <c r="D136" s="47"/>
      <c r="E136" s="47"/>
      <c r="F136" s="47"/>
      <c r="G136" s="47"/>
    </row>
    <row r="137" spans="1:9" s="18" customFormat="1">
      <c r="A137" s="35"/>
      <c r="B137" s="16" t="s">
        <v>450</v>
      </c>
      <c r="C137" s="47"/>
      <c r="D137" s="47"/>
      <c r="E137" s="47"/>
      <c r="F137" s="47"/>
      <c r="G137" s="47"/>
    </row>
    <row r="138" spans="1:9" s="18" customFormat="1" ht="13.5" thickBot="1">
      <c r="A138" s="35"/>
      <c r="B138" s="16" t="s">
        <v>451</v>
      </c>
      <c r="C138" s="48">
        <v>1</v>
      </c>
      <c r="D138" s="47"/>
      <c r="E138" s="47"/>
      <c r="G138" s="183">
        <f>C138</f>
        <v>1</v>
      </c>
      <c r="H138" s="184"/>
      <c r="I138" s="184"/>
    </row>
    <row r="139" spans="1:9" s="18" customFormat="1">
      <c r="A139" s="35"/>
      <c r="B139" s="16"/>
      <c r="C139" s="69"/>
      <c r="D139" s="47"/>
      <c r="E139" s="47"/>
      <c r="G139" s="17">
        <f>G138</f>
        <v>1</v>
      </c>
      <c r="I139" s="18">
        <f>G139*H139</f>
        <v>0</v>
      </c>
    </row>
    <row r="140" spans="1:9" s="18" customFormat="1">
      <c r="A140" s="35">
        <v>2235002</v>
      </c>
      <c r="B140" s="20" t="s">
        <v>365</v>
      </c>
      <c r="C140" s="47"/>
      <c r="D140" s="47"/>
      <c r="E140" s="47"/>
      <c r="F140" s="47"/>
      <c r="G140" s="47"/>
    </row>
    <row r="141" spans="1:9" s="18" customFormat="1" ht="39">
      <c r="A141" s="35"/>
      <c r="B141" s="16" t="s">
        <v>367</v>
      </c>
      <c r="C141" s="47"/>
      <c r="D141" s="47"/>
      <c r="E141" s="47"/>
      <c r="F141" s="47"/>
      <c r="G141" s="47"/>
    </row>
    <row r="142" spans="1:9" s="18" customFormat="1">
      <c r="A142" s="35"/>
      <c r="B142" s="16" t="s">
        <v>441</v>
      </c>
      <c r="C142" s="47"/>
      <c r="D142" s="47"/>
      <c r="E142" s="47"/>
      <c r="F142" s="47"/>
      <c r="G142" s="47"/>
    </row>
    <row r="143" spans="1:9" s="18" customFormat="1">
      <c r="A143" s="35"/>
      <c r="B143" s="16" t="s">
        <v>366</v>
      </c>
      <c r="C143" s="47"/>
      <c r="D143" s="47"/>
      <c r="E143" s="47"/>
      <c r="F143" s="47"/>
      <c r="G143" s="47"/>
    </row>
    <row r="144" spans="1:9" s="18" customFormat="1">
      <c r="A144" s="35"/>
      <c r="B144" s="16" t="s">
        <v>368</v>
      </c>
      <c r="C144" s="47"/>
      <c r="D144" s="47"/>
      <c r="E144" s="47"/>
      <c r="F144" s="47"/>
      <c r="G144" s="47"/>
    </row>
    <row r="145" spans="1:9" s="18" customFormat="1" ht="13.5" thickBot="1">
      <c r="A145" s="35"/>
      <c r="B145" s="16" t="s">
        <v>21</v>
      </c>
      <c r="C145" s="48">
        <v>55</v>
      </c>
      <c r="D145" s="47"/>
      <c r="E145" s="47"/>
      <c r="G145" s="183">
        <f>C145</f>
        <v>55</v>
      </c>
      <c r="H145" s="184"/>
      <c r="I145" s="184"/>
    </row>
    <row r="146" spans="1:9" s="18" customFormat="1">
      <c r="A146" s="35"/>
      <c r="B146" s="16"/>
      <c r="C146" s="69"/>
      <c r="D146" s="69"/>
      <c r="E146" s="69"/>
      <c r="F146" s="47"/>
      <c r="G146" s="17">
        <f>G145</f>
        <v>55</v>
      </c>
      <c r="I146" s="18">
        <f>G146*H146</f>
        <v>0</v>
      </c>
    </row>
    <row r="147" spans="1:9" s="18" customFormat="1">
      <c r="A147" s="78" t="s">
        <v>37</v>
      </c>
      <c r="B147" s="181" t="s">
        <v>452</v>
      </c>
      <c r="C147" s="185"/>
      <c r="D147" s="185"/>
      <c r="E147" s="185"/>
      <c r="F147" s="79"/>
      <c r="G147" s="78"/>
      <c r="H147" s="182"/>
      <c r="I147" s="186">
        <f>SUM(I14:I146)</f>
        <v>0</v>
      </c>
    </row>
    <row r="148" spans="1:9" s="18" customFormat="1">
      <c r="B148" s="21"/>
    </row>
    <row r="149" spans="1:9" s="18" customFormat="1">
      <c r="B149" s="21"/>
    </row>
    <row r="150" spans="1:9" s="18" customFormat="1">
      <c r="B150" s="21"/>
    </row>
  </sheetData>
  <mergeCells count="12">
    <mergeCell ref="A113:A114"/>
    <mergeCell ref="A4:A5"/>
    <mergeCell ref="A15:A16"/>
    <mergeCell ref="A23:A24"/>
    <mergeCell ref="A30:A31"/>
    <mergeCell ref="A43:A44"/>
    <mergeCell ref="A53:A54"/>
    <mergeCell ref="A65:A66"/>
    <mergeCell ref="A73:A74"/>
    <mergeCell ref="A86:A87"/>
    <mergeCell ref="A96:A97"/>
    <mergeCell ref="A105:A106"/>
  </mergeCells>
  <pageMargins left="0.7" right="0.7" top="0.75" bottom="0.75" header="0.3" footer="0.3"/>
  <pageSetup paperSize="4294952312" scale="7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0"/>
  <sheetViews>
    <sheetView topLeftCell="A70" zoomScale="130" zoomScaleNormal="130" workbookViewId="0">
      <selection activeCell="H78" sqref="H78"/>
    </sheetView>
  </sheetViews>
  <sheetFormatPr defaultColWidth="8.54296875" defaultRowHeight="13"/>
  <cols>
    <col min="1" max="1" width="8.54296875" style="1"/>
    <col min="2" max="2" width="53.453125" style="187" customWidth="1"/>
    <col min="3" max="7" width="8.54296875" style="1"/>
    <col min="8" max="8" width="9.453125" style="1" bestFit="1" customWidth="1"/>
    <col min="9" max="9" width="10.453125" style="24" customWidth="1"/>
    <col min="10" max="16384" width="8.54296875" style="1"/>
  </cols>
  <sheetData>
    <row r="2" spans="1:13">
      <c r="A2" s="15" t="s">
        <v>86</v>
      </c>
      <c r="B2" s="15" t="s">
        <v>87</v>
      </c>
      <c r="C2" s="15" t="s">
        <v>88</v>
      </c>
      <c r="D2" s="15" t="s">
        <v>89</v>
      </c>
      <c r="E2" s="15" t="s">
        <v>90</v>
      </c>
      <c r="F2" s="15" t="s">
        <v>91</v>
      </c>
      <c r="G2" s="15" t="s">
        <v>92</v>
      </c>
      <c r="H2" s="15" t="s">
        <v>93</v>
      </c>
      <c r="I2" s="95" t="s">
        <v>94</v>
      </c>
    </row>
    <row r="3" spans="1:13" s="18" customFormat="1">
      <c r="A3" s="172" t="s">
        <v>35</v>
      </c>
      <c r="B3" s="188" t="s">
        <v>351</v>
      </c>
      <c r="C3" s="172"/>
      <c r="D3" s="174"/>
      <c r="E3" s="174"/>
      <c r="F3" s="174"/>
      <c r="G3" s="174"/>
      <c r="H3" s="189"/>
      <c r="I3" s="190"/>
    </row>
    <row r="4" spans="1:13" s="18" customFormat="1">
      <c r="A4" s="283">
        <v>2327001</v>
      </c>
      <c r="B4" s="260" t="s">
        <v>454</v>
      </c>
      <c r="C4" s="261"/>
      <c r="D4" s="262"/>
      <c r="E4" s="262"/>
      <c r="F4" s="262"/>
      <c r="G4" s="262"/>
      <c r="H4" s="263"/>
      <c r="I4" s="264"/>
      <c r="J4" s="263"/>
      <c r="K4" s="263"/>
      <c r="L4" s="263"/>
      <c r="M4" s="263"/>
    </row>
    <row r="5" spans="1:13" s="18" customFormat="1" ht="26">
      <c r="A5" s="283"/>
      <c r="B5" s="265" t="s">
        <v>455</v>
      </c>
      <c r="C5" s="262"/>
      <c r="D5" s="262"/>
      <c r="E5" s="262"/>
      <c r="F5" s="262"/>
      <c r="G5" s="262"/>
      <c r="H5" s="263"/>
      <c r="I5" s="264"/>
      <c r="J5" s="263"/>
      <c r="K5" s="263"/>
      <c r="L5" s="263"/>
      <c r="M5" s="263"/>
    </row>
    <row r="6" spans="1:13" s="18" customFormat="1">
      <c r="A6" s="261"/>
      <c r="B6" s="265" t="s">
        <v>456</v>
      </c>
      <c r="C6" s="262"/>
      <c r="D6" s="262"/>
      <c r="E6" s="262"/>
      <c r="F6" s="262"/>
      <c r="G6" s="262"/>
      <c r="H6" s="263"/>
      <c r="I6" s="264"/>
      <c r="J6" s="263"/>
      <c r="K6" s="263"/>
      <c r="L6" s="263"/>
      <c r="M6" s="263"/>
    </row>
    <row r="7" spans="1:13" s="18" customFormat="1">
      <c r="A7" s="261"/>
      <c r="B7" s="265" t="s">
        <v>457</v>
      </c>
      <c r="C7" s="262"/>
      <c r="D7" s="262"/>
      <c r="E7" s="262"/>
      <c r="F7" s="262"/>
      <c r="G7" s="262"/>
      <c r="H7" s="263"/>
      <c r="I7" s="264"/>
      <c r="J7" s="263"/>
      <c r="K7" s="263"/>
      <c r="L7" s="263"/>
      <c r="M7" s="263"/>
    </row>
    <row r="8" spans="1:13" s="18" customFormat="1">
      <c r="A8" s="261"/>
      <c r="B8" s="265" t="s">
        <v>458</v>
      </c>
      <c r="C8" s="262"/>
      <c r="D8" s="262"/>
      <c r="E8" s="262"/>
      <c r="F8" s="262"/>
      <c r="G8" s="262"/>
      <c r="H8" s="263"/>
      <c r="I8" s="264"/>
      <c r="J8" s="263"/>
      <c r="K8" s="263"/>
      <c r="L8" s="263"/>
      <c r="M8" s="263"/>
    </row>
    <row r="9" spans="1:13" s="18" customFormat="1">
      <c r="A9" s="261"/>
      <c r="B9" s="265" t="s">
        <v>459</v>
      </c>
      <c r="C9" s="262"/>
      <c r="D9" s="262"/>
      <c r="E9" s="262"/>
      <c r="F9" s="262"/>
      <c r="G9" s="262"/>
      <c r="H9" s="263"/>
      <c r="I9" s="264"/>
      <c r="J9" s="263"/>
      <c r="K9" s="263"/>
      <c r="L9" s="263"/>
      <c r="M9" s="263"/>
    </row>
    <row r="10" spans="1:13" s="18" customFormat="1">
      <c r="A10" s="261"/>
      <c r="B10" s="265" t="s">
        <v>460</v>
      </c>
      <c r="C10" s="262"/>
      <c r="D10" s="262"/>
      <c r="E10" s="262"/>
      <c r="F10" s="262"/>
      <c r="G10" s="262"/>
      <c r="H10" s="263"/>
      <c r="I10" s="264"/>
      <c r="J10" s="263"/>
      <c r="K10" s="263"/>
      <c r="L10" s="263"/>
      <c r="M10" s="263"/>
    </row>
    <row r="11" spans="1:13" s="18" customFormat="1">
      <c r="A11" s="261"/>
      <c r="B11" s="265" t="s">
        <v>461</v>
      </c>
      <c r="C11" s="262"/>
      <c r="D11" s="262"/>
      <c r="E11" s="262"/>
      <c r="F11" s="262"/>
      <c r="G11" s="262"/>
      <c r="H11" s="263"/>
      <c r="I11" s="264"/>
      <c r="J11" s="263"/>
      <c r="K11" s="263"/>
      <c r="L11" s="263"/>
      <c r="M11" s="263"/>
    </row>
    <row r="12" spans="1:13" s="18" customFormat="1">
      <c r="A12" s="261"/>
      <c r="B12" s="265" t="s">
        <v>462</v>
      </c>
      <c r="C12" s="262"/>
      <c r="D12" s="262"/>
      <c r="E12" s="262"/>
      <c r="F12" s="262"/>
      <c r="G12" s="262"/>
      <c r="H12" s="263"/>
      <c r="I12" s="264"/>
      <c r="J12" s="263"/>
      <c r="K12" s="263"/>
      <c r="L12" s="263"/>
      <c r="M12" s="263"/>
    </row>
    <row r="13" spans="1:13" s="18" customFormat="1">
      <c r="A13" s="261"/>
      <c r="B13" s="265" t="s">
        <v>463</v>
      </c>
      <c r="C13" s="262"/>
      <c r="D13" s="262"/>
      <c r="E13" s="262"/>
      <c r="F13" s="262"/>
      <c r="G13" s="262"/>
      <c r="H13" s="263"/>
      <c r="I13" s="264"/>
      <c r="J13" s="263"/>
      <c r="K13" s="263"/>
      <c r="L13" s="263"/>
      <c r="M13" s="263"/>
    </row>
    <row r="14" spans="1:13" s="18" customFormat="1" ht="26">
      <c r="A14" s="261"/>
      <c r="B14" s="265" t="s">
        <v>464</v>
      </c>
      <c r="C14" s="262"/>
      <c r="D14" s="262"/>
      <c r="E14" s="262"/>
      <c r="F14" s="262"/>
      <c r="G14" s="262"/>
      <c r="H14" s="263"/>
      <c r="I14" s="264"/>
      <c r="J14" s="263"/>
      <c r="K14" s="263"/>
      <c r="L14" s="263"/>
      <c r="M14" s="263"/>
    </row>
    <row r="15" spans="1:13" s="18" customFormat="1">
      <c r="A15" s="261"/>
      <c r="B15" s="265" t="s">
        <v>465</v>
      </c>
      <c r="C15" s="266">
        <v>1</v>
      </c>
      <c r="D15" s="262"/>
      <c r="E15" s="262"/>
      <c r="F15" s="263"/>
      <c r="G15" s="267">
        <f>C15</f>
        <v>1</v>
      </c>
      <c r="H15" s="263"/>
      <c r="I15" s="264"/>
      <c r="J15" s="263"/>
      <c r="K15" s="263"/>
      <c r="L15" s="263"/>
      <c r="M15" s="263"/>
    </row>
    <row r="16" spans="1:13" s="18" customFormat="1">
      <c r="A16" s="261"/>
      <c r="B16" s="265"/>
      <c r="C16" s="268"/>
      <c r="D16" s="268"/>
      <c r="E16" s="268"/>
      <c r="F16" s="262"/>
      <c r="G16" s="267">
        <f>G15</f>
        <v>1</v>
      </c>
      <c r="H16" s="269">
        <v>0</v>
      </c>
      <c r="I16" s="264">
        <f>G16*H16</f>
        <v>0</v>
      </c>
      <c r="J16" s="263"/>
      <c r="K16" s="263"/>
      <c r="L16" s="263"/>
      <c r="M16" s="263"/>
    </row>
    <row r="17" spans="1:13" s="18" customFormat="1">
      <c r="A17" s="277">
        <v>2252800</v>
      </c>
      <c r="B17" s="20" t="s">
        <v>466</v>
      </c>
      <c r="C17" s="35"/>
      <c r="D17" s="47"/>
      <c r="E17" s="47"/>
      <c r="F17" s="47"/>
      <c r="G17" s="47"/>
      <c r="I17" s="128"/>
    </row>
    <row r="18" spans="1:13" s="18" customFormat="1" ht="26">
      <c r="A18" s="277"/>
      <c r="B18" s="16" t="s">
        <v>467</v>
      </c>
      <c r="C18" s="47"/>
      <c r="D18" s="47"/>
      <c r="E18" s="47"/>
      <c r="F18" s="47"/>
      <c r="G18" s="47"/>
      <c r="I18" s="128"/>
    </row>
    <row r="19" spans="1:13" s="18" customFormat="1">
      <c r="A19" s="35"/>
      <c r="B19" s="16" t="s">
        <v>468</v>
      </c>
      <c r="C19" s="47"/>
      <c r="D19" s="47"/>
      <c r="E19" s="47"/>
      <c r="F19" s="47"/>
      <c r="G19" s="47"/>
      <c r="I19" s="128"/>
    </row>
    <row r="20" spans="1:13" s="18" customFormat="1">
      <c r="A20" s="35"/>
      <c r="B20" s="16" t="s">
        <v>469</v>
      </c>
      <c r="C20" s="47"/>
      <c r="D20" s="47"/>
      <c r="E20" s="47"/>
      <c r="F20" s="47"/>
      <c r="G20" s="47"/>
      <c r="I20" s="128"/>
    </row>
    <row r="21" spans="1:13" s="18" customFormat="1">
      <c r="A21" s="35"/>
      <c r="B21" s="16" t="s">
        <v>470</v>
      </c>
      <c r="C21" s="47"/>
      <c r="D21" s="47"/>
      <c r="E21" s="47"/>
      <c r="F21" s="47"/>
      <c r="G21" s="47"/>
      <c r="I21" s="128"/>
    </row>
    <row r="22" spans="1:13" s="18" customFormat="1">
      <c r="A22" s="35"/>
      <c r="B22" s="16" t="s">
        <v>471</v>
      </c>
      <c r="C22" s="47"/>
      <c r="D22" s="47"/>
      <c r="E22" s="47"/>
      <c r="F22" s="47"/>
      <c r="G22" s="47"/>
      <c r="I22" s="128"/>
    </row>
    <row r="23" spans="1:13" s="18" customFormat="1">
      <c r="A23" s="35"/>
      <c r="B23" s="16" t="s">
        <v>472</v>
      </c>
      <c r="C23" s="47"/>
      <c r="D23" s="47"/>
      <c r="E23" s="47"/>
      <c r="F23" s="47"/>
      <c r="G23" s="47"/>
      <c r="I23" s="128"/>
    </row>
    <row r="24" spans="1:13" s="18" customFormat="1">
      <c r="A24" s="35"/>
      <c r="B24" s="16" t="s">
        <v>473</v>
      </c>
      <c r="C24" s="47"/>
      <c r="D24" s="47"/>
      <c r="E24" s="47"/>
      <c r="F24" s="47"/>
      <c r="G24" s="47"/>
      <c r="I24" s="128"/>
    </row>
    <row r="25" spans="1:13" s="18" customFormat="1" ht="13.5" thickBot="1">
      <c r="B25" s="16" t="s">
        <v>1097</v>
      </c>
      <c r="C25" s="48">
        <v>1</v>
      </c>
      <c r="D25" s="47"/>
      <c r="E25" s="47"/>
      <c r="G25" s="183">
        <f>C25</f>
        <v>1</v>
      </c>
      <c r="H25" s="184"/>
      <c r="I25" s="191"/>
    </row>
    <row r="26" spans="1:13" s="18" customFormat="1">
      <c r="B26" s="16"/>
      <c r="C26" s="69"/>
      <c r="D26" s="69"/>
      <c r="E26" s="69"/>
      <c r="F26" s="47"/>
      <c r="G26" s="17">
        <f>G25</f>
        <v>1</v>
      </c>
      <c r="H26" s="29"/>
      <c r="I26" s="128">
        <f>G26*H26</f>
        <v>0</v>
      </c>
    </row>
    <row r="27" spans="1:13" s="18" customFormat="1">
      <c r="A27" s="283">
        <v>2113000</v>
      </c>
      <c r="B27" s="270" t="s">
        <v>474</v>
      </c>
      <c r="C27" s="271"/>
      <c r="D27" s="261"/>
      <c r="E27" s="263"/>
      <c r="F27" s="263"/>
      <c r="G27" s="263"/>
      <c r="H27" s="263"/>
      <c r="I27" s="264"/>
      <c r="J27" s="263"/>
      <c r="K27" s="263"/>
      <c r="L27" s="263"/>
      <c r="M27" s="263"/>
    </row>
    <row r="28" spans="1:13" s="18" customFormat="1">
      <c r="A28" s="283"/>
      <c r="B28" s="265" t="s">
        <v>475</v>
      </c>
      <c r="C28" s="272"/>
      <c r="D28" s="263"/>
      <c r="E28" s="263"/>
      <c r="F28" s="263"/>
      <c r="G28" s="263"/>
      <c r="H28" s="263"/>
      <c r="I28" s="264"/>
      <c r="J28" s="263"/>
      <c r="K28" s="263"/>
      <c r="L28" s="263"/>
      <c r="M28" s="263"/>
    </row>
    <row r="29" spans="1:13" s="18" customFormat="1">
      <c r="A29" s="263"/>
      <c r="B29" s="265" t="s">
        <v>476</v>
      </c>
      <c r="C29" s="272"/>
      <c r="D29" s="263"/>
      <c r="E29" s="263"/>
      <c r="F29" s="263"/>
      <c r="G29" s="263"/>
      <c r="H29" s="263"/>
      <c r="I29" s="264"/>
      <c r="J29" s="263"/>
      <c r="K29" s="263"/>
      <c r="L29" s="263"/>
      <c r="M29" s="263"/>
    </row>
    <row r="30" spans="1:13" s="18" customFormat="1">
      <c r="A30" s="263"/>
      <c r="B30" s="265" t="s">
        <v>477</v>
      </c>
      <c r="C30" s="272"/>
      <c r="D30" s="263"/>
      <c r="E30" s="263"/>
      <c r="F30" s="263"/>
      <c r="G30" s="263"/>
      <c r="H30" s="263"/>
      <c r="I30" s="264"/>
      <c r="J30" s="263"/>
      <c r="K30" s="263"/>
      <c r="L30" s="263"/>
      <c r="M30" s="263"/>
    </row>
    <row r="31" spans="1:13" s="18" customFormat="1">
      <c r="A31" s="263"/>
      <c r="B31" s="265" t="s">
        <v>478</v>
      </c>
      <c r="C31" s="272"/>
      <c r="D31" s="263"/>
      <c r="E31" s="263"/>
      <c r="F31" s="263"/>
      <c r="G31" s="263"/>
      <c r="H31" s="263"/>
      <c r="I31" s="264"/>
      <c r="J31" s="263"/>
      <c r="K31" s="263"/>
      <c r="L31" s="263"/>
      <c r="M31" s="263"/>
    </row>
    <row r="32" spans="1:13" s="18" customFormat="1">
      <c r="A32" s="263"/>
      <c r="B32" s="265" t="s">
        <v>420</v>
      </c>
      <c r="C32" s="272"/>
      <c r="D32" s="263"/>
      <c r="E32" s="263"/>
      <c r="F32" s="263"/>
      <c r="G32" s="263"/>
      <c r="H32" s="263"/>
      <c r="I32" s="264"/>
      <c r="J32" s="263"/>
      <c r="K32" s="263"/>
      <c r="L32" s="263"/>
      <c r="M32" s="263"/>
    </row>
    <row r="33" spans="1:13" s="18" customFormat="1">
      <c r="A33" s="263"/>
      <c r="B33" s="265" t="s">
        <v>479</v>
      </c>
      <c r="C33" s="272"/>
      <c r="D33" s="263"/>
      <c r="E33" s="263"/>
      <c r="F33" s="263"/>
      <c r="G33" s="263"/>
      <c r="H33" s="263"/>
      <c r="I33" s="264"/>
      <c r="J33" s="263"/>
      <c r="K33" s="263"/>
      <c r="L33" s="263"/>
      <c r="M33" s="263"/>
    </row>
    <row r="34" spans="1:13" s="18" customFormat="1">
      <c r="A34" s="263"/>
      <c r="B34" s="265" t="s">
        <v>480</v>
      </c>
      <c r="C34" s="272"/>
      <c r="D34" s="263"/>
      <c r="E34" s="263"/>
      <c r="F34" s="263"/>
      <c r="G34" s="263"/>
      <c r="H34" s="263"/>
      <c r="I34" s="264"/>
      <c r="J34" s="263"/>
      <c r="K34" s="263"/>
      <c r="L34" s="263"/>
      <c r="M34" s="263"/>
    </row>
    <row r="35" spans="1:13" s="18" customFormat="1">
      <c r="A35" s="263"/>
      <c r="B35" s="273" t="s">
        <v>1098</v>
      </c>
      <c r="C35" s="266">
        <v>1</v>
      </c>
      <c r="D35" s="262"/>
      <c r="E35" s="262"/>
      <c r="F35" s="263"/>
      <c r="G35" s="267">
        <f>C35</f>
        <v>1</v>
      </c>
      <c r="H35" s="263"/>
      <c r="I35" s="264"/>
      <c r="J35" s="263"/>
      <c r="K35" s="263"/>
      <c r="L35" s="263"/>
      <c r="M35" s="263"/>
    </row>
    <row r="36" spans="1:13" s="18" customFormat="1">
      <c r="A36" s="263"/>
      <c r="B36" s="273"/>
      <c r="C36" s="268"/>
      <c r="D36" s="268"/>
      <c r="E36" s="268"/>
      <c r="F36" s="262"/>
      <c r="G36" s="267">
        <f>G35</f>
        <v>1</v>
      </c>
      <c r="H36" s="269">
        <v>0</v>
      </c>
      <c r="I36" s="264">
        <f>G36*H36</f>
        <v>0</v>
      </c>
      <c r="J36" s="263"/>
      <c r="K36" s="263"/>
      <c r="L36" s="263"/>
      <c r="M36" s="263"/>
    </row>
    <row r="37" spans="1:13" s="18" customFormat="1">
      <c r="A37" s="277">
        <v>2010250</v>
      </c>
      <c r="B37" s="2" t="s">
        <v>481</v>
      </c>
      <c r="C37" s="14"/>
      <c r="D37" s="35"/>
      <c r="I37" s="128"/>
    </row>
    <row r="38" spans="1:13" s="18" customFormat="1" ht="26">
      <c r="A38" s="277"/>
      <c r="B38" s="16" t="s">
        <v>427</v>
      </c>
      <c r="C38" s="3"/>
      <c r="I38" s="128"/>
    </row>
    <row r="39" spans="1:13" s="18" customFormat="1">
      <c r="B39" s="16" t="s">
        <v>482</v>
      </c>
      <c r="C39" s="3"/>
      <c r="I39" s="128"/>
    </row>
    <row r="40" spans="1:13" s="18" customFormat="1">
      <c r="B40" s="16" t="s">
        <v>418</v>
      </c>
      <c r="C40" s="3"/>
      <c r="I40" s="128"/>
    </row>
    <row r="41" spans="1:13" s="18" customFormat="1" ht="26">
      <c r="B41" s="16" t="s">
        <v>428</v>
      </c>
      <c r="C41" s="3"/>
      <c r="I41" s="128"/>
    </row>
    <row r="42" spans="1:13" s="18" customFormat="1" ht="13.5" thickBot="1">
      <c r="B42" s="28" t="s">
        <v>1099</v>
      </c>
      <c r="C42" s="48">
        <v>1</v>
      </c>
      <c r="D42" s="47"/>
      <c r="E42" s="47"/>
      <c r="G42" s="183">
        <f>C42</f>
        <v>1</v>
      </c>
      <c r="H42" s="184"/>
      <c r="I42" s="191"/>
    </row>
    <row r="43" spans="1:13" s="18" customFormat="1">
      <c r="B43" s="28"/>
      <c r="C43" s="69"/>
      <c r="D43" s="69"/>
      <c r="E43" s="69"/>
      <c r="F43" s="47"/>
      <c r="G43" s="17">
        <f>G42</f>
        <v>1</v>
      </c>
      <c r="H43" s="29"/>
      <c r="I43" s="128">
        <f>G43*H43</f>
        <v>0</v>
      </c>
    </row>
    <row r="44" spans="1:13" s="18" customFormat="1">
      <c r="A44" s="277">
        <v>2022110</v>
      </c>
      <c r="B44" s="2" t="s">
        <v>483</v>
      </c>
      <c r="C44" s="14"/>
      <c r="D44" s="35"/>
      <c r="I44" s="128"/>
    </row>
    <row r="45" spans="1:13" s="18" customFormat="1" ht="26">
      <c r="A45" s="277"/>
      <c r="B45" s="16" t="s">
        <v>484</v>
      </c>
      <c r="C45" s="3"/>
      <c r="I45" s="128"/>
    </row>
    <row r="46" spans="1:13" s="18" customFormat="1">
      <c r="B46" s="16" t="s">
        <v>485</v>
      </c>
      <c r="C46" s="3"/>
      <c r="I46" s="128"/>
    </row>
    <row r="47" spans="1:13" s="18" customFormat="1">
      <c r="B47" s="16" t="s">
        <v>486</v>
      </c>
      <c r="C47" s="3"/>
      <c r="I47" s="128"/>
    </row>
    <row r="48" spans="1:13" s="18" customFormat="1">
      <c r="B48" s="16" t="s">
        <v>487</v>
      </c>
      <c r="C48" s="3"/>
      <c r="I48" s="128"/>
    </row>
    <row r="49" spans="1:9" s="18" customFormat="1">
      <c r="B49" s="16" t="s">
        <v>23</v>
      </c>
      <c r="C49" s="3"/>
      <c r="I49" s="128"/>
    </row>
    <row r="50" spans="1:9" s="18" customFormat="1">
      <c r="B50" s="21"/>
      <c r="C50" s="3"/>
      <c r="I50" s="128"/>
    </row>
    <row r="51" spans="1:9" s="18" customFormat="1">
      <c r="B51" s="16" t="s">
        <v>24</v>
      </c>
      <c r="C51" s="3"/>
      <c r="I51" s="128"/>
    </row>
    <row r="52" spans="1:9" s="18" customFormat="1">
      <c r="B52" s="16" t="s">
        <v>488</v>
      </c>
      <c r="C52" s="3"/>
      <c r="I52" s="128"/>
    </row>
    <row r="53" spans="1:9" s="18" customFormat="1" ht="26">
      <c r="B53" s="16" t="s">
        <v>489</v>
      </c>
      <c r="C53" s="3"/>
      <c r="I53" s="128"/>
    </row>
    <row r="54" spans="1:9" s="18" customFormat="1" ht="13.5" thickBot="1">
      <c r="B54" s="28" t="s">
        <v>1099</v>
      </c>
      <c r="C54" s="17">
        <v>1</v>
      </c>
      <c r="D54" s="48">
        <v>2</v>
      </c>
      <c r="E54" s="47"/>
      <c r="G54" s="183">
        <f>C54*D54</f>
        <v>2</v>
      </c>
      <c r="H54" s="184"/>
      <c r="I54" s="191"/>
    </row>
    <row r="55" spans="1:9" s="18" customFormat="1">
      <c r="B55" s="28"/>
      <c r="D55" s="47"/>
      <c r="E55" s="47"/>
      <c r="G55" s="17">
        <f>G54</f>
        <v>2</v>
      </c>
      <c r="H55" s="29"/>
      <c r="I55" s="128">
        <f>G55*H55</f>
        <v>0</v>
      </c>
    </row>
    <row r="56" spans="1:9" s="18" customFormat="1">
      <c r="A56" s="277">
        <v>2022250</v>
      </c>
      <c r="B56" s="2" t="s">
        <v>490</v>
      </c>
      <c r="C56" s="14"/>
      <c r="D56" s="35"/>
      <c r="I56" s="128"/>
    </row>
    <row r="57" spans="1:9" s="18" customFormat="1" ht="26">
      <c r="A57" s="277"/>
      <c r="B57" s="16" t="s">
        <v>484</v>
      </c>
      <c r="C57" s="3"/>
      <c r="I57" s="128"/>
    </row>
    <row r="58" spans="1:9" s="18" customFormat="1">
      <c r="B58" s="16" t="s">
        <v>485</v>
      </c>
      <c r="C58" s="3"/>
      <c r="I58" s="128"/>
    </row>
    <row r="59" spans="1:9" s="18" customFormat="1">
      <c r="B59" s="16" t="s">
        <v>486</v>
      </c>
      <c r="C59" s="3"/>
      <c r="I59" s="128"/>
    </row>
    <row r="60" spans="1:9" s="18" customFormat="1">
      <c r="B60" s="16" t="s">
        <v>482</v>
      </c>
      <c r="C60" s="3"/>
      <c r="I60" s="128"/>
    </row>
    <row r="61" spans="1:9" s="18" customFormat="1">
      <c r="B61" s="16" t="s">
        <v>24</v>
      </c>
      <c r="C61" s="3"/>
      <c r="I61" s="128"/>
    </row>
    <row r="62" spans="1:9" s="18" customFormat="1">
      <c r="B62" s="16" t="s">
        <v>492</v>
      </c>
      <c r="C62" s="3"/>
      <c r="I62" s="128"/>
    </row>
    <row r="63" spans="1:9" s="18" customFormat="1" ht="26">
      <c r="B63" s="16" t="s">
        <v>491</v>
      </c>
      <c r="C63" s="3"/>
      <c r="I63" s="128"/>
    </row>
    <row r="64" spans="1:9" s="18" customFormat="1" ht="13.5" thickBot="1">
      <c r="B64" s="28" t="s">
        <v>1100</v>
      </c>
      <c r="C64" s="17">
        <v>1</v>
      </c>
      <c r="D64" s="48">
        <v>6</v>
      </c>
      <c r="E64" s="47"/>
      <c r="G64" s="183">
        <f>C64*D64</f>
        <v>6</v>
      </c>
      <c r="H64" s="184"/>
      <c r="I64" s="191"/>
    </row>
    <row r="65" spans="1:11" s="18" customFormat="1">
      <c r="B65" s="28"/>
      <c r="D65" s="47"/>
      <c r="E65" s="47"/>
      <c r="G65" s="17">
        <f>G64</f>
        <v>6</v>
      </c>
      <c r="H65" s="29"/>
      <c r="I65" s="128">
        <f>G65*H65</f>
        <v>0</v>
      </c>
    </row>
    <row r="66" spans="1:11" s="18" customFormat="1">
      <c r="A66" s="277">
        <v>2232025</v>
      </c>
      <c r="B66" s="2" t="s">
        <v>387</v>
      </c>
      <c r="C66" s="14"/>
      <c r="D66" s="35"/>
      <c r="I66" s="128"/>
    </row>
    <row r="67" spans="1:11" s="18" customFormat="1">
      <c r="A67" s="277"/>
      <c r="B67" s="16" t="s">
        <v>388</v>
      </c>
      <c r="C67" s="3"/>
      <c r="I67" s="128"/>
    </row>
    <row r="68" spans="1:11" s="18" customFormat="1">
      <c r="B68" s="16" t="s">
        <v>389</v>
      </c>
      <c r="C68" s="3"/>
      <c r="I68" s="128"/>
    </row>
    <row r="69" spans="1:11" s="18" customFormat="1">
      <c r="B69" s="16" t="s">
        <v>390</v>
      </c>
      <c r="C69" s="3"/>
      <c r="I69" s="128"/>
    </row>
    <row r="70" spans="1:11" s="18" customFormat="1" ht="13.5" thickBot="1">
      <c r="B70" s="28" t="s">
        <v>1101</v>
      </c>
      <c r="C70" s="17">
        <v>1</v>
      </c>
      <c r="D70" s="48"/>
      <c r="E70" s="47"/>
      <c r="G70" s="183">
        <f>C70</f>
        <v>1</v>
      </c>
      <c r="H70" s="184"/>
      <c r="I70" s="191"/>
    </row>
    <row r="71" spans="1:11" s="18" customFormat="1">
      <c r="B71" s="21"/>
      <c r="D71" s="47"/>
      <c r="E71" s="47"/>
      <c r="G71" s="17">
        <f>G70</f>
        <v>1</v>
      </c>
      <c r="H71" s="29"/>
      <c r="I71" s="128">
        <f>G71*H71</f>
        <v>0</v>
      </c>
    </row>
    <row r="72" spans="1:11" s="18" customFormat="1">
      <c r="A72" s="277">
        <v>2235002</v>
      </c>
      <c r="B72" s="20" t="s">
        <v>365</v>
      </c>
      <c r="C72" s="47"/>
      <c r="D72" s="47"/>
      <c r="E72" s="47"/>
      <c r="F72" s="47"/>
      <c r="H72" s="47"/>
      <c r="I72" s="128"/>
    </row>
    <row r="73" spans="1:11" s="18" customFormat="1" ht="39">
      <c r="A73" s="277"/>
      <c r="B73" s="16" t="s">
        <v>367</v>
      </c>
      <c r="C73" s="47"/>
      <c r="D73" s="47"/>
      <c r="E73" s="47"/>
      <c r="F73" s="47"/>
      <c r="G73" s="192"/>
      <c r="H73" s="47"/>
      <c r="I73" s="96"/>
    </row>
    <row r="74" spans="1:11" s="18" customFormat="1">
      <c r="A74" s="35"/>
      <c r="B74" s="28" t="s">
        <v>359</v>
      </c>
      <c r="C74" s="47"/>
      <c r="D74" s="47"/>
      <c r="E74" s="47"/>
      <c r="F74" s="47"/>
      <c r="I74" s="128"/>
    </row>
    <row r="75" spans="1:11" s="18" customFormat="1">
      <c r="A75" s="35"/>
      <c r="B75" s="28" t="s">
        <v>366</v>
      </c>
      <c r="C75" s="47"/>
      <c r="D75" s="47"/>
      <c r="E75" s="47"/>
      <c r="F75" s="47"/>
      <c r="I75" s="128"/>
    </row>
    <row r="76" spans="1:11" s="18" customFormat="1">
      <c r="A76" s="35"/>
      <c r="B76" s="28" t="s">
        <v>368</v>
      </c>
      <c r="C76" s="47"/>
      <c r="D76" s="47"/>
      <c r="E76" s="47"/>
      <c r="F76" s="47"/>
      <c r="I76" s="128"/>
    </row>
    <row r="77" spans="1:11" s="18" customFormat="1" ht="13.5" thickBot="1">
      <c r="A77" s="35"/>
      <c r="B77" s="16" t="s">
        <v>1102</v>
      </c>
      <c r="C77" s="17">
        <v>100</v>
      </c>
      <c r="D77" s="48"/>
      <c r="E77" s="47"/>
      <c r="G77" s="183">
        <f>C77</f>
        <v>100</v>
      </c>
      <c r="H77" s="184"/>
      <c r="I77" s="191"/>
    </row>
    <row r="78" spans="1:11" s="18" customFormat="1">
      <c r="A78" s="35"/>
      <c r="B78" s="16"/>
      <c r="D78" s="47"/>
      <c r="E78" s="47"/>
      <c r="G78" s="17">
        <f>G77</f>
        <v>100</v>
      </c>
      <c r="H78" s="29"/>
      <c r="I78" s="128">
        <f>G78*H78</f>
        <v>0</v>
      </c>
    </row>
    <row r="79" spans="1:11" s="18" customFormat="1">
      <c r="A79" s="172" t="s">
        <v>35</v>
      </c>
      <c r="B79" s="188" t="s">
        <v>453</v>
      </c>
      <c r="C79" s="172"/>
      <c r="D79" s="172"/>
      <c r="E79" s="172"/>
      <c r="F79" s="172"/>
      <c r="G79" s="193"/>
      <c r="H79" s="172"/>
      <c r="I79" s="194">
        <f>SUM(I16:I78)</f>
        <v>0</v>
      </c>
      <c r="J79" s="47"/>
      <c r="K79" s="47"/>
    </row>
    <row r="80" spans="1:11" s="18" customFormat="1">
      <c r="B80" s="21"/>
      <c r="I80" s="128"/>
    </row>
  </sheetData>
  <mergeCells count="8">
    <mergeCell ref="A66:A67"/>
    <mergeCell ref="A72:A73"/>
    <mergeCell ref="A4:A5"/>
    <mergeCell ref="A17:A18"/>
    <mergeCell ref="A27:A28"/>
    <mergeCell ref="A37:A38"/>
    <mergeCell ref="A44:A45"/>
    <mergeCell ref="A56:A57"/>
  </mergeCells>
  <pageMargins left="0.7" right="0.7" top="0.75" bottom="0.75" header="0.3" footer="0.3"/>
  <pageSetup paperSize="4294952312"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0"/>
  <sheetViews>
    <sheetView topLeftCell="A130" zoomScale="120" zoomScaleNormal="120" workbookViewId="0">
      <selection activeCell="H138" sqref="H138"/>
    </sheetView>
  </sheetViews>
  <sheetFormatPr defaultColWidth="8.54296875" defaultRowHeight="13"/>
  <cols>
    <col min="1" max="1" width="8.54296875" style="1"/>
    <col min="2" max="2" width="53.453125" style="187" customWidth="1"/>
    <col min="3" max="3" width="10.453125" style="1" bestFit="1" customWidth="1"/>
    <col min="4" max="8" width="8.54296875" style="1"/>
    <col min="9" max="9" width="9.81640625" style="24"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s="18" customFormat="1">
      <c r="A3" s="172" t="s">
        <v>38</v>
      </c>
      <c r="B3" s="188" t="s">
        <v>352</v>
      </c>
      <c r="C3" s="172"/>
      <c r="D3" s="174"/>
      <c r="E3" s="174"/>
      <c r="F3" s="174"/>
      <c r="G3" s="189"/>
      <c r="H3" s="189"/>
      <c r="I3" s="190"/>
    </row>
    <row r="4" spans="1:9" s="18" customFormat="1">
      <c r="A4" s="277">
        <v>2292309</v>
      </c>
      <c r="B4" s="20" t="s">
        <v>494</v>
      </c>
      <c r="C4" s="35"/>
      <c r="D4" s="47"/>
      <c r="E4" s="47"/>
      <c r="F4" s="47"/>
      <c r="I4" s="128"/>
    </row>
    <row r="5" spans="1:9" s="18" customFormat="1" ht="26">
      <c r="A5" s="277"/>
      <c r="B5" s="16" t="s">
        <v>495</v>
      </c>
      <c r="C5" s="47"/>
      <c r="D5" s="47"/>
      <c r="E5" s="47"/>
      <c r="F5" s="47"/>
      <c r="I5" s="128"/>
    </row>
    <row r="6" spans="1:9" s="18" customFormat="1">
      <c r="A6" s="35"/>
      <c r="B6" s="16" t="s">
        <v>496</v>
      </c>
      <c r="C6" s="47"/>
      <c r="D6" s="47"/>
      <c r="E6" s="47"/>
      <c r="F6" s="47"/>
      <c r="I6" s="128"/>
    </row>
    <row r="7" spans="1:9" s="18" customFormat="1">
      <c r="A7" s="35"/>
      <c r="B7" s="16" t="s">
        <v>497</v>
      </c>
      <c r="C7" s="47"/>
      <c r="D7" s="47"/>
      <c r="E7" s="47"/>
      <c r="F7" s="47"/>
      <c r="I7" s="128"/>
    </row>
    <row r="8" spans="1:9" s="18" customFormat="1">
      <c r="A8" s="35"/>
      <c r="B8" s="16" t="s">
        <v>498</v>
      </c>
      <c r="C8" s="47"/>
      <c r="D8" s="47"/>
      <c r="E8" s="47"/>
      <c r="F8" s="47"/>
      <c r="I8" s="128"/>
    </row>
    <row r="9" spans="1:9" s="18" customFormat="1">
      <c r="A9" s="35"/>
      <c r="B9" s="16" t="s">
        <v>499</v>
      </c>
      <c r="C9" s="47"/>
      <c r="D9" s="47"/>
      <c r="E9" s="47"/>
      <c r="F9" s="47"/>
      <c r="I9" s="128"/>
    </row>
    <row r="10" spans="1:9" s="18" customFormat="1">
      <c r="A10" s="35"/>
      <c r="B10" s="16" t="s">
        <v>1071</v>
      </c>
      <c r="C10" s="47"/>
      <c r="D10" s="47"/>
      <c r="E10" s="47"/>
      <c r="F10" s="47"/>
      <c r="I10" s="128"/>
    </row>
    <row r="11" spans="1:9" s="18" customFormat="1">
      <c r="A11" s="35"/>
      <c r="B11" s="16" t="s">
        <v>500</v>
      </c>
      <c r="C11" s="47"/>
      <c r="D11" s="47"/>
      <c r="E11" s="47"/>
      <c r="F11" s="47"/>
      <c r="I11" s="128"/>
    </row>
    <row r="12" spans="1:9" s="18" customFormat="1">
      <c r="A12" s="35"/>
      <c r="B12" s="16" t="s">
        <v>501</v>
      </c>
      <c r="C12" s="47"/>
      <c r="D12" s="47"/>
      <c r="E12" s="47"/>
      <c r="F12" s="47"/>
      <c r="I12" s="128"/>
    </row>
    <row r="13" spans="1:9" s="18" customFormat="1">
      <c r="A13" s="35"/>
      <c r="B13" s="16" t="s">
        <v>502</v>
      </c>
      <c r="C13" s="47"/>
      <c r="D13" s="47"/>
      <c r="E13" s="47"/>
      <c r="F13" s="47"/>
      <c r="I13" s="128"/>
    </row>
    <row r="14" spans="1:9" s="18" customFormat="1">
      <c r="A14" s="35"/>
      <c r="B14" s="16" t="s">
        <v>503</v>
      </c>
      <c r="C14" s="47"/>
      <c r="D14" s="47"/>
      <c r="E14" s="47"/>
      <c r="F14" s="47"/>
      <c r="I14" s="128"/>
    </row>
    <row r="15" spans="1:9" s="18" customFormat="1" ht="26">
      <c r="A15" s="35"/>
      <c r="B15" s="16" t="s">
        <v>504</v>
      </c>
      <c r="C15" s="47"/>
      <c r="D15" s="47"/>
      <c r="E15" s="47"/>
      <c r="F15" s="47"/>
      <c r="I15" s="128"/>
    </row>
    <row r="16" spans="1:9" s="18" customFormat="1" ht="13.5" thickBot="1">
      <c r="A16" s="35"/>
      <c r="B16" s="16" t="s">
        <v>1103</v>
      </c>
      <c r="C16" s="48">
        <v>1</v>
      </c>
      <c r="D16" s="47"/>
      <c r="E16" s="47"/>
      <c r="G16" s="183"/>
      <c r="H16" s="184"/>
      <c r="I16" s="191"/>
    </row>
    <row r="17" spans="1:9" s="18" customFormat="1">
      <c r="A17" s="35"/>
      <c r="B17" s="16"/>
      <c r="C17" s="69"/>
      <c r="D17" s="69"/>
      <c r="E17" s="69"/>
      <c r="F17" s="47"/>
      <c r="G17" s="17">
        <v>0</v>
      </c>
      <c r="H17" s="29">
        <v>0</v>
      </c>
      <c r="I17" s="128">
        <v>0</v>
      </c>
    </row>
    <row r="18" spans="1:9" s="18" customFormat="1">
      <c r="A18" s="277">
        <v>2019050</v>
      </c>
      <c r="B18" s="20" t="s">
        <v>505</v>
      </c>
      <c r="C18" s="35"/>
      <c r="D18" s="47"/>
      <c r="E18" s="47"/>
      <c r="F18" s="47"/>
      <c r="I18" s="128"/>
    </row>
    <row r="19" spans="1:9" s="18" customFormat="1" ht="26">
      <c r="A19" s="277"/>
      <c r="B19" s="16" t="s">
        <v>506</v>
      </c>
      <c r="C19" s="47"/>
      <c r="D19" s="47"/>
      <c r="E19" s="47"/>
      <c r="F19" s="47"/>
      <c r="I19" s="128"/>
    </row>
    <row r="20" spans="1:9" s="18" customFormat="1">
      <c r="A20" s="35"/>
      <c r="B20" s="16" t="s">
        <v>507</v>
      </c>
      <c r="C20" s="47"/>
      <c r="D20" s="47"/>
      <c r="E20" s="47"/>
      <c r="F20" s="47"/>
      <c r="I20" s="128"/>
    </row>
    <row r="21" spans="1:9" s="18" customFormat="1">
      <c r="A21" s="35"/>
      <c r="B21" s="16" t="s">
        <v>24</v>
      </c>
      <c r="C21" s="47"/>
      <c r="D21" s="47"/>
      <c r="E21" s="47"/>
      <c r="F21" s="47"/>
      <c r="I21" s="128"/>
    </row>
    <row r="22" spans="1:9" s="18" customFormat="1">
      <c r="A22" s="35"/>
      <c r="B22" s="16" t="s">
        <v>508</v>
      </c>
      <c r="C22" s="47"/>
      <c r="D22" s="47"/>
      <c r="E22" s="47"/>
      <c r="F22" s="47"/>
      <c r="I22" s="128"/>
    </row>
    <row r="23" spans="1:9" s="18" customFormat="1" ht="26">
      <c r="A23" s="35"/>
      <c r="B23" s="16" t="s">
        <v>509</v>
      </c>
      <c r="C23" s="47"/>
      <c r="D23" s="47"/>
      <c r="E23" s="47"/>
      <c r="F23" s="47"/>
      <c r="I23" s="128"/>
    </row>
    <row r="24" spans="1:9" s="18" customFormat="1">
      <c r="A24" s="35"/>
      <c r="B24" s="16" t="s">
        <v>1104</v>
      </c>
      <c r="C24" s="76">
        <v>1</v>
      </c>
      <c r="D24" s="76">
        <v>1</v>
      </c>
      <c r="E24" s="47"/>
      <c r="F24" s="47"/>
      <c r="G24" s="17">
        <f>C24*D24</f>
        <v>1</v>
      </c>
      <c r="I24" s="128"/>
    </row>
    <row r="25" spans="1:9" s="18" customFormat="1" ht="13.5" thickBot="1">
      <c r="A25" s="47"/>
      <c r="B25" s="16" t="s">
        <v>1105</v>
      </c>
      <c r="C25" s="76">
        <v>1</v>
      </c>
      <c r="D25" s="76">
        <v>2</v>
      </c>
      <c r="E25" s="47"/>
      <c r="G25" s="183">
        <f>C25*D25</f>
        <v>2</v>
      </c>
      <c r="H25" s="184"/>
      <c r="I25" s="191"/>
    </row>
    <row r="26" spans="1:9" s="18" customFormat="1">
      <c r="A26" s="47"/>
      <c r="B26" s="16"/>
      <c r="C26" s="69"/>
      <c r="D26" s="69"/>
      <c r="E26" s="69"/>
      <c r="F26" s="47"/>
      <c r="G26" s="17">
        <f>SUM(G24:G25)</f>
        <v>3</v>
      </c>
      <c r="H26" s="29"/>
      <c r="I26" s="128">
        <f>G26*H26</f>
        <v>0</v>
      </c>
    </row>
    <row r="27" spans="1:9" s="18" customFormat="1" ht="26">
      <c r="A27" s="277">
        <v>2124063</v>
      </c>
      <c r="B27" s="20" t="s">
        <v>510</v>
      </c>
      <c r="C27" s="35"/>
      <c r="I27" s="128"/>
    </row>
    <row r="28" spans="1:9" s="18" customFormat="1">
      <c r="A28" s="277"/>
      <c r="B28" s="16" t="s">
        <v>511</v>
      </c>
      <c r="C28" s="47"/>
      <c r="D28" s="47"/>
      <c r="E28" s="47"/>
      <c r="F28" s="47"/>
      <c r="I28" s="128"/>
    </row>
    <row r="29" spans="1:9" s="18" customFormat="1">
      <c r="A29" s="35"/>
      <c r="B29" s="16" t="s">
        <v>512</v>
      </c>
      <c r="C29" s="47"/>
      <c r="D29" s="47"/>
      <c r="E29" s="47"/>
      <c r="F29" s="47"/>
      <c r="I29" s="128"/>
    </row>
    <row r="30" spans="1:9" s="18" customFormat="1">
      <c r="A30" s="35"/>
      <c r="B30" s="16" t="s">
        <v>513</v>
      </c>
      <c r="C30" s="47"/>
      <c r="D30" s="47"/>
      <c r="E30" s="47"/>
      <c r="F30" s="47"/>
      <c r="I30" s="128"/>
    </row>
    <row r="31" spans="1:9" s="18" customFormat="1">
      <c r="A31" s="35"/>
      <c r="B31" s="16" t="s">
        <v>507</v>
      </c>
      <c r="C31" s="47"/>
      <c r="D31" s="47"/>
      <c r="E31" s="47"/>
      <c r="F31" s="47"/>
      <c r="I31" s="128"/>
    </row>
    <row r="32" spans="1:9" s="18" customFormat="1">
      <c r="A32" s="35"/>
      <c r="B32" s="16" t="s">
        <v>24</v>
      </c>
      <c r="C32" s="47"/>
      <c r="D32" s="47"/>
      <c r="E32" s="47"/>
      <c r="F32" s="47"/>
      <c r="I32" s="128"/>
    </row>
    <row r="33" spans="1:9" s="18" customFormat="1">
      <c r="A33" s="35"/>
      <c r="B33" s="16" t="s">
        <v>514</v>
      </c>
      <c r="C33" s="47"/>
      <c r="D33" s="47"/>
      <c r="E33" s="47"/>
      <c r="F33" s="47"/>
      <c r="I33" s="128"/>
    </row>
    <row r="34" spans="1:9" s="18" customFormat="1">
      <c r="A34" s="35"/>
      <c r="B34" s="16" t="s">
        <v>359</v>
      </c>
      <c r="C34" s="47"/>
      <c r="D34" s="47"/>
      <c r="E34" s="47"/>
      <c r="F34" s="47"/>
      <c r="I34" s="128"/>
    </row>
    <row r="35" spans="1:9" s="18" customFormat="1">
      <c r="A35" s="35"/>
      <c r="B35" s="16" t="s">
        <v>515</v>
      </c>
      <c r="C35" s="47"/>
      <c r="D35" s="47"/>
      <c r="E35" s="47"/>
      <c r="F35" s="47"/>
      <c r="I35" s="128"/>
    </row>
    <row r="36" spans="1:9" s="18" customFormat="1">
      <c r="A36" s="35"/>
      <c r="B36" s="16" t="s">
        <v>516</v>
      </c>
      <c r="C36" s="47"/>
      <c r="D36" s="47"/>
      <c r="E36" s="47"/>
      <c r="F36" s="47"/>
      <c r="I36" s="128"/>
    </row>
    <row r="37" spans="1:9" s="18" customFormat="1" ht="26">
      <c r="A37" s="35"/>
      <c r="B37" s="16" t="s">
        <v>517</v>
      </c>
      <c r="C37" s="47"/>
      <c r="D37" s="47"/>
      <c r="E37" s="47"/>
      <c r="F37" s="47"/>
      <c r="I37" s="128"/>
    </row>
    <row r="38" spans="1:9" s="18" customFormat="1" ht="13.5" thickBot="1">
      <c r="A38" s="35"/>
      <c r="B38" s="16" t="s">
        <v>1106</v>
      </c>
      <c r="C38" s="48">
        <v>1</v>
      </c>
      <c r="D38" s="47"/>
      <c r="E38" s="47"/>
      <c r="G38" s="183">
        <f>C38</f>
        <v>1</v>
      </c>
      <c r="H38" s="184"/>
      <c r="I38" s="191"/>
    </row>
    <row r="39" spans="1:9" s="18" customFormat="1">
      <c r="B39" s="21"/>
      <c r="C39" s="69"/>
      <c r="D39" s="69"/>
      <c r="E39" s="69"/>
      <c r="F39" s="47"/>
      <c r="G39" s="17">
        <f>G38</f>
        <v>1</v>
      </c>
      <c r="H39" s="29"/>
      <c r="I39" s="128">
        <f>G39*H39</f>
        <v>0</v>
      </c>
    </row>
    <row r="40" spans="1:9" s="18" customFormat="1">
      <c r="A40" s="277">
        <v>2019040</v>
      </c>
      <c r="B40" s="20" t="s">
        <v>518</v>
      </c>
      <c r="I40" s="128"/>
    </row>
    <row r="41" spans="1:9" s="18" customFormat="1" ht="26">
      <c r="A41" s="277"/>
      <c r="B41" s="16" t="s">
        <v>506</v>
      </c>
      <c r="C41" s="47"/>
      <c r="D41" s="47"/>
      <c r="E41" s="47"/>
      <c r="F41" s="47"/>
      <c r="I41" s="128"/>
    </row>
    <row r="42" spans="1:9" s="18" customFormat="1">
      <c r="A42" s="35"/>
      <c r="B42" s="16" t="s">
        <v>519</v>
      </c>
      <c r="C42" s="47"/>
      <c r="D42" s="47"/>
      <c r="E42" s="47"/>
      <c r="F42" s="47"/>
      <c r="I42" s="128"/>
    </row>
    <row r="43" spans="1:9" s="18" customFormat="1">
      <c r="A43" s="35"/>
      <c r="B43" s="16" t="s">
        <v>24</v>
      </c>
      <c r="C43" s="47"/>
      <c r="D43" s="47"/>
      <c r="E43" s="47"/>
      <c r="F43" s="47"/>
      <c r="I43" s="128"/>
    </row>
    <row r="44" spans="1:9" s="18" customFormat="1">
      <c r="A44" s="35"/>
      <c r="B44" s="16" t="s">
        <v>508</v>
      </c>
      <c r="C44" s="47"/>
      <c r="D44" s="47"/>
      <c r="E44" s="47"/>
      <c r="F44" s="47"/>
      <c r="I44" s="128"/>
    </row>
    <row r="45" spans="1:9" s="18" customFormat="1" ht="26">
      <c r="A45" s="35"/>
      <c r="B45" s="16" t="s">
        <v>509</v>
      </c>
      <c r="C45" s="47"/>
      <c r="D45" s="47"/>
      <c r="E45" s="47"/>
      <c r="F45" s="47"/>
      <c r="I45" s="128"/>
    </row>
    <row r="46" spans="1:9" s="18" customFormat="1">
      <c r="A46" s="35"/>
      <c r="B46" s="16" t="s">
        <v>1107</v>
      </c>
      <c r="C46" s="47">
        <v>1</v>
      </c>
      <c r="D46" s="47">
        <v>8</v>
      </c>
      <c r="E46" s="47"/>
      <c r="F46" s="47"/>
      <c r="G46" s="18">
        <f>C46*D46</f>
        <v>8</v>
      </c>
      <c r="I46" s="128"/>
    </row>
    <row r="47" spans="1:9" s="18" customFormat="1">
      <c r="A47" s="47"/>
      <c r="B47" s="16" t="s">
        <v>1108</v>
      </c>
      <c r="C47" s="47">
        <v>1</v>
      </c>
      <c r="D47" s="47">
        <v>3</v>
      </c>
      <c r="E47" s="47"/>
      <c r="F47" s="47"/>
      <c r="G47" s="18">
        <f t="shared" ref="G47:G51" si="0">C47*D47</f>
        <v>3</v>
      </c>
      <c r="I47" s="128"/>
    </row>
    <row r="48" spans="1:9" s="18" customFormat="1">
      <c r="A48" s="47"/>
      <c r="B48" s="16" t="s">
        <v>1109</v>
      </c>
      <c r="C48" s="47">
        <v>1</v>
      </c>
      <c r="D48" s="47">
        <v>3</v>
      </c>
      <c r="E48" s="47"/>
      <c r="F48" s="47"/>
      <c r="G48" s="18">
        <f t="shared" si="0"/>
        <v>3</v>
      </c>
      <c r="I48" s="128"/>
    </row>
    <row r="49" spans="1:9" s="18" customFormat="1">
      <c r="A49" s="47"/>
      <c r="B49" s="16" t="s">
        <v>1110</v>
      </c>
      <c r="C49" s="47">
        <v>2</v>
      </c>
      <c r="D49" s="47">
        <v>1.5</v>
      </c>
      <c r="E49" s="47"/>
      <c r="F49" s="47"/>
      <c r="G49" s="18">
        <f t="shared" si="0"/>
        <v>3</v>
      </c>
      <c r="I49" s="128"/>
    </row>
    <row r="50" spans="1:9" s="18" customFormat="1">
      <c r="A50" s="47"/>
      <c r="B50" s="16" t="s">
        <v>1111</v>
      </c>
      <c r="C50" s="47">
        <v>2</v>
      </c>
      <c r="D50" s="47">
        <v>1.5</v>
      </c>
      <c r="E50" s="47"/>
      <c r="F50" s="47"/>
      <c r="G50" s="18">
        <f t="shared" si="0"/>
        <v>3</v>
      </c>
      <c r="I50" s="128"/>
    </row>
    <row r="51" spans="1:9" s="18" customFormat="1" ht="13.5" thickBot="1">
      <c r="A51" s="47"/>
      <c r="B51" s="16" t="s">
        <v>1112</v>
      </c>
      <c r="C51" s="47">
        <v>1</v>
      </c>
      <c r="D51" s="47">
        <v>6</v>
      </c>
      <c r="E51" s="47"/>
      <c r="F51" s="47"/>
      <c r="G51" s="184">
        <f t="shared" si="0"/>
        <v>6</v>
      </c>
      <c r="H51" s="184"/>
      <c r="I51" s="191"/>
    </row>
    <row r="52" spans="1:9" s="18" customFormat="1">
      <c r="A52" s="47"/>
      <c r="B52" s="16"/>
      <c r="C52" s="47"/>
      <c r="E52" s="47"/>
      <c r="F52" s="47"/>
      <c r="G52" s="18">
        <f>SUM(G46:G51)</f>
        <v>26</v>
      </c>
      <c r="I52" s="128">
        <f>G52*H52</f>
        <v>0</v>
      </c>
    </row>
    <row r="53" spans="1:9" s="18" customFormat="1" ht="26">
      <c r="A53" s="277">
        <v>2124050</v>
      </c>
      <c r="B53" s="20" t="s">
        <v>520</v>
      </c>
      <c r="C53" s="47"/>
      <c r="I53" s="128"/>
    </row>
    <row r="54" spans="1:9" s="18" customFormat="1">
      <c r="A54" s="277"/>
      <c r="B54" s="16" t="s">
        <v>521</v>
      </c>
      <c r="C54" s="47"/>
      <c r="D54" s="47"/>
      <c r="E54" s="47"/>
      <c r="F54" s="47"/>
      <c r="I54" s="128"/>
    </row>
    <row r="55" spans="1:9" s="18" customFormat="1">
      <c r="A55" s="35"/>
      <c r="B55" s="16" t="s">
        <v>512</v>
      </c>
      <c r="C55" s="47"/>
      <c r="D55" s="47"/>
      <c r="E55" s="47"/>
      <c r="F55" s="47"/>
      <c r="I55" s="128"/>
    </row>
    <row r="56" spans="1:9" s="18" customFormat="1">
      <c r="A56" s="35"/>
      <c r="B56" s="16" t="s">
        <v>522</v>
      </c>
      <c r="C56" s="47"/>
      <c r="D56" s="47"/>
      <c r="E56" s="47"/>
      <c r="F56" s="47"/>
      <c r="I56" s="128"/>
    </row>
    <row r="57" spans="1:9" s="18" customFormat="1">
      <c r="A57" s="35"/>
      <c r="B57" s="16" t="s">
        <v>519</v>
      </c>
      <c r="C57" s="47"/>
      <c r="D57" s="47"/>
      <c r="E57" s="47"/>
      <c r="F57" s="47"/>
      <c r="I57" s="128"/>
    </row>
    <row r="58" spans="1:9" s="18" customFormat="1">
      <c r="A58" s="35"/>
      <c r="B58" s="16" t="s">
        <v>24</v>
      </c>
      <c r="C58" s="47"/>
      <c r="D58" s="47"/>
      <c r="E58" s="47"/>
      <c r="F58" s="47"/>
      <c r="I58" s="128"/>
    </row>
    <row r="59" spans="1:9" s="18" customFormat="1">
      <c r="A59" s="35"/>
      <c r="B59" s="16" t="s">
        <v>514</v>
      </c>
      <c r="C59" s="47"/>
      <c r="D59" s="47"/>
      <c r="E59" s="47"/>
      <c r="F59" s="47"/>
      <c r="I59" s="128"/>
    </row>
    <row r="60" spans="1:9" s="18" customFormat="1">
      <c r="A60" s="35"/>
      <c r="B60" s="16" t="s">
        <v>359</v>
      </c>
      <c r="C60" s="47"/>
      <c r="D60" s="47"/>
      <c r="E60" s="47"/>
      <c r="F60" s="47"/>
      <c r="I60" s="128"/>
    </row>
    <row r="61" spans="1:9" s="18" customFormat="1">
      <c r="A61" s="35"/>
      <c r="B61" s="16" t="s">
        <v>515</v>
      </c>
      <c r="C61" s="47"/>
      <c r="D61" s="47"/>
      <c r="E61" s="47"/>
      <c r="F61" s="47"/>
      <c r="I61" s="128"/>
    </row>
    <row r="62" spans="1:9" s="18" customFormat="1">
      <c r="A62" s="35"/>
      <c r="B62" s="16" t="s">
        <v>523</v>
      </c>
      <c r="C62" s="47"/>
      <c r="D62" s="47"/>
      <c r="E62" s="47"/>
      <c r="F62" s="47"/>
      <c r="I62" s="128"/>
    </row>
    <row r="63" spans="1:9" s="18" customFormat="1" ht="26">
      <c r="A63" s="35"/>
      <c r="B63" s="16" t="s">
        <v>524</v>
      </c>
      <c r="C63" s="47"/>
      <c r="D63" s="47"/>
      <c r="E63" s="47"/>
      <c r="F63" s="47"/>
      <c r="I63" s="128"/>
    </row>
    <row r="64" spans="1:9" s="18" customFormat="1">
      <c r="A64" s="35"/>
      <c r="B64" s="16" t="s">
        <v>1113</v>
      </c>
      <c r="C64" s="48">
        <v>1</v>
      </c>
      <c r="D64" s="48"/>
      <c r="E64" s="48"/>
      <c r="F64" s="48"/>
      <c r="G64" s="17">
        <f>C64</f>
        <v>1</v>
      </c>
      <c r="I64" s="128"/>
    </row>
    <row r="65" spans="1:9" s="18" customFormat="1">
      <c r="A65" s="47"/>
      <c r="B65" s="16" t="s">
        <v>1114</v>
      </c>
      <c r="C65" s="48">
        <v>3</v>
      </c>
      <c r="D65" s="48"/>
      <c r="E65" s="48"/>
      <c r="F65" s="48"/>
      <c r="G65" s="17">
        <f t="shared" ref="G65:G68" si="1">C65</f>
        <v>3</v>
      </c>
      <c r="I65" s="128"/>
    </row>
    <row r="66" spans="1:9" s="18" customFormat="1">
      <c r="A66" s="47"/>
      <c r="B66" s="16" t="s">
        <v>1115</v>
      </c>
      <c r="C66" s="48">
        <v>2</v>
      </c>
      <c r="D66" s="48"/>
      <c r="E66" s="48"/>
      <c r="F66" s="48"/>
      <c r="G66" s="17">
        <f t="shared" si="1"/>
        <v>2</v>
      </c>
      <c r="I66" s="128"/>
    </row>
    <row r="67" spans="1:9" s="18" customFormat="1">
      <c r="A67" s="47"/>
      <c r="B67" s="16" t="s">
        <v>1116</v>
      </c>
      <c r="C67" s="48">
        <v>2</v>
      </c>
      <c r="D67" s="48"/>
      <c r="E67" s="48"/>
      <c r="F67" s="48"/>
      <c r="G67" s="17">
        <f t="shared" si="1"/>
        <v>2</v>
      </c>
      <c r="I67" s="128"/>
    </row>
    <row r="68" spans="1:9" s="18" customFormat="1" ht="13.5" thickBot="1">
      <c r="A68" s="47"/>
      <c r="B68" s="16" t="s">
        <v>1117</v>
      </c>
      <c r="C68" s="48">
        <v>1</v>
      </c>
      <c r="D68" s="48"/>
      <c r="E68" s="48"/>
      <c r="F68" s="48"/>
      <c r="G68" s="183">
        <f t="shared" si="1"/>
        <v>1</v>
      </c>
      <c r="H68" s="184"/>
      <c r="I68" s="191"/>
    </row>
    <row r="69" spans="1:9" s="18" customFormat="1">
      <c r="A69" s="47"/>
      <c r="B69" s="16"/>
      <c r="C69" s="48"/>
      <c r="D69" s="17"/>
      <c r="E69" s="17"/>
      <c r="F69" s="17"/>
      <c r="G69" s="17">
        <f>SUM(G64:G68)</f>
        <v>9</v>
      </c>
      <c r="I69" s="128">
        <f>G69*H69</f>
        <v>0</v>
      </c>
    </row>
    <row r="70" spans="1:9" s="18" customFormat="1">
      <c r="A70" s="277">
        <v>2019032</v>
      </c>
      <c r="B70" s="20" t="s">
        <v>525</v>
      </c>
      <c r="C70" s="35"/>
      <c r="I70" s="128"/>
    </row>
    <row r="71" spans="1:9" s="18" customFormat="1" ht="26">
      <c r="A71" s="277"/>
      <c r="B71" s="16" t="s">
        <v>506</v>
      </c>
      <c r="C71" s="47"/>
      <c r="D71" s="47"/>
      <c r="E71" s="47"/>
      <c r="F71" s="47"/>
      <c r="I71" s="128"/>
    </row>
    <row r="72" spans="1:9" s="18" customFormat="1">
      <c r="A72" s="35"/>
      <c r="B72" s="16" t="s">
        <v>526</v>
      </c>
      <c r="C72" s="47"/>
      <c r="D72" s="47"/>
      <c r="E72" s="47"/>
      <c r="F72" s="47"/>
      <c r="I72" s="128"/>
    </row>
    <row r="73" spans="1:9" s="18" customFormat="1">
      <c r="A73" s="35"/>
      <c r="B73" s="16" t="s">
        <v>24</v>
      </c>
      <c r="C73" s="47"/>
      <c r="D73" s="47"/>
      <c r="E73" s="47"/>
      <c r="F73" s="47"/>
      <c r="I73" s="128"/>
    </row>
    <row r="74" spans="1:9" s="18" customFormat="1">
      <c r="A74" s="35"/>
      <c r="B74" s="16" t="s">
        <v>508</v>
      </c>
      <c r="C74" s="47"/>
      <c r="D74" s="47"/>
      <c r="E74" s="47"/>
      <c r="F74" s="47"/>
      <c r="I74" s="128"/>
    </row>
    <row r="75" spans="1:9" s="18" customFormat="1" ht="26">
      <c r="A75" s="35"/>
      <c r="B75" s="16" t="s">
        <v>509</v>
      </c>
      <c r="C75" s="47"/>
      <c r="D75" s="47"/>
      <c r="E75" s="47"/>
      <c r="F75" s="47"/>
      <c r="I75" s="128"/>
    </row>
    <row r="76" spans="1:9" s="18" customFormat="1" ht="13.5" thickBot="1">
      <c r="A76" s="35"/>
      <c r="B76" s="16" t="s">
        <v>1118</v>
      </c>
      <c r="C76" s="48">
        <v>3</v>
      </c>
      <c r="D76" s="48">
        <v>1</v>
      </c>
      <c r="E76" s="48"/>
      <c r="F76" s="48"/>
      <c r="G76" s="183">
        <f t="shared" ref="G76" si="2">C76</f>
        <v>3</v>
      </c>
      <c r="H76" s="184"/>
      <c r="I76" s="191"/>
    </row>
    <row r="77" spans="1:9" s="18" customFormat="1">
      <c r="A77" s="35"/>
      <c r="B77" s="16"/>
      <c r="C77" s="48"/>
      <c r="D77" s="17"/>
      <c r="E77" s="17"/>
      <c r="F77" s="17"/>
      <c r="G77" s="17">
        <f>SUM(G76)</f>
        <v>3</v>
      </c>
      <c r="I77" s="128">
        <f>G77*H77</f>
        <v>0</v>
      </c>
    </row>
    <row r="78" spans="1:9" s="18" customFormat="1">
      <c r="A78" s="277">
        <v>2293201</v>
      </c>
      <c r="B78" s="20" t="s">
        <v>527</v>
      </c>
      <c r="C78" s="35"/>
      <c r="I78" s="128"/>
    </row>
    <row r="79" spans="1:9" s="18" customFormat="1">
      <c r="A79" s="277"/>
      <c r="B79" s="16" t="s">
        <v>405</v>
      </c>
      <c r="C79" s="47"/>
      <c r="I79" s="128"/>
    </row>
    <row r="80" spans="1:9" s="18" customFormat="1">
      <c r="A80" s="35"/>
      <c r="B80" s="16" t="s">
        <v>406</v>
      </c>
      <c r="C80" s="47"/>
      <c r="D80" s="47"/>
      <c r="E80" s="47"/>
      <c r="F80" s="47"/>
      <c r="I80" s="128"/>
    </row>
    <row r="81" spans="1:9" s="18" customFormat="1">
      <c r="A81" s="35"/>
      <c r="B81" s="16" t="s">
        <v>407</v>
      </c>
      <c r="C81" s="47"/>
      <c r="D81" s="47"/>
      <c r="E81" s="47"/>
      <c r="F81" s="47"/>
      <c r="I81" s="128"/>
    </row>
    <row r="82" spans="1:9" s="18" customFormat="1">
      <c r="A82" s="35"/>
      <c r="B82" s="16" t="s">
        <v>528</v>
      </c>
      <c r="C82" s="47"/>
      <c r="D82" s="47"/>
      <c r="E82" s="47"/>
      <c r="F82" s="47"/>
      <c r="I82" s="128"/>
    </row>
    <row r="83" spans="1:9" s="18" customFormat="1">
      <c r="A83" s="35"/>
      <c r="B83" s="16" t="s">
        <v>529</v>
      </c>
      <c r="C83" s="47"/>
      <c r="D83" s="47"/>
      <c r="E83" s="47"/>
      <c r="F83" s="47"/>
      <c r="I83" s="128"/>
    </row>
    <row r="84" spans="1:9" s="18" customFormat="1">
      <c r="A84" s="35"/>
      <c r="B84" s="16" t="s">
        <v>410</v>
      </c>
      <c r="C84" s="47"/>
      <c r="D84" s="47"/>
      <c r="E84" s="47"/>
      <c r="F84" s="47"/>
      <c r="I84" s="128"/>
    </row>
    <row r="85" spans="1:9" s="18" customFormat="1">
      <c r="A85" s="35"/>
      <c r="B85" s="16" t="s">
        <v>377</v>
      </c>
      <c r="C85" s="47"/>
      <c r="D85" s="47"/>
      <c r="E85" s="47"/>
      <c r="F85" s="47"/>
      <c r="I85" s="128"/>
    </row>
    <row r="86" spans="1:9" s="18" customFormat="1">
      <c r="A86" s="35"/>
      <c r="B86" s="16" t="s">
        <v>1072</v>
      </c>
      <c r="C86" s="47"/>
      <c r="D86" s="47"/>
      <c r="E86" s="47"/>
      <c r="F86" s="47"/>
      <c r="I86" s="128"/>
    </row>
    <row r="87" spans="1:9" s="18" customFormat="1" ht="26">
      <c r="A87" s="35"/>
      <c r="B87" s="16" t="s">
        <v>530</v>
      </c>
      <c r="C87" s="47"/>
      <c r="D87" s="47"/>
      <c r="E87" s="47"/>
      <c r="F87" s="47"/>
      <c r="I87" s="128"/>
    </row>
    <row r="88" spans="1:9" s="18" customFormat="1" ht="13.5" thickBot="1">
      <c r="A88" s="35"/>
      <c r="B88" s="16" t="s">
        <v>1119</v>
      </c>
      <c r="C88" s="48">
        <v>2</v>
      </c>
      <c r="D88" s="47"/>
      <c r="E88" s="47"/>
      <c r="G88" s="183">
        <f>C88</f>
        <v>2</v>
      </c>
      <c r="H88" s="184"/>
      <c r="I88" s="191"/>
    </row>
    <row r="89" spans="1:9" s="18" customFormat="1">
      <c r="B89" s="68"/>
      <c r="C89" s="69"/>
      <c r="D89" s="69"/>
      <c r="E89" s="69"/>
      <c r="F89" s="47"/>
      <c r="G89" s="17">
        <f>G88</f>
        <v>2</v>
      </c>
      <c r="H89" s="29"/>
      <c r="I89" s="128">
        <f>G89*H89</f>
        <v>0</v>
      </c>
    </row>
    <row r="90" spans="1:9" s="18" customFormat="1">
      <c r="A90" s="277">
        <v>2500442</v>
      </c>
      <c r="B90" s="20" t="s">
        <v>531</v>
      </c>
      <c r="C90" s="47"/>
      <c r="D90" s="47"/>
      <c r="E90" s="47"/>
      <c r="F90" s="47"/>
    </row>
    <row r="91" spans="1:9" s="18" customFormat="1">
      <c r="A91" s="277"/>
      <c r="B91" s="16" t="s">
        <v>532</v>
      </c>
      <c r="C91" s="47"/>
      <c r="D91" s="47"/>
      <c r="E91" s="47"/>
    </row>
    <row r="92" spans="1:9" s="18" customFormat="1">
      <c r="A92" s="35"/>
      <c r="B92" s="16" t="s">
        <v>533</v>
      </c>
      <c r="C92" s="47"/>
      <c r="D92" s="47"/>
      <c r="E92" s="47"/>
      <c r="I92" s="128"/>
    </row>
    <row r="93" spans="1:9" s="18" customFormat="1">
      <c r="A93" s="35"/>
      <c r="B93" s="16" t="s">
        <v>534</v>
      </c>
      <c r="C93" s="47"/>
      <c r="D93" s="47"/>
      <c r="E93" s="47"/>
      <c r="I93" s="128"/>
    </row>
    <row r="94" spans="1:9" s="18" customFormat="1">
      <c r="A94" s="35"/>
      <c r="B94" s="16" t="s">
        <v>535</v>
      </c>
      <c r="C94" s="47"/>
      <c r="D94" s="47"/>
      <c r="E94" s="47"/>
      <c r="I94" s="128"/>
    </row>
    <row r="95" spans="1:9" s="18" customFormat="1">
      <c r="A95" s="35"/>
      <c r="B95" s="16" t="s">
        <v>536</v>
      </c>
      <c r="C95" s="47"/>
      <c r="D95" s="47"/>
      <c r="E95" s="47"/>
      <c r="I95" s="128"/>
    </row>
    <row r="96" spans="1:9" s="18" customFormat="1">
      <c r="A96" s="35"/>
      <c r="B96" s="16" t="s">
        <v>537</v>
      </c>
      <c r="C96" s="47"/>
      <c r="D96" s="47"/>
      <c r="E96" s="47"/>
      <c r="I96" s="128"/>
    </row>
    <row r="97" spans="1:9" s="18" customFormat="1">
      <c r="A97" s="35"/>
      <c r="B97" s="16" t="s">
        <v>359</v>
      </c>
      <c r="C97" s="47"/>
      <c r="D97" s="47"/>
      <c r="E97" s="47"/>
      <c r="I97" s="128"/>
    </row>
    <row r="98" spans="1:9" s="18" customFormat="1">
      <c r="A98" s="35"/>
      <c r="B98" s="16" t="s">
        <v>538</v>
      </c>
      <c r="C98" s="47"/>
      <c r="D98" s="47"/>
      <c r="E98" s="47"/>
      <c r="I98" s="128"/>
    </row>
    <row r="99" spans="1:9" s="18" customFormat="1">
      <c r="A99" s="35"/>
      <c r="B99" s="16" t="s">
        <v>539</v>
      </c>
      <c r="C99" s="47"/>
      <c r="D99" s="47"/>
      <c r="E99" s="47"/>
      <c r="I99" s="128"/>
    </row>
    <row r="100" spans="1:9" s="18" customFormat="1" ht="26">
      <c r="A100" s="35"/>
      <c r="B100" s="16" t="s">
        <v>540</v>
      </c>
      <c r="C100" s="47"/>
      <c r="D100" s="47"/>
      <c r="E100" s="47"/>
      <c r="I100" s="128"/>
    </row>
    <row r="101" spans="1:9" s="18" customFormat="1" ht="13.5" thickBot="1">
      <c r="A101" s="35"/>
      <c r="B101" s="16" t="s">
        <v>1120</v>
      </c>
      <c r="C101" s="48">
        <v>1</v>
      </c>
      <c r="D101" s="47"/>
      <c r="E101" s="47"/>
      <c r="G101" s="183">
        <f>C101</f>
        <v>1</v>
      </c>
      <c r="H101" s="184"/>
      <c r="I101" s="191"/>
    </row>
    <row r="102" spans="1:9" s="18" customFormat="1">
      <c r="A102" s="35"/>
      <c r="B102" s="16"/>
      <c r="C102" s="69"/>
      <c r="D102" s="69"/>
      <c r="E102" s="69"/>
      <c r="F102" s="47"/>
      <c r="G102" s="17">
        <f>G101</f>
        <v>1</v>
      </c>
      <c r="H102" s="29"/>
      <c r="I102" s="128">
        <f>G102*H102</f>
        <v>0</v>
      </c>
    </row>
    <row r="103" spans="1:9" s="18" customFormat="1">
      <c r="A103" s="277">
        <v>2500102</v>
      </c>
      <c r="B103" s="20" t="s">
        <v>429</v>
      </c>
    </row>
    <row r="104" spans="1:9" s="18" customFormat="1">
      <c r="A104" s="277"/>
      <c r="B104" s="16" t="s">
        <v>541</v>
      </c>
      <c r="C104" s="47"/>
      <c r="D104" s="47"/>
      <c r="E104" s="47"/>
      <c r="I104" s="128"/>
    </row>
    <row r="105" spans="1:9" s="18" customFormat="1">
      <c r="A105" s="35"/>
      <c r="B105" s="16" t="s">
        <v>431</v>
      </c>
      <c r="C105" s="47"/>
      <c r="D105" s="47"/>
      <c r="E105" s="47"/>
      <c r="I105" s="128"/>
    </row>
    <row r="106" spans="1:9" s="18" customFormat="1">
      <c r="A106" s="35"/>
      <c r="B106" s="16" t="s">
        <v>432</v>
      </c>
      <c r="C106" s="47"/>
      <c r="D106" s="47"/>
      <c r="E106" s="47"/>
      <c r="I106" s="128"/>
    </row>
    <row r="107" spans="1:9" s="18" customFormat="1">
      <c r="A107" s="35"/>
      <c r="B107" s="16" t="s">
        <v>433</v>
      </c>
      <c r="C107" s="47"/>
      <c r="D107" s="47"/>
      <c r="E107" s="47"/>
      <c r="I107" s="128"/>
    </row>
    <row r="108" spans="1:9" s="18" customFormat="1" ht="26">
      <c r="A108" s="35"/>
      <c r="B108" s="16" t="s">
        <v>434</v>
      </c>
      <c r="C108" s="47"/>
      <c r="D108" s="47"/>
      <c r="E108" s="47"/>
      <c r="I108" s="128"/>
    </row>
    <row r="109" spans="1:9" s="18" customFormat="1" ht="13.5" thickBot="1">
      <c r="A109" s="35"/>
      <c r="B109" s="16" t="s">
        <v>1121</v>
      </c>
      <c r="C109" s="48">
        <v>2</v>
      </c>
      <c r="D109" s="47"/>
      <c r="E109" s="47"/>
      <c r="G109" s="183">
        <f>C109</f>
        <v>2</v>
      </c>
      <c r="H109" s="184"/>
      <c r="I109" s="191"/>
    </row>
    <row r="110" spans="1:9" s="18" customFormat="1">
      <c r="A110" s="35"/>
      <c r="B110" s="16"/>
      <c r="C110" s="69"/>
      <c r="D110" s="69"/>
      <c r="E110" s="69"/>
      <c r="F110" s="47"/>
      <c r="G110" s="17">
        <f>G109</f>
        <v>2</v>
      </c>
      <c r="H110" s="29"/>
      <c r="I110" s="128">
        <f>G110*H110</f>
        <v>0</v>
      </c>
    </row>
    <row r="111" spans="1:9" s="18" customFormat="1">
      <c r="A111" s="277">
        <v>2232025</v>
      </c>
      <c r="B111" s="2" t="s">
        <v>387</v>
      </c>
      <c r="C111" s="47"/>
      <c r="D111" s="47"/>
      <c r="E111" s="47"/>
    </row>
    <row r="112" spans="1:9" s="18" customFormat="1">
      <c r="A112" s="277"/>
      <c r="B112" s="16" t="s">
        <v>388</v>
      </c>
      <c r="C112" s="47"/>
      <c r="D112" s="47"/>
      <c r="E112" s="47"/>
      <c r="I112" s="128"/>
    </row>
    <row r="113" spans="1:9" s="18" customFormat="1">
      <c r="A113" s="35"/>
      <c r="B113" s="16" t="s">
        <v>389</v>
      </c>
      <c r="C113" s="47"/>
      <c r="D113" s="47"/>
      <c r="E113" s="47"/>
      <c r="I113" s="128"/>
    </row>
    <row r="114" spans="1:9" s="18" customFormat="1">
      <c r="A114" s="35"/>
      <c r="B114" s="16" t="s">
        <v>390</v>
      </c>
      <c r="C114" s="47"/>
      <c r="D114" s="47"/>
      <c r="E114" s="47"/>
      <c r="I114" s="128"/>
    </row>
    <row r="115" spans="1:9" s="18" customFormat="1" ht="13.5" thickBot="1">
      <c r="A115" s="35"/>
      <c r="B115" s="16" t="s">
        <v>1122</v>
      </c>
      <c r="C115" s="48">
        <v>2</v>
      </c>
      <c r="D115" s="47"/>
      <c r="E115" s="47"/>
      <c r="G115" s="183">
        <f>C115</f>
        <v>2</v>
      </c>
      <c r="H115" s="184"/>
      <c r="I115" s="191"/>
    </row>
    <row r="116" spans="1:9" s="18" customFormat="1">
      <c r="A116" s="35"/>
      <c r="B116" s="16"/>
      <c r="C116" s="69"/>
      <c r="D116" s="69"/>
      <c r="E116" s="69"/>
      <c r="F116" s="47"/>
      <c r="G116" s="17">
        <f>G115</f>
        <v>2</v>
      </c>
      <c r="H116" s="29"/>
      <c r="I116" s="128">
        <f>G116*H116</f>
        <v>0</v>
      </c>
    </row>
    <row r="117" spans="1:9" s="18" customFormat="1">
      <c r="A117" s="277">
        <v>2505101</v>
      </c>
      <c r="B117" s="20" t="s">
        <v>542</v>
      </c>
    </row>
    <row r="118" spans="1:9" s="18" customFormat="1">
      <c r="A118" s="277"/>
      <c r="B118" s="16" t="s">
        <v>436</v>
      </c>
      <c r="C118" s="47"/>
      <c r="D118" s="47"/>
      <c r="E118" s="47"/>
      <c r="I118" s="128"/>
    </row>
    <row r="119" spans="1:9" s="18" customFormat="1">
      <c r="A119" s="35"/>
      <c r="B119" s="16" t="s">
        <v>437</v>
      </c>
      <c r="C119" s="47"/>
      <c r="D119" s="47"/>
      <c r="E119" s="47"/>
      <c r="I119" s="128"/>
    </row>
    <row r="120" spans="1:9" s="18" customFormat="1">
      <c r="A120" s="35"/>
      <c r="B120" s="16" t="s">
        <v>543</v>
      </c>
      <c r="C120" s="47"/>
      <c r="D120" s="47"/>
      <c r="E120" s="47"/>
      <c r="I120" s="128"/>
    </row>
    <row r="121" spans="1:9" s="18" customFormat="1">
      <c r="A121" s="35"/>
      <c r="B121" s="16" t="s">
        <v>519</v>
      </c>
      <c r="C121" s="47"/>
      <c r="D121" s="47"/>
      <c r="E121" s="47"/>
      <c r="I121" s="128"/>
    </row>
    <row r="122" spans="1:9" s="18" customFormat="1">
      <c r="A122" s="35"/>
      <c r="B122" s="16" t="s">
        <v>544</v>
      </c>
      <c r="C122" s="47"/>
      <c r="D122" s="47"/>
      <c r="E122" s="47"/>
      <c r="I122" s="128"/>
    </row>
    <row r="123" spans="1:9" s="18" customFormat="1">
      <c r="A123" s="35"/>
      <c r="B123" s="16" t="s">
        <v>545</v>
      </c>
      <c r="C123" s="47"/>
      <c r="D123" s="47"/>
      <c r="E123" s="47"/>
      <c r="I123" s="128"/>
    </row>
    <row r="124" spans="1:9" s="18" customFormat="1">
      <c r="A124" s="35"/>
      <c r="B124" s="16" t="s">
        <v>359</v>
      </c>
      <c r="C124" s="47"/>
      <c r="D124" s="47"/>
      <c r="E124" s="47"/>
      <c r="I124" s="128"/>
    </row>
    <row r="125" spans="1:9" s="18" customFormat="1">
      <c r="A125" s="35"/>
      <c r="B125" s="16" t="s">
        <v>442</v>
      </c>
      <c r="C125" s="47"/>
      <c r="D125" s="47"/>
      <c r="E125" s="47"/>
      <c r="I125" s="128"/>
    </row>
    <row r="126" spans="1:9" s="18" customFormat="1">
      <c r="A126" s="35"/>
      <c r="B126" s="16" t="s">
        <v>443</v>
      </c>
      <c r="C126" s="47"/>
      <c r="D126" s="47"/>
      <c r="E126" s="47"/>
      <c r="I126" s="128"/>
    </row>
    <row r="127" spans="1:9" s="18" customFormat="1">
      <c r="A127" s="35"/>
      <c r="B127" s="16" t="s">
        <v>444</v>
      </c>
      <c r="C127" s="47"/>
      <c r="D127" s="47"/>
      <c r="E127" s="47"/>
      <c r="I127" s="128"/>
    </row>
    <row r="128" spans="1:9" s="18" customFormat="1">
      <c r="A128" s="35"/>
      <c r="B128" s="16" t="s">
        <v>445</v>
      </c>
      <c r="C128" s="47"/>
      <c r="D128" s="47"/>
      <c r="E128" s="47"/>
      <c r="I128" s="128"/>
    </row>
    <row r="129" spans="1:9" s="18" customFormat="1">
      <c r="A129" s="35"/>
      <c r="B129" s="16" t="s">
        <v>446</v>
      </c>
      <c r="C129" s="47"/>
      <c r="D129" s="47"/>
      <c r="E129" s="47"/>
      <c r="I129" s="128"/>
    </row>
    <row r="130" spans="1:9" s="18" customFormat="1" ht="26.5" thickBot="1">
      <c r="A130" s="35"/>
      <c r="B130" s="16" t="s">
        <v>1123</v>
      </c>
      <c r="C130" s="48">
        <v>1</v>
      </c>
      <c r="D130" s="47"/>
      <c r="E130" s="47"/>
      <c r="G130" s="183">
        <f>C130</f>
        <v>1</v>
      </c>
      <c r="H130" s="184"/>
      <c r="I130" s="191"/>
    </row>
    <row r="131" spans="1:9" s="18" customFormat="1">
      <c r="A131" s="35"/>
      <c r="B131" s="16"/>
      <c r="C131" s="69"/>
      <c r="D131" s="69"/>
      <c r="E131" s="69"/>
      <c r="F131" s="47"/>
      <c r="G131" s="17">
        <f>G130</f>
        <v>1</v>
      </c>
      <c r="H131" s="29"/>
      <c r="I131" s="128">
        <f>G131*H131</f>
        <v>0</v>
      </c>
    </row>
    <row r="132" spans="1:9" s="18" customFormat="1">
      <c r="A132" s="277">
        <v>2235002</v>
      </c>
      <c r="B132" s="20" t="s">
        <v>548</v>
      </c>
    </row>
    <row r="133" spans="1:9" s="18" customFormat="1" ht="39">
      <c r="A133" s="277"/>
      <c r="B133" s="16" t="s">
        <v>367</v>
      </c>
      <c r="C133" s="47"/>
      <c r="D133" s="47"/>
      <c r="E133" s="47"/>
      <c r="I133" s="128"/>
    </row>
    <row r="134" spans="1:9" s="18" customFormat="1">
      <c r="A134" s="35"/>
      <c r="B134" s="28" t="s">
        <v>359</v>
      </c>
      <c r="C134" s="47"/>
      <c r="D134" s="47"/>
      <c r="E134" s="47"/>
      <c r="I134" s="128"/>
    </row>
    <row r="135" spans="1:9" s="18" customFormat="1">
      <c r="A135" s="35"/>
      <c r="B135" s="28" t="s">
        <v>366</v>
      </c>
      <c r="C135" s="47"/>
      <c r="D135" s="47"/>
      <c r="E135" s="47"/>
      <c r="I135" s="128"/>
    </row>
    <row r="136" spans="1:9" s="18" customFormat="1">
      <c r="A136" s="35"/>
      <c r="B136" s="28" t="s">
        <v>368</v>
      </c>
      <c r="C136" s="47"/>
      <c r="D136" s="47"/>
      <c r="E136" s="47"/>
      <c r="I136" s="128"/>
    </row>
    <row r="137" spans="1:9" s="18" customFormat="1" ht="13.5" thickBot="1">
      <c r="A137" s="35"/>
      <c r="B137" s="16" t="s">
        <v>1124</v>
      </c>
      <c r="C137" s="48">
        <v>100</v>
      </c>
      <c r="D137" s="47"/>
      <c r="E137" s="47"/>
      <c r="G137" s="183">
        <f>C137</f>
        <v>100</v>
      </c>
      <c r="H137" s="184"/>
      <c r="I137" s="191"/>
    </row>
    <row r="138" spans="1:9" s="18" customFormat="1">
      <c r="B138" s="68"/>
      <c r="C138" s="69"/>
      <c r="D138" s="69"/>
      <c r="E138" s="69"/>
      <c r="F138" s="47"/>
      <c r="G138" s="17">
        <f>G137</f>
        <v>100</v>
      </c>
      <c r="H138" s="29"/>
      <c r="I138" s="128">
        <f>G138*H138</f>
        <v>0</v>
      </c>
    </row>
    <row r="139" spans="1:9" s="18" customFormat="1">
      <c r="A139" s="172" t="s">
        <v>38</v>
      </c>
      <c r="B139" s="188" t="s">
        <v>493</v>
      </c>
      <c r="C139" s="172"/>
      <c r="D139" s="172"/>
      <c r="E139" s="178"/>
      <c r="F139" s="189"/>
      <c r="G139" s="189"/>
      <c r="H139" s="174"/>
      <c r="I139" s="195">
        <f>SUM(I17:I138)</f>
        <v>0</v>
      </c>
    </row>
    <row r="140" spans="1:9">
      <c r="E140" s="69"/>
    </row>
  </sheetData>
  <mergeCells count="12">
    <mergeCell ref="A132:A133"/>
    <mergeCell ref="A4:A5"/>
    <mergeCell ref="A18:A19"/>
    <mergeCell ref="A27:A28"/>
    <mergeCell ref="A40:A41"/>
    <mergeCell ref="A53:A54"/>
    <mergeCell ref="A70:A71"/>
    <mergeCell ref="A78:A79"/>
    <mergeCell ref="A90:A91"/>
    <mergeCell ref="A103:A104"/>
    <mergeCell ref="A111:A112"/>
    <mergeCell ref="A117:A118"/>
  </mergeCells>
  <pageMargins left="0.7" right="0.7" top="0.75" bottom="0.75" header="0.3" footer="0.3"/>
  <pageSetup paperSize="4294952312"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zoomScaleNormal="100" workbookViewId="0">
      <selection activeCell="I10" sqref="I10"/>
    </sheetView>
  </sheetViews>
  <sheetFormatPr defaultColWidth="8.54296875" defaultRowHeight="15.5"/>
  <cols>
    <col min="1" max="1" width="8.81640625" style="93" bestFit="1" customWidth="1"/>
    <col min="2" max="2" width="54" style="93" customWidth="1"/>
    <col min="3" max="3" width="13.54296875" style="93" customWidth="1"/>
    <col min="4" max="16384" width="8.54296875" style="93"/>
  </cols>
  <sheetData>
    <row r="2" spans="1:3">
      <c r="A2" s="230">
        <v>1</v>
      </c>
      <c r="B2" s="231" t="s">
        <v>76</v>
      </c>
      <c r="C2" s="232"/>
    </row>
    <row r="3" spans="1:3" ht="16" customHeight="1">
      <c r="A3" s="233">
        <v>1.01</v>
      </c>
      <c r="B3" s="234" t="s">
        <v>77</v>
      </c>
      <c r="C3" s="235">
        <f>'1.01'!I23</f>
        <v>0</v>
      </c>
    </row>
    <row r="4" spans="1:3" ht="16" customHeight="1">
      <c r="A4" s="233">
        <v>1.02</v>
      </c>
      <c r="B4" s="236" t="s">
        <v>78</v>
      </c>
      <c r="C4" s="237">
        <f>'1.02'!I196</f>
        <v>0</v>
      </c>
    </row>
    <row r="5" spans="1:3" ht="16" customHeight="1">
      <c r="A5" s="232">
        <v>1.03</v>
      </c>
      <c r="B5" s="234" t="s">
        <v>79</v>
      </c>
      <c r="C5" s="237">
        <f>'1.03'!I258</f>
        <v>0</v>
      </c>
    </row>
    <row r="6" spans="1:3" ht="16" customHeight="1">
      <c r="A6" s="232">
        <v>1.04</v>
      </c>
      <c r="B6" s="234" t="s">
        <v>80</v>
      </c>
      <c r="C6" s="237">
        <f>'1.04'!I57</f>
        <v>0</v>
      </c>
    </row>
    <row r="7" spans="1:3" ht="16" customHeight="1">
      <c r="A7" s="233">
        <v>1.05</v>
      </c>
      <c r="B7" s="234" t="s">
        <v>81</v>
      </c>
      <c r="C7" s="237">
        <f>'1.05'!I49</f>
        <v>0</v>
      </c>
    </row>
    <row r="8" spans="1:3" ht="16" customHeight="1">
      <c r="A8" s="233">
        <v>1.06</v>
      </c>
      <c r="B8" s="234" t="s">
        <v>82</v>
      </c>
      <c r="C8" s="237">
        <f>'1.06'!C6</f>
        <v>0</v>
      </c>
    </row>
    <row r="9" spans="1:3" ht="16" customHeight="1">
      <c r="A9" s="232">
        <v>1.07</v>
      </c>
      <c r="B9" s="238" t="s">
        <v>83</v>
      </c>
      <c r="C9" s="237">
        <f>'1.07'!I19</f>
        <v>0</v>
      </c>
    </row>
    <row r="10" spans="1:3" ht="16" customHeight="1">
      <c r="A10" s="239">
        <v>1.08</v>
      </c>
      <c r="B10" s="238" t="s">
        <v>84</v>
      </c>
      <c r="C10" s="237">
        <f>'1.08'!I24</f>
        <v>0</v>
      </c>
    </row>
    <row r="11" spans="1:3">
      <c r="A11" s="230">
        <v>1</v>
      </c>
      <c r="B11" s="240" t="s">
        <v>85</v>
      </c>
      <c r="C11" s="241">
        <f>SUM(C3:C10)</f>
        <v>0</v>
      </c>
    </row>
  </sheetData>
  <pageMargins left="0.7" right="0.7" top="0.75" bottom="0.75" header="0.3" footer="0.3"/>
  <pageSetup paperSize="429495231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8"/>
  <sheetViews>
    <sheetView topLeftCell="A58" zoomScale="120" zoomScaleNormal="120" workbookViewId="0">
      <selection activeCell="H64" sqref="H64"/>
    </sheetView>
  </sheetViews>
  <sheetFormatPr defaultColWidth="8.54296875" defaultRowHeight="13"/>
  <cols>
    <col min="1" max="1" width="8.54296875" style="1"/>
    <col min="2" max="2" width="53.453125" style="187" customWidth="1"/>
    <col min="3" max="3" width="10.453125" style="1" bestFit="1" customWidth="1"/>
    <col min="4" max="6" width="8.54296875" style="1"/>
    <col min="7" max="7" width="12.1796875" style="1" customWidth="1"/>
    <col min="8" max="8" width="8.54296875" style="1"/>
    <col min="9" max="9" width="12.1796875" style="1" bestFit="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s="18" customFormat="1">
      <c r="A3" s="172" t="s">
        <v>39</v>
      </c>
      <c r="B3" s="188" t="s">
        <v>353</v>
      </c>
      <c r="C3" s="174"/>
      <c r="D3" s="174"/>
      <c r="E3" s="174"/>
      <c r="F3" s="189"/>
      <c r="G3" s="189"/>
      <c r="H3" s="189"/>
      <c r="I3" s="189"/>
    </row>
    <row r="4" spans="1:9" s="18" customFormat="1">
      <c r="A4" s="277">
        <v>2340301</v>
      </c>
      <c r="B4" s="20" t="s">
        <v>549</v>
      </c>
      <c r="C4" s="47"/>
      <c r="D4" s="47"/>
      <c r="E4" s="47"/>
    </row>
    <row r="5" spans="1:9" s="18" customFormat="1" ht="26">
      <c r="A5" s="277"/>
      <c r="B5" s="16" t="s">
        <v>550</v>
      </c>
      <c r="C5" s="47"/>
      <c r="D5" s="47"/>
      <c r="E5" s="47"/>
    </row>
    <row r="6" spans="1:9" s="18" customFormat="1">
      <c r="A6" s="35"/>
      <c r="B6" s="16" t="s">
        <v>551</v>
      </c>
      <c r="C6" s="47"/>
      <c r="D6" s="47"/>
      <c r="E6" s="47"/>
    </row>
    <row r="7" spans="1:9" s="18" customFormat="1">
      <c r="A7" s="35"/>
      <c r="B7" s="16" t="s">
        <v>552</v>
      </c>
      <c r="C7" s="47"/>
      <c r="D7" s="47"/>
      <c r="E7" s="47"/>
    </row>
    <row r="8" spans="1:9" s="18" customFormat="1">
      <c r="A8" s="35"/>
      <c r="B8" s="16" t="s">
        <v>553</v>
      </c>
      <c r="C8" s="47"/>
      <c r="D8" s="47"/>
      <c r="E8" s="47"/>
    </row>
    <row r="9" spans="1:9" s="18" customFormat="1">
      <c r="A9" s="35"/>
      <c r="B9" s="16" t="s">
        <v>554</v>
      </c>
      <c r="C9" s="47"/>
      <c r="D9" s="47"/>
      <c r="E9" s="47"/>
    </row>
    <row r="10" spans="1:9" s="18" customFormat="1">
      <c r="A10" s="35"/>
      <c r="B10" s="16" t="s">
        <v>555</v>
      </c>
      <c r="C10" s="47"/>
      <c r="D10" s="47"/>
      <c r="E10" s="47"/>
    </row>
    <row r="11" spans="1:9" s="18" customFormat="1">
      <c r="A11" s="35"/>
      <c r="B11" s="16" t="s">
        <v>556</v>
      </c>
      <c r="C11" s="47"/>
      <c r="D11" s="47"/>
      <c r="E11" s="47"/>
    </row>
    <row r="12" spans="1:9" s="18" customFormat="1">
      <c r="A12" s="35"/>
      <c r="B12" s="16" t="s">
        <v>557</v>
      </c>
      <c r="C12" s="47"/>
      <c r="D12" s="47"/>
      <c r="E12" s="47"/>
    </row>
    <row r="13" spans="1:9" s="18" customFormat="1">
      <c r="A13" s="35"/>
      <c r="B13" s="16" t="s">
        <v>558</v>
      </c>
      <c r="C13" s="47"/>
      <c r="D13" s="47"/>
      <c r="E13" s="47"/>
    </row>
    <row r="14" spans="1:9" s="18" customFormat="1">
      <c r="A14" s="35"/>
      <c r="B14" s="16" t="s">
        <v>559</v>
      </c>
      <c r="C14" s="47"/>
      <c r="D14" s="47"/>
      <c r="E14" s="47"/>
    </row>
    <row r="15" spans="1:9" s="18" customFormat="1">
      <c r="A15" s="35"/>
      <c r="B15" s="16" t="s">
        <v>560</v>
      </c>
      <c r="C15" s="47"/>
      <c r="D15" s="47"/>
      <c r="E15" s="47"/>
    </row>
    <row r="16" spans="1:9" s="18" customFormat="1">
      <c r="A16" s="35"/>
      <c r="B16" s="16" t="s">
        <v>562</v>
      </c>
      <c r="C16" s="47"/>
      <c r="D16" s="47"/>
      <c r="E16" s="47"/>
    </row>
    <row r="17" spans="1:9" s="18" customFormat="1">
      <c r="A17" s="35"/>
      <c r="B17" s="16" t="s">
        <v>1073</v>
      </c>
      <c r="C17" s="47"/>
      <c r="D17" s="47"/>
      <c r="E17" s="47"/>
    </row>
    <row r="18" spans="1:9" s="18" customFormat="1">
      <c r="A18" s="35"/>
      <c r="B18" s="16" t="s">
        <v>561</v>
      </c>
      <c r="C18" s="47"/>
      <c r="D18" s="47"/>
      <c r="E18" s="47"/>
    </row>
    <row r="19" spans="1:9" s="18" customFormat="1">
      <c r="A19" s="35"/>
      <c r="B19" s="16" t="s">
        <v>563</v>
      </c>
      <c r="C19" s="47"/>
      <c r="D19" s="47"/>
      <c r="E19" s="47"/>
    </row>
    <row r="20" spans="1:9" s="18" customFormat="1" ht="26">
      <c r="A20" s="35"/>
      <c r="B20" s="16" t="s">
        <v>564</v>
      </c>
      <c r="C20" s="47"/>
      <c r="D20" s="47"/>
      <c r="E20" s="47"/>
    </row>
    <row r="21" spans="1:9" s="18" customFormat="1" ht="13.5" thickBot="1">
      <c r="A21" s="35"/>
      <c r="B21" s="16" t="s">
        <v>565</v>
      </c>
      <c r="C21" s="48">
        <v>1</v>
      </c>
      <c r="D21" s="47"/>
      <c r="E21" s="47"/>
      <c r="G21" s="183">
        <f>C21</f>
        <v>1</v>
      </c>
      <c r="H21" s="184"/>
      <c r="I21" s="191"/>
    </row>
    <row r="22" spans="1:9" s="18" customFormat="1">
      <c r="A22" s="35"/>
      <c r="B22" s="16"/>
      <c r="C22" s="69"/>
      <c r="D22" s="69"/>
      <c r="E22" s="69"/>
      <c r="F22" s="47"/>
      <c r="G22" s="17">
        <f>G21</f>
        <v>1</v>
      </c>
      <c r="H22" s="29">
        <v>0</v>
      </c>
      <c r="I22" s="128">
        <f>G22*H22</f>
        <v>0</v>
      </c>
    </row>
    <row r="23" spans="1:9" s="18" customFormat="1">
      <c r="A23" s="277">
        <v>2340401</v>
      </c>
      <c r="B23" s="20" t="s">
        <v>566</v>
      </c>
    </row>
    <row r="24" spans="1:9" s="18" customFormat="1">
      <c r="A24" s="277"/>
      <c r="B24" s="16" t="s">
        <v>567</v>
      </c>
      <c r="C24" s="47"/>
      <c r="D24" s="47"/>
      <c r="E24" s="47"/>
    </row>
    <row r="25" spans="1:9" s="18" customFormat="1">
      <c r="A25" s="35"/>
      <c r="B25" s="16" t="s">
        <v>551</v>
      </c>
      <c r="C25" s="47"/>
      <c r="D25" s="47"/>
      <c r="E25" s="47"/>
    </row>
    <row r="26" spans="1:9" s="18" customFormat="1">
      <c r="A26" s="35"/>
      <c r="B26" s="16" t="s">
        <v>568</v>
      </c>
      <c r="C26" s="47"/>
      <c r="D26" s="47"/>
      <c r="E26" s="47"/>
    </row>
    <row r="27" spans="1:9" s="18" customFormat="1">
      <c r="A27" s="35"/>
      <c r="B27" s="16" t="s">
        <v>569</v>
      </c>
      <c r="C27" s="47"/>
      <c r="D27" s="47"/>
      <c r="E27" s="47"/>
    </row>
    <row r="28" spans="1:9" s="18" customFormat="1">
      <c r="A28" s="35"/>
      <c r="B28" s="16" t="s">
        <v>570</v>
      </c>
      <c r="C28" s="47"/>
      <c r="D28" s="47"/>
      <c r="E28" s="47"/>
    </row>
    <row r="29" spans="1:9" s="18" customFormat="1">
      <c r="A29" s="35"/>
      <c r="B29" s="16" t="s">
        <v>571</v>
      </c>
      <c r="C29" s="47"/>
      <c r="D29" s="47"/>
      <c r="E29" s="47"/>
    </row>
    <row r="30" spans="1:9" s="18" customFormat="1">
      <c r="A30" s="35"/>
      <c r="B30" s="16" t="s">
        <v>572</v>
      </c>
      <c r="C30" s="47"/>
      <c r="D30" s="47"/>
      <c r="E30" s="47"/>
    </row>
    <row r="31" spans="1:9" s="18" customFormat="1" ht="26">
      <c r="A31" s="35"/>
      <c r="B31" s="16" t="s">
        <v>573</v>
      </c>
      <c r="C31" s="47"/>
      <c r="D31" s="47"/>
      <c r="E31" s="47"/>
    </row>
    <row r="32" spans="1:9" s="18" customFormat="1" ht="13.5" thickBot="1">
      <c r="A32" s="35"/>
      <c r="B32" s="16" t="s">
        <v>1125</v>
      </c>
      <c r="C32" s="48">
        <v>1</v>
      </c>
      <c r="D32" s="47"/>
      <c r="E32" s="47"/>
      <c r="G32" s="183">
        <f>C32</f>
        <v>1</v>
      </c>
      <c r="H32" s="184"/>
      <c r="I32" s="191"/>
    </row>
    <row r="33" spans="1:9" s="18" customFormat="1">
      <c r="A33" s="35"/>
      <c r="B33" s="16"/>
      <c r="C33" s="69"/>
      <c r="D33" s="69"/>
      <c r="E33" s="69"/>
      <c r="F33" s="47"/>
      <c r="G33" s="17">
        <f>G32</f>
        <v>1</v>
      </c>
      <c r="H33" s="29">
        <v>0</v>
      </c>
      <c r="I33" s="128">
        <f>G33*H33</f>
        <v>0</v>
      </c>
    </row>
    <row r="34" spans="1:9" s="18" customFormat="1">
      <c r="A34" s="277">
        <v>2340201</v>
      </c>
      <c r="B34" s="20" t="s">
        <v>574</v>
      </c>
      <c r="C34" s="47"/>
      <c r="D34" s="47"/>
      <c r="E34" s="47"/>
    </row>
    <row r="35" spans="1:9" s="18" customFormat="1">
      <c r="A35" s="277"/>
      <c r="B35" s="16" t="s">
        <v>575</v>
      </c>
      <c r="C35" s="47"/>
      <c r="D35" s="47"/>
      <c r="E35" s="47"/>
    </row>
    <row r="36" spans="1:9" s="18" customFormat="1">
      <c r="A36" s="35"/>
      <c r="B36" s="16" t="s">
        <v>551</v>
      </c>
      <c r="C36" s="47"/>
      <c r="D36" s="47"/>
      <c r="E36" s="47"/>
    </row>
    <row r="37" spans="1:9" s="18" customFormat="1">
      <c r="A37" s="35"/>
      <c r="B37" s="16" t="s">
        <v>579</v>
      </c>
      <c r="C37" s="47"/>
      <c r="D37" s="47"/>
      <c r="E37" s="47"/>
    </row>
    <row r="38" spans="1:9" s="18" customFormat="1">
      <c r="A38" s="35"/>
      <c r="B38" s="16" t="s">
        <v>576</v>
      </c>
      <c r="C38" s="47"/>
      <c r="D38" s="47"/>
      <c r="E38" s="47"/>
    </row>
    <row r="39" spans="1:9" s="18" customFormat="1">
      <c r="A39" s="35"/>
      <c r="B39" s="16" t="s">
        <v>580</v>
      </c>
      <c r="C39" s="47"/>
      <c r="D39" s="47"/>
      <c r="E39" s="47"/>
    </row>
    <row r="40" spans="1:9" s="18" customFormat="1">
      <c r="A40" s="35"/>
      <c r="B40" s="16" t="s">
        <v>577</v>
      </c>
      <c r="C40" s="47"/>
      <c r="D40" s="47"/>
      <c r="E40" s="47"/>
    </row>
    <row r="41" spans="1:9" s="18" customFormat="1">
      <c r="A41" s="35"/>
      <c r="B41" s="16" t="s">
        <v>578</v>
      </c>
      <c r="C41" s="47"/>
      <c r="D41" s="47"/>
      <c r="E41" s="47"/>
    </row>
    <row r="42" spans="1:9" s="18" customFormat="1">
      <c r="A42" s="35"/>
      <c r="B42" s="16" t="s">
        <v>581</v>
      </c>
      <c r="C42" s="47"/>
      <c r="D42" s="47"/>
      <c r="E42" s="47"/>
    </row>
    <row r="43" spans="1:9" s="18" customFormat="1">
      <c r="A43" s="35"/>
      <c r="B43" s="16" t="s">
        <v>583</v>
      </c>
      <c r="C43" s="47"/>
      <c r="D43" s="47"/>
      <c r="E43" s="47"/>
    </row>
    <row r="44" spans="1:9" s="18" customFormat="1">
      <c r="A44" s="35"/>
      <c r="B44" s="16" t="s">
        <v>584</v>
      </c>
      <c r="C44" s="47"/>
      <c r="D44" s="47"/>
      <c r="E44" s="47"/>
    </row>
    <row r="45" spans="1:9" s="18" customFormat="1">
      <c r="A45" s="35"/>
      <c r="B45" s="16" t="s">
        <v>582</v>
      </c>
      <c r="C45" s="47"/>
      <c r="D45" s="47"/>
      <c r="E45" s="47"/>
    </row>
    <row r="46" spans="1:9" s="18" customFormat="1">
      <c r="A46" s="35"/>
      <c r="B46" s="16" t="s">
        <v>585</v>
      </c>
      <c r="C46" s="47"/>
      <c r="D46" s="47"/>
      <c r="E46" s="47"/>
    </row>
    <row r="47" spans="1:9" s="18" customFormat="1">
      <c r="A47" s="35"/>
      <c r="B47" s="16" t="s">
        <v>586</v>
      </c>
      <c r="C47" s="47"/>
      <c r="D47" s="47"/>
      <c r="E47" s="47"/>
    </row>
    <row r="48" spans="1:9" s="18" customFormat="1" ht="26">
      <c r="A48" s="35"/>
      <c r="B48" s="16" t="s">
        <v>587</v>
      </c>
      <c r="C48" s="47"/>
      <c r="D48" s="47"/>
      <c r="E48" s="47"/>
    </row>
    <row r="49" spans="1:9" s="18" customFormat="1" ht="13.5" thickBot="1">
      <c r="A49" s="35"/>
      <c r="B49" s="16" t="s">
        <v>588</v>
      </c>
      <c r="C49" s="48">
        <v>1</v>
      </c>
      <c r="D49" s="47"/>
      <c r="E49" s="47"/>
      <c r="G49" s="183">
        <f>C49</f>
        <v>1</v>
      </c>
      <c r="H49" s="184"/>
      <c r="I49" s="191"/>
    </row>
    <row r="50" spans="1:9" s="18" customFormat="1">
      <c r="B50" s="68"/>
      <c r="C50" s="69"/>
      <c r="D50" s="69"/>
      <c r="E50" s="69"/>
      <c r="F50" s="47"/>
      <c r="G50" s="17">
        <f>G49</f>
        <v>1</v>
      </c>
      <c r="H50" s="29">
        <v>0</v>
      </c>
      <c r="I50" s="128">
        <f>G50*H50</f>
        <v>0</v>
      </c>
    </row>
    <row r="51" spans="1:9" s="18" customFormat="1" ht="26">
      <c r="A51" s="277">
        <v>2340501</v>
      </c>
      <c r="B51" s="20" t="s">
        <v>589</v>
      </c>
      <c r="C51" s="47"/>
      <c r="D51" s="47"/>
      <c r="E51" s="47"/>
    </row>
    <row r="52" spans="1:9" s="18" customFormat="1" ht="39">
      <c r="A52" s="277"/>
      <c r="B52" s="16" t="s">
        <v>590</v>
      </c>
      <c r="C52" s="47"/>
      <c r="D52" s="47"/>
      <c r="E52" s="47"/>
      <c r="F52" s="47"/>
    </row>
    <row r="53" spans="1:9" s="18" customFormat="1" ht="39">
      <c r="A53" s="35"/>
      <c r="B53" s="16" t="s">
        <v>591</v>
      </c>
      <c r="C53" s="47"/>
      <c r="D53" s="47"/>
      <c r="E53" s="47"/>
      <c r="F53" s="47"/>
    </row>
    <row r="54" spans="1:9" s="18" customFormat="1" ht="39">
      <c r="A54" s="35"/>
      <c r="B54" s="16" t="s">
        <v>592</v>
      </c>
      <c r="C54" s="47"/>
      <c r="D54" s="47"/>
      <c r="E54" s="47"/>
      <c r="F54" s="47"/>
    </row>
    <row r="55" spans="1:9" s="18" customFormat="1" ht="26">
      <c r="A55" s="35"/>
      <c r="B55" s="16" t="s">
        <v>593</v>
      </c>
      <c r="C55" s="47"/>
      <c r="D55" s="47"/>
      <c r="E55" s="47"/>
      <c r="F55" s="47"/>
    </row>
    <row r="56" spans="1:9" s="18" customFormat="1" ht="26.5" thickBot="1">
      <c r="A56" s="35"/>
      <c r="B56" s="16" t="s">
        <v>594</v>
      </c>
      <c r="C56" s="48">
        <v>1</v>
      </c>
      <c r="D56" s="47"/>
      <c r="E56" s="47"/>
      <c r="G56" s="183">
        <f>C56</f>
        <v>1</v>
      </c>
      <c r="H56" s="184"/>
      <c r="I56" s="191"/>
    </row>
    <row r="57" spans="1:9" s="18" customFormat="1">
      <c r="A57" s="35"/>
      <c r="B57" s="16"/>
      <c r="C57" s="69"/>
      <c r="D57" s="69"/>
      <c r="E57" s="69"/>
      <c r="F57" s="47"/>
      <c r="G57" s="17">
        <f>G56</f>
        <v>1</v>
      </c>
      <c r="H57" s="29">
        <v>0</v>
      </c>
      <c r="I57" s="128">
        <f>G57*H57</f>
        <v>0</v>
      </c>
    </row>
    <row r="58" spans="1:9" s="18" customFormat="1">
      <c r="A58" s="277">
        <v>2235002</v>
      </c>
      <c r="B58" s="20" t="s">
        <v>365</v>
      </c>
    </row>
    <row r="59" spans="1:9" s="18" customFormat="1" ht="39">
      <c r="A59" s="277"/>
      <c r="B59" s="16" t="s">
        <v>367</v>
      </c>
      <c r="C59" s="47"/>
      <c r="D59" s="47"/>
      <c r="E59" s="47"/>
      <c r="F59" s="47"/>
    </row>
    <row r="60" spans="1:9" s="18" customFormat="1">
      <c r="A60" s="35"/>
      <c r="B60" s="28" t="s">
        <v>359</v>
      </c>
      <c r="C60" s="47"/>
      <c r="D60" s="47"/>
      <c r="E60" s="47"/>
      <c r="F60" s="47"/>
    </row>
    <row r="61" spans="1:9" s="18" customFormat="1">
      <c r="A61" s="35"/>
      <c r="B61" s="28" t="s">
        <v>366</v>
      </c>
      <c r="C61" s="47"/>
      <c r="D61" s="47"/>
      <c r="E61" s="47"/>
      <c r="F61" s="47"/>
    </row>
    <row r="62" spans="1:9" s="18" customFormat="1">
      <c r="A62" s="35"/>
      <c r="B62" s="28" t="s">
        <v>368</v>
      </c>
      <c r="C62" s="47"/>
      <c r="D62" s="47"/>
      <c r="E62" s="47"/>
      <c r="F62" s="47"/>
    </row>
    <row r="63" spans="1:9" s="18" customFormat="1" ht="13.5" thickBot="1">
      <c r="A63" s="35"/>
      <c r="B63" s="16" t="s">
        <v>547</v>
      </c>
      <c r="C63" s="48">
        <v>300</v>
      </c>
      <c r="D63" s="47"/>
      <c r="E63" s="47"/>
      <c r="G63" s="183">
        <f>C63</f>
        <v>300</v>
      </c>
      <c r="H63" s="184"/>
      <c r="I63" s="191"/>
    </row>
    <row r="64" spans="1:9" s="18" customFormat="1">
      <c r="A64" s="35"/>
      <c r="B64" s="16"/>
      <c r="C64" s="69"/>
      <c r="D64" s="69"/>
      <c r="E64" s="69"/>
      <c r="F64" s="47"/>
      <c r="G64" s="17">
        <f>G63</f>
        <v>300</v>
      </c>
      <c r="H64" s="29"/>
      <c r="I64" s="128">
        <f>G64*H64</f>
        <v>0</v>
      </c>
    </row>
    <row r="65" spans="1:9" s="18" customFormat="1">
      <c r="A65" s="172" t="s">
        <v>39</v>
      </c>
      <c r="B65" s="188" t="s">
        <v>546</v>
      </c>
      <c r="C65" s="178"/>
      <c r="D65" s="178"/>
      <c r="E65" s="178"/>
      <c r="F65" s="178"/>
      <c r="G65" s="178"/>
      <c r="H65" s="189"/>
      <c r="I65" s="196">
        <f>SUM(I22:I64)</f>
        <v>0</v>
      </c>
    </row>
    <row r="66" spans="1:9" s="18" customFormat="1">
      <c r="B66" s="21"/>
    </row>
    <row r="67" spans="1:9" s="18" customFormat="1">
      <c r="B67" s="21"/>
    </row>
    <row r="68" spans="1:9" s="18" customFormat="1">
      <c r="B68" s="21"/>
    </row>
  </sheetData>
  <mergeCells count="5">
    <mergeCell ref="A4:A5"/>
    <mergeCell ref="A23:A24"/>
    <mergeCell ref="A34:A35"/>
    <mergeCell ref="A51:A52"/>
    <mergeCell ref="A58:A59"/>
  </mergeCells>
  <pageMargins left="0.7" right="0.7" top="0.75" bottom="0.75" header="0.3" footer="0.3"/>
  <pageSetup paperSize="4294952312" scale="7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topLeftCell="A34" zoomScale="120" zoomScaleNormal="120" workbookViewId="0">
      <selection activeCell="H45" sqref="H45"/>
    </sheetView>
  </sheetViews>
  <sheetFormatPr defaultColWidth="8.54296875" defaultRowHeight="13"/>
  <cols>
    <col min="1" max="1" width="8.54296875" style="1"/>
    <col min="2" max="2" width="53.453125" style="187" customWidth="1"/>
    <col min="3" max="7" width="8.54296875" style="1"/>
    <col min="8" max="8" width="10" style="24" customWidth="1"/>
    <col min="9" max="9" width="9.453125" style="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s="18" customFormat="1">
      <c r="A3" s="172" t="s">
        <v>40</v>
      </c>
      <c r="B3" s="188" t="s">
        <v>354</v>
      </c>
      <c r="C3" s="172"/>
      <c r="D3" s="174"/>
      <c r="E3" s="174"/>
      <c r="F3" s="174"/>
      <c r="G3" s="189"/>
      <c r="H3" s="190"/>
      <c r="I3" s="189"/>
    </row>
    <row r="4" spans="1:9" s="18" customFormat="1">
      <c r="A4" s="277">
        <v>2326304</v>
      </c>
      <c r="B4" s="20" t="s">
        <v>1055</v>
      </c>
      <c r="C4" s="35"/>
      <c r="D4" s="47"/>
      <c r="E4" s="47"/>
      <c r="F4" s="47"/>
      <c r="H4" s="128"/>
    </row>
    <row r="5" spans="1:9" s="18" customFormat="1" ht="26">
      <c r="A5" s="277"/>
      <c r="B5" s="16" t="s">
        <v>1054</v>
      </c>
      <c r="C5" s="47"/>
      <c r="D5" s="47"/>
      <c r="E5" s="47"/>
      <c r="F5" s="47"/>
      <c r="H5" s="128"/>
    </row>
    <row r="6" spans="1:9" s="18" customFormat="1">
      <c r="A6" s="35"/>
      <c r="B6" s="16" t="s">
        <v>597</v>
      </c>
      <c r="C6" s="47"/>
      <c r="D6" s="47"/>
      <c r="E6" s="47"/>
      <c r="F6" s="47"/>
      <c r="H6" s="128"/>
    </row>
    <row r="7" spans="1:9" s="18" customFormat="1">
      <c r="A7" s="35"/>
      <c r="B7" s="16" t="s">
        <v>598</v>
      </c>
      <c r="C7" s="47"/>
      <c r="D7" s="47"/>
      <c r="E7" s="47"/>
      <c r="F7" s="47"/>
      <c r="H7" s="128"/>
    </row>
    <row r="8" spans="1:9" s="18" customFormat="1">
      <c r="A8" s="35"/>
      <c r="B8" s="16" t="s">
        <v>599</v>
      </c>
      <c r="C8" s="47"/>
      <c r="D8" s="47"/>
      <c r="E8" s="47"/>
      <c r="F8" s="47"/>
      <c r="H8" s="128"/>
    </row>
    <row r="9" spans="1:9" s="18" customFormat="1" ht="26">
      <c r="A9" s="35"/>
      <c r="B9" s="16" t="s">
        <v>600</v>
      </c>
      <c r="C9" s="47"/>
      <c r="D9" s="47"/>
      <c r="E9" s="47"/>
      <c r="F9" s="47"/>
      <c r="H9" s="128"/>
    </row>
    <row r="10" spans="1:9" s="18" customFormat="1" ht="26">
      <c r="A10" s="35"/>
      <c r="B10" s="16" t="s">
        <v>601</v>
      </c>
      <c r="C10" s="47"/>
      <c r="D10" s="47"/>
      <c r="E10" s="47"/>
      <c r="F10" s="47"/>
      <c r="H10" s="128"/>
    </row>
    <row r="11" spans="1:9" s="18" customFormat="1" ht="13.5" thickBot="1">
      <c r="A11" s="35"/>
      <c r="B11" s="16" t="s">
        <v>1056</v>
      </c>
      <c r="C11" s="48">
        <v>1</v>
      </c>
      <c r="D11" s="47"/>
      <c r="E11" s="47"/>
      <c r="G11" s="183">
        <f>C11</f>
        <v>1</v>
      </c>
      <c r="H11" s="191"/>
      <c r="I11" s="191"/>
    </row>
    <row r="12" spans="1:9" s="18" customFormat="1">
      <c r="A12" s="35"/>
      <c r="B12" s="16"/>
      <c r="C12" s="69"/>
      <c r="D12" s="69"/>
      <c r="E12" s="69"/>
      <c r="F12" s="47"/>
      <c r="G12" s="17">
        <f>G11</f>
        <v>1</v>
      </c>
      <c r="H12" s="128"/>
      <c r="I12" s="128">
        <f>G12*H12</f>
        <v>0</v>
      </c>
    </row>
    <row r="13" spans="1:9" s="18" customFormat="1">
      <c r="A13" s="277">
        <v>2326302</v>
      </c>
      <c r="B13" s="20" t="s">
        <v>1057</v>
      </c>
      <c r="C13" s="35"/>
      <c r="D13" s="47"/>
      <c r="E13" s="47"/>
      <c r="F13" s="47"/>
      <c r="H13" s="128"/>
    </row>
    <row r="14" spans="1:9" s="18" customFormat="1" ht="26">
      <c r="A14" s="277"/>
      <c r="B14" s="16" t="s">
        <v>1054</v>
      </c>
      <c r="C14" s="47"/>
      <c r="D14" s="47"/>
      <c r="E14" s="47"/>
      <c r="F14" s="47"/>
      <c r="H14" s="128"/>
    </row>
    <row r="15" spans="1:9" s="18" customFormat="1">
      <c r="A15" s="35"/>
      <c r="B15" s="16" t="s">
        <v>597</v>
      </c>
      <c r="C15" s="47"/>
      <c r="D15" s="47"/>
      <c r="E15" s="47"/>
      <c r="F15" s="47"/>
      <c r="H15" s="128"/>
    </row>
    <row r="16" spans="1:9" s="18" customFormat="1">
      <c r="A16" s="35"/>
      <c r="B16" s="16" t="s">
        <v>602</v>
      </c>
      <c r="C16" s="47"/>
      <c r="D16" s="47"/>
      <c r="E16" s="47"/>
      <c r="F16" s="47"/>
      <c r="H16" s="128"/>
    </row>
    <row r="17" spans="1:10" s="18" customFormat="1" ht="39">
      <c r="A17" s="35"/>
      <c r="B17" s="16" t="s">
        <v>603</v>
      </c>
      <c r="C17" s="47"/>
      <c r="D17" s="47"/>
      <c r="E17" s="47"/>
      <c r="F17" s="47"/>
      <c r="H17" s="128"/>
    </row>
    <row r="18" spans="1:10" s="18" customFormat="1" ht="26">
      <c r="A18" s="35"/>
      <c r="B18" s="16" t="s">
        <v>604</v>
      </c>
      <c r="C18" s="47"/>
      <c r="D18" s="47"/>
      <c r="E18" s="47"/>
      <c r="F18" s="47"/>
      <c r="H18" s="128"/>
    </row>
    <row r="19" spans="1:10" s="18" customFormat="1" ht="13.5" thickBot="1">
      <c r="A19" s="35"/>
      <c r="B19" s="16" t="s">
        <v>1059</v>
      </c>
      <c r="C19" s="48">
        <v>1</v>
      </c>
      <c r="D19" s="47"/>
      <c r="E19" s="47"/>
      <c r="G19" s="183">
        <f>C19</f>
        <v>1</v>
      </c>
      <c r="H19" s="191"/>
      <c r="I19" s="191"/>
    </row>
    <row r="20" spans="1:10" s="18" customFormat="1">
      <c r="B20" s="21"/>
      <c r="C20" s="69"/>
      <c r="D20" s="69"/>
      <c r="E20" s="69"/>
      <c r="F20" s="47"/>
      <c r="G20" s="17">
        <f>G19</f>
        <v>1</v>
      </c>
      <c r="H20" s="128"/>
      <c r="I20" s="128">
        <f>G20*H20</f>
        <v>0</v>
      </c>
    </row>
    <row r="21" spans="1:10" s="18" customFormat="1">
      <c r="A21" s="277">
        <v>2326303</v>
      </c>
      <c r="B21" s="20" t="s">
        <v>1058</v>
      </c>
      <c r="C21" s="47"/>
      <c r="D21" s="47"/>
      <c r="E21" s="47"/>
      <c r="F21" s="47"/>
      <c r="H21" s="128"/>
    </row>
    <row r="22" spans="1:10" s="18" customFormat="1" ht="26">
      <c r="A22" s="277"/>
      <c r="B22" s="16" t="s">
        <v>1054</v>
      </c>
      <c r="C22" s="47"/>
      <c r="D22" s="47"/>
      <c r="E22" s="47"/>
      <c r="F22" s="47"/>
      <c r="H22" s="128"/>
    </row>
    <row r="23" spans="1:10" s="18" customFormat="1">
      <c r="A23" s="35"/>
      <c r="B23" s="16" t="s">
        <v>597</v>
      </c>
      <c r="C23" s="47"/>
      <c r="D23" s="47"/>
      <c r="E23" s="47"/>
      <c r="F23" s="47"/>
      <c r="H23" s="128"/>
    </row>
    <row r="24" spans="1:10" s="18" customFormat="1">
      <c r="A24" s="35"/>
      <c r="B24" s="16" t="s">
        <v>605</v>
      </c>
      <c r="C24" s="47"/>
      <c r="D24" s="47"/>
      <c r="E24" s="47"/>
      <c r="F24" s="47"/>
      <c r="H24" s="128"/>
    </row>
    <row r="25" spans="1:10" s="18" customFormat="1">
      <c r="A25" s="35"/>
      <c r="B25" s="16" t="s">
        <v>606</v>
      </c>
      <c r="C25" s="47"/>
      <c r="D25" s="47"/>
      <c r="E25" s="47"/>
      <c r="F25" s="47"/>
      <c r="H25" s="128"/>
    </row>
    <row r="26" spans="1:10" s="18" customFormat="1" ht="26">
      <c r="A26" s="35"/>
      <c r="B26" s="16" t="s">
        <v>607</v>
      </c>
      <c r="C26" s="47"/>
      <c r="D26" s="47"/>
      <c r="E26" s="47"/>
      <c r="F26" s="47"/>
      <c r="H26" s="128"/>
    </row>
    <row r="27" spans="1:10" s="18" customFormat="1" ht="26">
      <c r="A27" s="35"/>
      <c r="B27" s="16" t="s">
        <v>608</v>
      </c>
      <c r="H27" s="128"/>
    </row>
    <row r="28" spans="1:10" s="18" customFormat="1" ht="13.5" thickBot="1">
      <c r="A28" s="35"/>
      <c r="B28" s="16" t="s">
        <v>1060</v>
      </c>
      <c r="C28" s="48">
        <v>1</v>
      </c>
      <c r="D28" s="47"/>
      <c r="E28" s="47"/>
      <c r="G28" s="183">
        <f>C28</f>
        <v>1</v>
      </c>
      <c r="H28" s="191"/>
      <c r="I28" s="191"/>
    </row>
    <row r="29" spans="1:10" s="18" customFormat="1">
      <c r="A29" s="35"/>
      <c r="B29" s="16"/>
      <c r="C29" s="69"/>
      <c r="D29" s="69"/>
      <c r="E29" s="69"/>
      <c r="F29" s="47"/>
      <c r="G29" s="17">
        <f>G28</f>
        <v>1</v>
      </c>
      <c r="H29" s="128"/>
      <c r="I29" s="128">
        <f>G29*H29</f>
        <v>0</v>
      </c>
    </row>
    <row r="30" spans="1:10" s="18" customFormat="1">
      <c r="A30" s="277">
        <v>2324828</v>
      </c>
      <c r="B30" s="20" t="s">
        <v>609</v>
      </c>
      <c r="C30" s="47"/>
      <c r="D30" s="47"/>
      <c r="E30" s="47"/>
      <c r="F30" s="47"/>
      <c r="G30" s="47"/>
      <c r="H30" s="118"/>
      <c r="I30" s="47"/>
      <c r="J30" s="47"/>
    </row>
    <row r="31" spans="1:10" s="18" customFormat="1">
      <c r="A31" s="277"/>
      <c r="B31" s="16" t="s">
        <v>610</v>
      </c>
      <c r="C31" s="47"/>
      <c r="D31" s="47"/>
      <c r="E31" s="47"/>
    </row>
    <row r="32" spans="1:10" s="18" customFormat="1">
      <c r="A32" s="35"/>
      <c r="B32" s="16" t="s">
        <v>611</v>
      </c>
      <c r="C32" s="47"/>
      <c r="D32" s="47"/>
      <c r="E32" s="47"/>
      <c r="F32" s="47"/>
      <c r="H32" s="128"/>
    </row>
    <row r="33" spans="1:12" s="18" customFormat="1">
      <c r="A33" s="35"/>
      <c r="B33" s="16" t="s">
        <v>612</v>
      </c>
      <c r="C33" s="47"/>
      <c r="D33" s="47"/>
      <c r="E33" s="47"/>
      <c r="F33" s="47"/>
      <c r="H33" s="128"/>
    </row>
    <row r="34" spans="1:12" s="18" customFormat="1">
      <c r="A34" s="35"/>
      <c r="B34" s="16" t="s">
        <v>613</v>
      </c>
      <c r="C34" s="47"/>
      <c r="D34" s="47"/>
      <c r="E34" s="47"/>
      <c r="F34" s="47"/>
      <c r="H34" s="128"/>
    </row>
    <row r="35" spans="1:12" s="18" customFormat="1">
      <c r="A35" s="35"/>
      <c r="B35" s="16" t="s">
        <v>441</v>
      </c>
      <c r="C35" s="47"/>
      <c r="D35" s="47"/>
      <c r="E35" s="47"/>
      <c r="F35" s="47"/>
      <c r="H35" s="128"/>
    </row>
    <row r="36" spans="1:12" s="18" customFormat="1">
      <c r="A36" s="35"/>
      <c r="B36" s="16" t="s">
        <v>614</v>
      </c>
      <c r="C36" s="47"/>
      <c r="D36" s="47"/>
      <c r="E36" s="47"/>
      <c r="F36" s="47"/>
      <c r="H36" s="128"/>
    </row>
    <row r="37" spans="1:12" s="18" customFormat="1" ht="13.5" thickBot="1">
      <c r="A37" s="35"/>
      <c r="B37" s="16" t="s">
        <v>615</v>
      </c>
      <c r="C37" s="48">
        <v>2</v>
      </c>
      <c r="D37" s="47"/>
      <c r="E37" s="47"/>
      <c r="G37" s="183">
        <f>C37</f>
        <v>2</v>
      </c>
      <c r="H37" s="191"/>
      <c r="I37" s="191"/>
    </row>
    <row r="38" spans="1:12" s="18" customFormat="1">
      <c r="A38" s="35"/>
      <c r="B38" s="16"/>
      <c r="C38" s="69"/>
      <c r="D38" s="69"/>
      <c r="E38" s="69"/>
      <c r="F38" s="47"/>
      <c r="G38" s="17">
        <f>G37</f>
        <v>2</v>
      </c>
      <c r="H38" s="128"/>
      <c r="I38" s="128">
        <f>G38*H38</f>
        <v>0</v>
      </c>
    </row>
    <row r="39" spans="1:12" s="18" customFormat="1">
      <c r="A39" s="277">
        <v>2235002</v>
      </c>
      <c r="B39" s="20" t="s">
        <v>548</v>
      </c>
      <c r="C39" s="47"/>
      <c r="D39" s="47"/>
      <c r="E39" s="47"/>
      <c r="F39" s="47"/>
      <c r="H39" s="128"/>
    </row>
    <row r="40" spans="1:12" s="18" customFormat="1" ht="39">
      <c r="A40" s="277"/>
      <c r="B40" s="16" t="s">
        <v>367</v>
      </c>
      <c r="C40" s="47"/>
      <c r="D40" s="47"/>
      <c r="E40" s="47"/>
      <c r="F40" s="47"/>
      <c r="G40" s="47"/>
      <c r="H40" s="47"/>
      <c r="I40" s="47"/>
      <c r="J40" s="47"/>
    </row>
    <row r="41" spans="1:12" s="18" customFormat="1">
      <c r="A41" s="35"/>
      <c r="B41" s="28" t="s">
        <v>359</v>
      </c>
      <c r="C41" s="47"/>
      <c r="D41" s="47"/>
      <c r="E41" s="47"/>
      <c r="F41" s="47"/>
      <c r="H41" s="128"/>
    </row>
    <row r="42" spans="1:12" s="18" customFormat="1">
      <c r="A42" s="35"/>
      <c r="B42" s="28" t="s">
        <v>366</v>
      </c>
      <c r="C42" s="47"/>
      <c r="D42" s="47"/>
      <c r="E42" s="47"/>
      <c r="F42" s="47"/>
      <c r="H42" s="128"/>
    </row>
    <row r="43" spans="1:12" s="18" customFormat="1">
      <c r="A43" s="35"/>
      <c r="B43" s="28" t="s">
        <v>368</v>
      </c>
      <c r="C43" s="47"/>
      <c r="D43" s="47"/>
      <c r="E43" s="47"/>
      <c r="F43" s="47"/>
      <c r="H43" s="128"/>
    </row>
    <row r="44" spans="1:12" s="18" customFormat="1" ht="13.5" thickBot="1">
      <c r="A44" s="35"/>
      <c r="B44" s="16" t="s">
        <v>596</v>
      </c>
      <c r="C44" s="48">
        <v>150</v>
      </c>
      <c r="D44" s="47"/>
      <c r="E44" s="47"/>
      <c r="G44" s="183">
        <f>C44</f>
        <v>150</v>
      </c>
      <c r="H44" s="191"/>
      <c r="I44" s="191"/>
    </row>
    <row r="45" spans="1:12" s="18" customFormat="1">
      <c r="A45" s="35"/>
      <c r="B45" s="16"/>
      <c r="C45" s="69"/>
      <c r="D45" s="69"/>
      <c r="E45" s="69"/>
      <c r="F45" s="47"/>
      <c r="G45" s="17">
        <f>G44</f>
        <v>150</v>
      </c>
      <c r="H45" s="128"/>
      <c r="I45" s="128">
        <f>G45*H45</f>
        <v>0</v>
      </c>
    </row>
    <row r="46" spans="1:12" s="18" customFormat="1">
      <c r="A46" s="172" t="s">
        <v>40</v>
      </c>
      <c r="B46" s="188" t="s">
        <v>595</v>
      </c>
      <c r="C46" s="197"/>
      <c r="D46" s="197"/>
      <c r="E46" s="197"/>
      <c r="F46" s="197"/>
      <c r="G46" s="197"/>
      <c r="H46" s="197"/>
      <c r="I46" s="198">
        <f>SUM(I12:I45)</f>
        <v>0</v>
      </c>
      <c r="J46" s="16"/>
      <c r="K46" s="16"/>
      <c r="L46" s="16"/>
    </row>
    <row r="47" spans="1:12" s="18" customFormat="1">
      <c r="C47" s="35"/>
      <c r="D47" s="35"/>
      <c r="E47" s="35"/>
      <c r="F47" s="35"/>
      <c r="G47" s="35"/>
      <c r="H47" s="35"/>
      <c r="I47" s="35"/>
      <c r="J47" s="35"/>
    </row>
    <row r="48" spans="1:12" s="18" customFormat="1">
      <c r="B48" s="21"/>
      <c r="H48" s="128"/>
    </row>
    <row r="49" spans="2:9" s="18" customFormat="1">
      <c r="B49" s="21"/>
      <c r="H49" s="128"/>
    </row>
    <row r="50" spans="2:9" s="18" customFormat="1">
      <c r="B50" s="21"/>
      <c r="H50" s="128"/>
    </row>
    <row r="51" spans="2:9" s="18" customFormat="1">
      <c r="B51" s="21"/>
      <c r="H51" s="128"/>
      <c r="I51" s="199"/>
    </row>
    <row r="52" spans="2:9" s="18" customFormat="1">
      <c r="B52" s="21"/>
      <c r="H52" s="128"/>
    </row>
    <row r="53" spans="2:9" s="18" customFormat="1">
      <c r="B53" s="21"/>
      <c r="H53" s="128"/>
    </row>
  </sheetData>
  <mergeCells count="5">
    <mergeCell ref="A4:A5"/>
    <mergeCell ref="A13:A14"/>
    <mergeCell ref="A21:A22"/>
    <mergeCell ref="A30:A31"/>
    <mergeCell ref="A39:A40"/>
  </mergeCells>
  <pageMargins left="0.7" right="0.7" top="0.75" bottom="0.75" header="0.3" footer="0.3"/>
  <pageSetup paperSize="4294952312" scale="7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zoomScaleNormal="100" workbookViewId="0">
      <selection activeCell="B14" sqref="B14"/>
    </sheetView>
  </sheetViews>
  <sheetFormatPr defaultColWidth="9.1796875" defaultRowHeight="15.5"/>
  <cols>
    <col min="1" max="1" width="9.1796875" style="221"/>
    <col min="2" max="2" width="68.54296875" style="221" customWidth="1"/>
    <col min="3" max="3" width="15.1796875" style="221" customWidth="1"/>
    <col min="4" max="16384" width="9.1796875" style="221"/>
  </cols>
  <sheetData>
    <row r="2" spans="1:3" ht="17.25" customHeight="1">
      <c r="A2" s="230">
        <v>3</v>
      </c>
      <c r="B2" s="231" t="s">
        <v>65</v>
      </c>
      <c r="C2" s="230"/>
    </row>
    <row r="3" spans="1:3" ht="17.25" customHeight="1">
      <c r="A3" s="230">
        <v>3.01</v>
      </c>
      <c r="B3" s="242" t="s">
        <v>616</v>
      </c>
      <c r="C3" s="243">
        <f>'3.01'!I22</f>
        <v>0</v>
      </c>
    </row>
    <row r="4" spans="1:3" ht="17.25" customHeight="1">
      <c r="A4" s="230">
        <v>3.02</v>
      </c>
      <c r="B4" s="242" t="s">
        <v>617</v>
      </c>
      <c r="C4" s="244">
        <f>'3.02'!I22</f>
        <v>0</v>
      </c>
    </row>
    <row r="5" spans="1:3" ht="17.25" customHeight="1">
      <c r="A5" s="230">
        <v>3.03</v>
      </c>
      <c r="B5" s="242" t="s">
        <v>618</v>
      </c>
      <c r="C5" s="244">
        <f>'3.03'!I60</f>
        <v>0</v>
      </c>
    </row>
    <row r="6" spans="1:3" ht="17.25" customHeight="1">
      <c r="A6" s="230">
        <v>3.04</v>
      </c>
      <c r="B6" s="242" t="s">
        <v>619</v>
      </c>
      <c r="C6" s="244">
        <f>'3.04'!I394</f>
        <v>0</v>
      </c>
    </row>
    <row r="7" spans="1:3" ht="17.25" customHeight="1">
      <c r="A7" s="230">
        <v>3.05</v>
      </c>
      <c r="B7" s="245" t="s">
        <v>620</v>
      </c>
      <c r="C7" s="246">
        <f>SUM(C8:C12)</f>
        <v>0</v>
      </c>
    </row>
    <row r="8" spans="1:3" s="93" customFormat="1" ht="17.25" customHeight="1">
      <c r="A8" s="247" t="s">
        <v>43</v>
      </c>
      <c r="B8" s="248" t="s">
        <v>912</v>
      </c>
      <c r="C8" s="249">
        <f>'3.05.01'!I31</f>
        <v>0</v>
      </c>
    </row>
    <row r="9" spans="1:3" ht="17.25" customHeight="1">
      <c r="A9" s="233" t="s">
        <v>44</v>
      </c>
      <c r="B9" s="236" t="s">
        <v>922</v>
      </c>
      <c r="C9" s="250">
        <f>'3.05.02'!I18</f>
        <v>0</v>
      </c>
    </row>
    <row r="10" spans="1:3" ht="17.25" customHeight="1">
      <c r="A10" s="233" t="s">
        <v>45</v>
      </c>
      <c r="B10" s="234" t="s">
        <v>621</v>
      </c>
      <c r="C10" s="251">
        <f>'3.05.03'!I38</f>
        <v>0</v>
      </c>
    </row>
    <row r="11" spans="1:3" ht="17.25" customHeight="1">
      <c r="A11" s="233" t="s">
        <v>50</v>
      </c>
      <c r="B11" s="234" t="s">
        <v>622</v>
      </c>
      <c r="C11" s="251">
        <f>'3.05.04'!I86</f>
        <v>0</v>
      </c>
    </row>
    <row r="12" spans="1:3" ht="17.25" customHeight="1">
      <c r="A12" s="233" t="s">
        <v>51</v>
      </c>
      <c r="B12" s="234" t="s">
        <v>623</v>
      </c>
      <c r="C12" s="251">
        <f>'3.05.05'!I62</f>
        <v>0</v>
      </c>
    </row>
    <row r="13" spans="1:3" ht="17.25" customHeight="1">
      <c r="A13" s="230">
        <v>3.06</v>
      </c>
      <c r="B13" s="245" t="s">
        <v>624</v>
      </c>
      <c r="C13" s="244">
        <f>'3.05.06'!I75</f>
        <v>0</v>
      </c>
    </row>
    <row r="14" spans="1:3" ht="17.25" customHeight="1">
      <c r="A14" s="230">
        <v>3.07</v>
      </c>
      <c r="B14" s="245" t="s">
        <v>625</v>
      </c>
      <c r="C14" s="244">
        <f>'3.05.07'!I15</f>
        <v>0</v>
      </c>
    </row>
    <row r="15" spans="1:3" ht="17.25" customHeight="1">
      <c r="A15" s="230">
        <v>3</v>
      </c>
      <c r="B15" s="231" t="s">
        <v>626</v>
      </c>
      <c r="C15" s="243">
        <f>C3+C4+C5+C6+C7+C13+C14</f>
        <v>0</v>
      </c>
    </row>
  </sheetData>
  <pageMargins left="0.7" right="0.7" top="0.75" bottom="0.75" header="0.3" footer="0.3"/>
  <pageSetup scale="9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topLeftCell="A16" zoomScale="120" zoomScaleNormal="120" workbookViewId="0">
      <selection activeCell="H21" sqref="H21"/>
    </sheetView>
  </sheetViews>
  <sheetFormatPr defaultColWidth="8.54296875" defaultRowHeight="13"/>
  <cols>
    <col min="1" max="1" width="8.54296875" style="1"/>
    <col min="2" max="2" width="53.453125" style="187" customWidth="1"/>
    <col min="3" max="7" width="8.54296875" style="1"/>
    <col min="8" max="8" width="8.81640625" style="1" bestFit="1" customWidth="1"/>
    <col min="9" max="9" width="9.81640625" style="1" bestFit="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s="18" customFormat="1">
      <c r="A3" s="172">
        <v>3.01</v>
      </c>
      <c r="B3" s="188" t="s">
        <v>616</v>
      </c>
      <c r="C3" s="174"/>
      <c r="D3" s="174"/>
      <c r="E3" s="174"/>
      <c r="F3" s="174"/>
      <c r="G3" s="189"/>
      <c r="H3" s="189"/>
      <c r="I3" s="189"/>
    </row>
    <row r="4" spans="1:9" s="18" customFormat="1">
      <c r="A4" s="277">
        <v>3222410</v>
      </c>
      <c r="B4" s="20" t="s">
        <v>627</v>
      </c>
      <c r="C4" s="47"/>
      <c r="D4" s="47"/>
      <c r="E4" s="47"/>
      <c r="F4" s="47"/>
    </row>
    <row r="5" spans="1:9" s="18" customFormat="1" ht="39">
      <c r="A5" s="277"/>
      <c r="B5" s="16" t="s">
        <v>628</v>
      </c>
      <c r="C5" s="47"/>
      <c r="D5" s="47"/>
      <c r="E5" s="47"/>
      <c r="F5" s="47"/>
    </row>
    <row r="6" spans="1:9" s="18" customFormat="1" ht="13.5" thickBot="1">
      <c r="A6" s="35"/>
      <c r="B6" s="16" t="s">
        <v>629</v>
      </c>
      <c r="C6" s="17">
        <v>2</v>
      </c>
      <c r="D6" s="17">
        <v>50</v>
      </c>
      <c r="E6" s="17"/>
      <c r="F6" s="17"/>
      <c r="G6" s="183">
        <f>C6*D6</f>
        <v>100</v>
      </c>
      <c r="H6" s="184"/>
      <c r="I6" s="184"/>
    </row>
    <row r="7" spans="1:9" s="18" customFormat="1">
      <c r="A7" s="35"/>
      <c r="B7" s="16"/>
      <c r="C7" s="48"/>
      <c r="D7" s="48"/>
      <c r="E7" s="48"/>
      <c r="F7" s="48"/>
      <c r="G7" s="17">
        <f>G6</f>
        <v>100</v>
      </c>
      <c r="H7" s="128"/>
      <c r="I7" s="128">
        <f>G7*H7</f>
        <v>0</v>
      </c>
    </row>
    <row r="8" spans="1:9" s="18" customFormat="1">
      <c r="A8" s="277">
        <v>3281015</v>
      </c>
      <c r="B8" s="20" t="s">
        <v>630</v>
      </c>
      <c r="C8" s="17"/>
      <c r="D8" s="17"/>
      <c r="E8" s="17"/>
      <c r="F8" s="17"/>
      <c r="G8" s="17"/>
    </row>
    <row r="9" spans="1:9" s="18" customFormat="1">
      <c r="A9" s="277"/>
      <c r="B9" s="16" t="s">
        <v>631</v>
      </c>
      <c r="C9" s="48"/>
      <c r="D9" s="48"/>
      <c r="E9" s="48"/>
      <c r="F9" s="48"/>
      <c r="G9" s="17"/>
    </row>
    <row r="10" spans="1:9" s="18" customFormat="1">
      <c r="A10" s="35"/>
      <c r="B10" s="16" t="s">
        <v>632</v>
      </c>
      <c r="C10" s="48"/>
      <c r="D10" s="48"/>
      <c r="E10" s="48"/>
      <c r="F10" s="48"/>
      <c r="G10" s="17"/>
    </row>
    <row r="11" spans="1:9" s="18" customFormat="1">
      <c r="A11" s="35"/>
      <c r="B11" s="16" t="s">
        <v>633</v>
      </c>
      <c r="C11" s="48"/>
      <c r="D11" s="48"/>
      <c r="E11" s="48"/>
      <c r="F11" s="48"/>
      <c r="G11" s="17"/>
    </row>
    <row r="12" spans="1:9" s="18" customFormat="1">
      <c r="A12" s="35"/>
      <c r="B12" s="16" t="s">
        <v>634</v>
      </c>
      <c r="C12" s="48"/>
      <c r="D12" s="48"/>
      <c r="E12" s="48"/>
      <c r="F12" s="48"/>
      <c r="G12" s="17"/>
    </row>
    <row r="13" spans="1:9" s="18" customFormat="1">
      <c r="A13" s="35"/>
      <c r="B13" s="16" t="s">
        <v>635</v>
      </c>
      <c r="C13" s="48"/>
      <c r="D13" s="48"/>
      <c r="E13" s="48"/>
      <c r="F13" s="48"/>
      <c r="G13" s="17"/>
    </row>
    <row r="14" spans="1:9" s="18" customFormat="1">
      <c r="A14" s="35"/>
      <c r="B14" s="16" t="s">
        <v>636</v>
      </c>
      <c r="C14" s="48"/>
      <c r="D14" s="48"/>
      <c r="E14" s="48"/>
      <c r="F14" s="48"/>
      <c r="G14" s="17"/>
    </row>
    <row r="15" spans="1:9" s="18" customFormat="1">
      <c r="A15" s="35"/>
      <c r="B15" s="16" t="s">
        <v>637</v>
      </c>
      <c r="C15" s="48"/>
      <c r="D15" s="48"/>
      <c r="E15" s="48"/>
      <c r="F15" s="48"/>
      <c r="G15" s="17"/>
    </row>
    <row r="16" spans="1:9" s="18" customFormat="1" ht="26">
      <c r="A16" s="35"/>
      <c r="B16" s="16" t="s">
        <v>638</v>
      </c>
      <c r="C16" s="48"/>
      <c r="D16" s="48"/>
      <c r="E16" s="48"/>
      <c r="F16" s="48"/>
      <c r="G16" s="17"/>
    </row>
    <row r="17" spans="1:9" s="18" customFormat="1" ht="13.5" thickBot="1">
      <c r="A17" s="35"/>
      <c r="B17" s="16" t="s">
        <v>639</v>
      </c>
      <c r="C17" s="17">
        <v>4</v>
      </c>
      <c r="D17" s="17">
        <v>50</v>
      </c>
      <c r="E17" s="17"/>
      <c r="F17" s="48"/>
      <c r="G17" s="183">
        <f>C17*D17</f>
        <v>200</v>
      </c>
      <c r="H17" s="184"/>
      <c r="I17" s="184"/>
    </row>
    <row r="18" spans="1:9" s="18" customFormat="1">
      <c r="A18" s="47"/>
      <c r="B18" s="16"/>
      <c r="C18" s="48"/>
      <c r="D18" s="48"/>
      <c r="E18" s="48"/>
      <c r="F18" s="48"/>
      <c r="G18" s="17">
        <f>G17</f>
        <v>200</v>
      </c>
      <c r="H18" s="128"/>
      <c r="I18" s="128">
        <f>G18*H18</f>
        <v>0</v>
      </c>
    </row>
    <row r="19" spans="1:9" s="18" customFormat="1" ht="26">
      <c r="A19" s="277">
        <v>3900501</v>
      </c>
      <c r="B19" s="20" t="s">
        <v>640</v>
      </c>
      <c r="C19" s="75"/>
      <c r="D19" s="75"/>
      <c r="E19" s="75"/>
      <c r="F19" s="48"/>
      <c r="G19" s="17"/>
    </row>
    <row r="20" spans="1:9" s="18" customFormat="1" ht="26.5" thickBot="1">
      <c r="A20" s="277"/>
      <c r="B20" s="16" t="s">
        <v>641</v>
      </c>
      <c r="C20" s="48"/>
      <c r="D20" s="48"/>
      <c r="E20" s="48"/>
      <c r="F20" s="48"/>
      <c r="G20" s="183"/>
      <c r="H20" s="184"/>
      <c r="I20" s="184"/>
    </row>
    <row r="21" spans="1:9" s="18" customFormat="1">
      <c r="A21" s="35"/>
      <c r="B21" s="16"/>
      <c r="C21" s="48"/>
      <c r="D21" s="48"/>
      <c r="E21" s="48"/>
      <c r="F21" s="48"/>
      <c r="G21" s="17">
        <v>1</v>
      </c>
      <c r="H21" s="128"/>
      <c r="I21" s="128">
        <f>G21*H21</f>
        <v>0</v>
      </c>
    </row>
    <row r="22" spans="1:9" s="18" customFormat="1">
      <c r="A22" s="172">
        <v>3.01</v>
      </c>
      <c r="B22" s="188" t="s">
        <v>642</v>
      </c>
      <c r="C22" s="172"/>
      <c r="D22" s="172"/>
      <c r="E22" s="172"/>
      <c r="F22" s="172"/>
      <c r="G22" s="193"/>
      <c r="H22" s="193"/>
      <c r="I22" s="196">
        <f>SUM(I7:I21)</f>
        <v>0</v>
      </c>
    </row>
    <row r="23" spans="1:9" s="18" customFormat="1">
      <c r="C23" s="35"/>
      <c r="D23" s="35"/>
      <c r="E23" s="35"/>
    </row>
    <row r="24" spans="1:9" s="18" customFormat="1">
      <c r="B24" s="21"/>
    </row>
  </sheetData>
  <mergeCells count="3">
    <mergeCell ref="A4:A5"/>
    <mergeCell ref="A8:A9"/>
    <mergeCell ref="A19:A20"/>
  </mergeCells>
  <pageMargins left="0.7" right="0.7" top="0.75" bottom="0.75" header="0.3" footer="0.3"/>
  <pageSetup paperSize="4294952312" scale="7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topLeftCell="A16" zoomScale="120" zoomScaleNormal="120" workbookViewId="0">
      <selection activeCell="H21" sqref="H21"/>
    </sheetView>
  </sheetViews>
  <sheetFormatPr defaultColWidth="8.54296875" defaultRowHeight="13"/>
  <cols>
    <col min="1" max="1" width="10.453125" style="1" customWidth="1"/>
    <col min="2" max="2" width="53.453125" style="187" customWidth="1"/>
    <col min="3" max="7" width="8.54296875" style="1"/>
    <col min="8" max="8" width="8.81640625" style="1" bestFit="1" customWidth="1"/>
    <col min="9" max="9" width="9.81640625" style="1" bestFit="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s="18" customFormat="1">
      <c r="A3" s="172">
        <v>3.02</v>
      </c>
      <c r="B3" s="188" t="s">
        <v>617</v>
      </c>
      <c r="C3" s="172"/>
      <c r="D3" s="174"/>
      <c r="E3" s="174"/>
      <c r="F3" s="174"/>
      <c r="G3" s="189"/>
      <c r="H3" s="189"/>
      <c r="I3" s="189"/>
    </row>
    <row r="4" spans="1:9" s="18" customFormat="1" ht="26">
      <c r="A4" s="277" t="s">
        <v>25</v>
      </c>
      <c r="B4" s="20" t="s">
        <v>644</v>
      </c>
      <c r="C4" s="47"/>
      <c r="D4" s="47"/>
      <c r="E4" s="47"/>
      <c r="F4" s="47"/>
    </row>
    <row r="5" spans="1:9" s="18" customFormat="1" ht="39">
      <c r="A5" s="277"/>
      <c r="B5" s="16" t="s">
        <v>645</v>
      </c>
      <c r="C5" s="47"/>
      <c r="D5" s="47"/>
      <c r="E5" s="47"/>
      <c r="F5" s="47"/>
    </row>
    <row r="6" spans="1:9" s="18" customFormat="1">
      <c r="A6" s="35"/>
      <c r="B6" s="202" t="s">
        <v>646</v>
      </c>
      <c r="C6" s="47"/>
      <c r="D6" s="47"/>
      <c r="E6" s="47"/>
      <c r="F6" s="47"/>
    </row>
    <row r="7" spans="1:9" s="18" customFormat="1">
      <c r="A7" s="35"/>
      <c r="B7" s="16" t="s">
        <v>647</v>
      </c>
      <c r="C7" s="47"/>
      <c r="D7" s="47"/>
      <c r="E7" s="47"/>
      <c r="F7" s="47"/>
    </row>
    <row r="8" spans="1:9" s="18" customFormat="1">
      <c r="A8" s="35"/>
      <c r="B8" s="202" t="s">
        <v>648</v>
      </c>
      <c r="D8" s="47"/>
      <c r="E8" s="47"/>
      <c r="F8" s="47"/>
    </row>
    <row r="9" spans="1:9" s="18" customFormat="1">
      <c r="A9" s="47"/>
      <c r="B9" s="16" t="s">
        <v>649</v>
      </c>
      <c r="C9" s="47"/>
      <c r="D9" s="47"/>
      <c r="E9" s="47"/>
      <c r="F9" s="47"/>
    </row>
    <row r="10" spans="1:9" s="18" customFormat="1">
      <c r="A10" s="47"/>
      <c r="B10" s="16" t="s">
        <v>650</v>
      </c>
      <c r="C10" s="47"/>
      <c r="D10" s="47"/>
      <c r="E10" s="47"/>
      <c r="F10" s="47"/>
    </row>
    <row r="11" spans="1:9" s="18" customFormat="1">
      <c r="A11" s="47"/>
      <c r="B11" s="16" t="s">
        <v>651</v>
      </c>
      <c r="C11" s="47"/>
      <c r="D11" s="47"/>
      <c r="E11" s="47"/>
      <c r="F11" s="47"/>
    </row>
    <row r="12" spans="1:9" s="18" customFormat="1">
      <c r="A12" s="47"/>
      <c r="B12" s="16" t="s">
        <v>652</v>
      </c>
      <c r="C12" s="47"/>
      <c r="D12" s="47"/>
      <c r="E12" s="47"/>
      <c r="F12" s="47"/>
    </row>
    <row r="13" spans="1:9" s="18" customFormat="1">
      <c r="A13" s="47"/>
      <c r="B13" s="16" t="s">
        <v>653</v>
      </c>
      <c r="C13" s="47"/>
      <c r="D13" s="47"/>
      <c r="E13" s="47"/>
      <c r="F13" s="47"/>
    </row>
    <row r="14" spans="1:9" s="18" customFormat="1">
      <c r="A14" s="47"/>
      <c r="B14" s="16" t="s">
        <v>654</v>
      </c>
      <c r="C14" s="47"/>
      <c r="D14" s="47"/>
      <c r="E14" s="47"/>
      <c r="F14" s="47"/>
    </row>
    <row r="15" spans="1:9" s="18" customFormat="1">
      <c r="A15" s="47"/>
      <c r="B15" s="16" t="s">
        <v>655</v>
      </c>
      <c r="C15" s="47"/>
      <c r="D15" s="47"/>
      <c r="E15" s="47"/>
      <c r="F15" s="47"/>
    </row>
    <row r="16" spans="1:9" s="18" customFormat="1">
      <c r="A16" s="47"/>
      <c r="B16" s="16" t="s">
        <v>656</v>
      </c>
      <c r="C16" s="47"/>
      <c r="D16" s="47"/>
      <c r="E16" s="47"/>
      <c r="F16" s="47"/>
    </row>
    <row r="17" spans="1:9" s="18" customFormat="1" ht="39">
      <c r="A17" s="47"/>
      <c r="B17" s="16" t="s">
        <v>657</v>
      </c>
      <c r="C17" s="47"/>
      <c r="D17" s="47"/>
      <c r="E17" s="47"/>
      <c r="F17" s="47"/>
    </row>
    <row r="18" spans="1:9" s="18" customFormat="1" ht="26">
      <c r="A18" s="47"/>
      <c r="B18" s="16" t="s">
        <v>658</v>
      </c>
      <c r="C18" s="47"/>
      <c r="D18" s="47"/>
      <c r="E18" s="47"/>
      <c r="F18" s="47"/>
    </row>
    <row r="19" spans="1:9" s="18" customFormat="1">
      <c r="A19" s="47"/>
      <c r="B19" s="16" t="s">
        <v>659</v>
      </c>
      <c r="C19" s="47"/>
      <c r="D19" s="47"/>
      <c r="E19" s="47"/>
      <c r="F19" s="47"/>
    </row>
    <row r="20" spans="1:9" s="18" customFormat="1" ht="26.5" thickBot="1">
      <c r="A20" s="47"/>
      <c r="B20" s="16" t="s">
        <v>660</v>
      </c>
      <c r="C20" s="17">
        <v>1</v>
      </c>
      <c r="D20" s="17"/>
      <c r="E20" s="17"/>
      <c r="F20" s="17"/>
      <c r="G20" s="183">
        <f>C20</f>
        <v>1</v>
      </c>
      <c r="H20" s="184"/>
      <c r="I20" s="184"/>
    </row>
    <row r="21" spans="1:9" s="18" customFormat="1">
      <c r="A21" s="47"/>
      <c r="B21" s="16"/>
      <c r="C21" s="48"/>
      <c r="D21" s="48"/>
      <c r="E21" s="48"/>
      <c r="F21" s="48"/>
      <c r="G21" s="17">
        <f>G20</f>
        <v>1</v>
      </c>
      <c r="H21" s="128"/>
      <c r="I21" s="128">
        <f>G21*H21</f>
        <v>0</v>
      </c>
    </row>
    <row r="22" spans="1:9" s="18" customFormat="1">
      <c r="A22" s="172">
        <v>3.02</v>
      </c>
      <c r="B22" s="188" t="s">
        <v>643</v>
      </c>
      <c r="C22" s="172"/>
      <c r="D22" s="178"/>
      <c r="E22" s="174"/>
      <c r="F22" s="172"/>
      <c r="G22" s="189"/>
      <c r="H22" s="189"/>
      <c r="I22" s="196">
        <f>I21</f>
        <v>0</v>
      </c>
    </row>
    <row r="23" spans="1:9" s="18" customFormat="1">
      <c r="A23" s="47"/>
      <c r="B23" s="20"/>
      <c r="C23" s="35"/>
      <c r="D23" s="69"/>
      <c r="E23" s="47"/>
      <c r="F23" s="35"/>
    </row>
    <row r="24" spans="1:9" s="18" customFormat="1">
      <c r="A24" s="47"/>
      <c r="B24" s="20"/>
      <c r="C24" s="35"/>
      <c r="D24" s="69"/>
      <c r="E24" s="47"/>
      <c r="F24" s="35"/>
    </row>
    <row r="25" spans="1:9" s="18" customFormat="1">
      <c r="B25" s="21"/>
    </row>
    <row r="26" spans="1:9" s="18" customFormat="1">
      <c r="B26" s="21"/>
    </row>
    <row r="27" spans="1:9" s="18" customFormat="1">
      <c r="B27" s="21"/>
    </row>
    <row r="28" spans="1:9" s="18" customFormat="1">
      <c r="B28" s="21"/>
    </row>
  </sheetData>
  <mergeCells count="1">
    <mergeCell ref="A4:A5"/>
  </mergeCells>
  <pageMargins left="0.7" right="0.7" top="0.75" bottom="0.75" header="0.3" footer="0.3"/>
  <pageSetup paperSize="4294952312"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1"/>
  <sheetViews>
    <sheetView topLeftCell="A58" zoomScale="120" zoomScaleNormal="120" workbookViewId="0">
      <selection activeCell="H59" sqref="H59"/>
    </sheetView>
  </sheetViews>
  <sheetFormatPr defaultColWidth="8.54296875" defaultRowHeight="13"/>
  <cols>
    <col min="1" max="1" width="10.453125" style="1" customWidth="1"/>
    <col min="2" max="2" width="53.453125" style="187" customWidth="1"/>
    <col min="3" max="7" width="8.54296875" style="1"/>
    <col min="8" max="8" width="9.54296875" style="1" bestFit="1" customWidth="1"/>
    <col min="9" max="9" width="11" style="1" bestFit="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s="18" customFormat="1">
      <c r="A3" s="172">
        <v>3.03</v>
      </c>
      <c r="B3" s="188" t="s">
        <v>618</v>
      </c>
      <c r="C3" s="172"/>
      <c r="D3" s="172"/>
      <c r="E3" s="172"/>
      <c r="F3" s="174"/>
      <c r="G3" s="189"/>
      <c r="H3" s="189"/>
      <c r="I3" s="189"/>
    </row>
    <row r="4" spans="1:9" s="18" customFormat="1">
      <c r="A4" s="277">
        <v>3201201</v>
      </c>
      <c r="B4" s="20" t="s">
        <v>1061</v>
      </c>
      <c r="C4" s="35"/>
      <c r="D4" s="35"/>
      <c r="E4" s="35"/>
      <c r="F4" s="47"/>
    </row>
    <row r="5" spans="1:9" s="18" customFormat="1" ht="52">
      <c r="A5" s="277"/>
      <c r="B5" s="16" t="s">
        <v>661</v>
      </c>
      <c r="C5" s="47"/>
      <c r="D5" s="47"/>
      <c r="E5" s="47"/>
      <c r="F5" s="47"/>
    </row>
    <row r="6" spans="1:9" s="18" customFormat="1" ht="26">
      <c r="A6" s="35"/>
      <c r="B6" s="16" t="s">
        <v>663</v>
      </c>
      <c r="C6" s="47"/>
      <c r="D6" s="47"/>
      <c r="E6" s="47"/>
      <c r="F6" s="47"/>
    </row>
    <row r="7" spans="1:9" s="18" customFormat="1">
      <c r="A7" s="35"/>
      <c r="B7" s="16" t="s">
        <v>664</v>
      </c>
      <c r="C7" s="47"/>
      <c r="D7" s="47"/>
      <c r="E7" s="47"/>
      <c r="F7" s="47"/>
    </row>
    <row r="8" spans="1:9" s="18" customFormat="1">
      <c r="A8" s="35"/>
      <c r="B8" s="16" t="s">
        <v>665</v>
      </c>
      <c r="C8" s="47"/>
      <c r="D8" s="47"/>
      <c r="E8" s="47"/>
      <c r="F8" s="47"/>
    </row>
    <row r="9" spans="1:9" s="18" customFormat="1">
      <c r="A9" s="35"/>
      <c r="B9" s="16" t="s">
        <v>666</v>
      </c>
      <c r="C9" s="47"/>
      <c r="D9" s="47"/>
      <c r="E9" s="47"/>
      <c r="F9" s="47"/>
    </row>
    <row r="10" spans="1:9" s="18" customFormat="1">
      <c r="A10" s="35"/>
      <c r="B10" s="16" t="s">
        <v>667</v>
      </c>
      <c r="C10" s="47"/>
      <c r="D10" s="47"/>
      <c r="E10" s="47"/>
      <c r="F10" s="47"/>
    </row>
    <row r="11" spans="1:9" s="18" customFormat="1">
      <c r="A11" s="35"/>
      <c r="B11" s="16" t="s">
        <v>668</v>
      </c>
      <c r="C11" s="47"/>
      <c r="D11" s="47"/>
      <c r="E11" s="47"/>
      <c r="F11" s="47"/>
    </row>
    <row r="12" spans="1:9" s="18" customFormat="1" ht="52">
      <c r="A12" s="35"/>
      <c r="B12" s="16" t="s">
        <v>669</v>
      </c>
      <c r="C12" s="47"/>
      <c r="D12" s="47"/>
      <c r="E12" s="47"/>
      <c r="F12" s="47"/>
    </row>
    <row r="13" spans="1:9" s="18" customFormat="1">
      <c r="A13" s="35"/>
      <c r="B13" s="16" t="s">
        <v>670</v>
      </c>
      <c r="C13" s="47"/>
      <c r="D13" s="47"/>
      <c r="E13" s="47"/>
      <c r="F13" s="47"/>
    </row>
    <row r="14" spans="1:9" s="18" customFormat="1">
      <c r="A14" s="35"/>
      <c r="B14" s="16" t="s">
        <v>671</v>
      </c>
      <c r="C14" s="47"/>
      <c r="D14" s="47"/>
      <c r="E14" s="47"/>
      <c r="F14" s="47"/>
    </row>
    <row r="15" spans="1:9" s="18" customFormat="1" ht="39">
      <c r="A15" s="35"/>
      <c r="B15" s="16" t="s">
        <v>672</v>
      </c>
      <c r="C15" s="47"/>
      <c r="D15" s="47"/>
      <c r="E15" s="47"/>
      <c r="F15" s="47"/>
    </row>
    <row r="16" spans="1:9" s="18" customFormat="1">
      <c r="A16" s="35"/>
      <c r="B16" s="16" t="s">
        <v>673</v>
      </c>
      <c r="C16" s="47"/>
      <c r="D16" s="47"/>
      <c r="E16" s="47"/>
      <c r="F16" s="47"/>
    </row>
    <row r="17" spans="1:6" s="18" customFormat="1">
      <c r="A17" s="35"/>
      <c r="B17" s="16" t="s">
        <v>674</v>
      </c>
      <c r="C17" s="47"/>
      <c r="D17" s="47"/>
      <c r="E17" s="47"/>
      <c r="F17" s="47"/>
    </row>
    <row r="18" spans="1:6" s="18" customFormat="1">
      <c r="A18" s="35"/>
      <c r="B18" s="16" t="s">
        <v>675</v>
      </c>
      <c r="C18" s="47"/>
      <c r="D18" s="47"/>
      <c r="E18" s="47"/>
      <c r="F18" s="47"/>
    </row>
    <row r="19" spans="1:6" s="18" customFormat="1">
      <c r="A19" s="35"/>
      <c r="B19" s="16" t="s">
        <v>676</v>
      </c>
      <c r="C19" s="47"/>
      <c r="D19" s="47"/>
      <c r="E19" s="47"/>
      <c r="F19" s="47"/>
    </row>
    <row r="20" spans="1:6" s="18" customFormat="1">
      <c r="A20" s="35"/>
      <c r="B20" s="16" t="s">
        <v>677</v>
      </c>
      <c r="C20" s="47"/>
      <c r="D20" s="47"/>
      <c r="E20" s="47"/>
      <c r="F20" s="47"/>
    </row>
    <row r="21" spans="1:6" s="18" customFormat="1">
      <c r="A21" s="35"/>
      <c r="B21" s="16" t="s">
        <v>678</v>
      </c>
      <c r="C21" s="47"/>
      <c r="D21" s="47"/>
      <c r="E21" s="47"/>
      <c r="F21" s="47"/>
    </row>
    <row r="22" spans="1:6" s="18" customFormat="1" ht="52">
      <c r="A22" s="35"/>
      <c r="B22" s="16" t="s">
        <v>685</v>
      </c>
      <c r="C22" s="47"/>
      <c r="D22" s="47"/>
      <c r="E22" s="47"/>
      <c r="F22" s="47"/>
    </row>
    <row r="23" spans="1:6" ht="14.5">
      <c r="B23" s="208" t="s">
        <v>684</v>
      </c>
      <c r="C23"/>
    </row>
    <row r="24" spans="1:6" ht="14.5">
      <c r="B24" s="208" t="s">
        <v>679</v>
      </c>
      <c r="C24"/>
    </row>
    <row r="25" spans="1:6" ht="14.5">
      <c r="B25" s="208" t="s">
        <v>680</v>
      </c>
      <c r="C25"/>
    </row>
    <row r="26" spans="1:6" ht="14.5">
      <c r="B26" s="208" t="s">
        <v>681</v>
      </c>
      <c r="C26"/>
    </row>
    <row r="27" spans="1:6" ht="14.5">
      <c r="B27" s="208" t="s">
        <v>687</v>
      </c>
      <c r="C27"/>
    </row>
    <row r="28" spans="1:6" ht="14.5">
      <c r="B28" s="208" t="s">
        <v>682</v>
      </c>
      <c r="C28"/>
    </row>
    <row r="29" spans="1:6" ht="14.5">
      <c r="B29" s="208" t="s">
        <v>683</v>
      </c>
      <c r="C29"/>
    </row>
    <row r="30" spans="1:6" ht="40.5">
      <c r="B30" s="208" t="s">
        <v>1074</v>
      </c>
      <c r="C30"/>
    </row>
    <row r="31" spans="1:6" ht="14.5">
      <c r="B31" s="208" t="s">
        <v>686</v>
      </c>
      <c r="C31"/>
    </row>
    <row r="32" spans="1:6" ht="40.5">
      <c r="B32" s="208" t="s">
        <v>691</v>
      </c>
      <c r="C32"/>
    </row>
    <row r="33" spans="2:3" ht="14.5">
      <c r="B33" s="208" t="s">
        <v>688</v>
      </c>
      <c r="C33"/>
    </row>
    <row r="34" spans="2:3" ht="14.5">
      <c r="B34" s="208" t="s">
        <v>689</v>
      </c>
      <c r="C34"/>
    </row>
    <row r="35" spans="2:3" ht="40.5">
      <c r="B35" s="208" t="s">
        <v>692</v>
      </c>
      <c r="C35"/>
    </row>
    <row r="36" spans="2:3" ht="14.5">
      <c r="B36" s="208" t="s">
        <v>690</v>
      </c>
      <c r="C36"/>
    </row>
    <row r="37" spans="2:3" ht="14.5">
      <c r="B37" s="208" t="s">
        <v>690</v>
      </c>
      <c r="C37"/>
    </row>
    <row r="38" spans="2:3" ht="40.5">
      <c r="B38" s="208" t="s">
        <v>693</v>
      </c>
      <c r="C38"/>
    </row>
    <row r="39" spans="2:3" ht="14.5">
      <c r="B39" s="208" t="s">
        <v>694</v>
      </c>
      <c r="C39"/>
    </row>
    <row r="40" spans="2:3" ht="54">
      <c r="B40" s="208" t="s">
        <v>695</v>
      </c>
      <c r="C40"/>
    </row>
    <row r="41" spans="2:3" ht="14.5">
      <c r="B41" s="208" t="s">
        <v>696</v>
      </c>
      <c r="C41"/>
    </row>
    <row r="42" spans="2:3" ht="14.5">
      <c r="B42" s="208" t="s">
        <v>697</v>
      </c>
      <c r="C42"/>
    </row>
    <row r="43" spans="2:3" ht="27">
      <c r="B43" s="208" t="s">
        <v>698</v>
      </c>
      <c r="C43"/>
    </row>
    <row r="44" spans="2:3" ht="27">
      <c r="B44" s="208" t="s">
        <v>699</v>
      </c>
      <c r="C44"/>
    </row>
    <row r="45" spans="2:3" ht="27">
      <c r="B45" s="208" t="s">
        <v>700</v>
      </c>
      <c r="C45"/>
    </row>
    <row r="46" spans="2:3" ht="27">
      <c r="B46" s="208" t="s">
        <v>701</v>
      </c>
      <c r="C46"/>
    </row>
    <row r="47" spans="2:3" ht="14.5">
      <c r="B47" s="208" t="s">
        <v>702</v>
      </c>
      <c r="C47"/>
    </row>
    <row r="48" spans="2:3" ht="14.5">
      <c r="B48" s="208" t="s">
        <v>703</v>
      </c>
      <c r="C48"/>
    </row>
    <row r="49" spans="1:9" ht="14.5">
      <c r="B49" s="208" t="s">
        <v>704</v>
      </c>
      <c r="C49"/>
    </row>
    <row r="50" spans="1:9" ht="14.5">
      <c r="B50" s="208" t="s">
        <v>705</v>
      </c>
      <c r="C50"/>
    </row>
    <row r="51" spans="1:9" ht="14.5">
      <c r="B51" s="208" t="s">
        <v>706</v>
      </c>
      <c r="C51"/>
    </row>
    <row r="52" spans="1:9" ht="27">
      <c r="B52" s="208" t="s">
        <v>707</v>
      </c>
      <c r="C52"/>
    </row>
    <row r="53" spans="1:9" ht="14.5">
      <c r="B53" s="208" t="s">
        <v>708</v>
      </c>
      <c r="C53"/>
    </row>
    <row r="54" spans="1:9" ht="14.5">
      <c r="B54" s="208" t="s">
        <v>709</v>
      </c>
      <c r="C54"/>
    </row>
    <row r="55" spans="1:9" ht="27">
      <c r="B55" s="208" t="s">
        <v>710</v>
      </c>
      <c r="C55"/>
    </row>
    <row r="56" spans="1:9" ht="27">
      <c r="B56" s="208" t="s">
        <v>711</v>
      </c>
      <c r="C56"/>
    </row>
    <row r="57" spans="1:9" ht="40.5">
      <c r="B57" s="208" t="s">
        <v>712</v>
      </c>
      <c r="C57"/>
    </row>
    <row r="58" spans="1:9" ht="13.5" thickBot="1">
      <c r="B58" s="210" t="s">
        <v>1062</v>
      </c>
      <c r="C58" s="18">
        <v>1</v>
      </c>
      <c r="D58" s="18"/>
      <c r="E58" s="18"/>
      <c r="F58" s="18"/>
      <c r="G58" s="184">
        <f>C58</f>
        <v>1</v>
      </c>
      <c r="H58" s="184"/>
      <c r="I58" s="184"/>
    </row>
    <row r="59" spans="1:9" ht="14.5">
      <c r="A59" s="209"/>
      <c r="B59"/>
      <c r="C59" s="69"/>
      <c r="D59" s="69"/>
      <c r="E59" s="47"/>
      <c r="F59" s="47"/>
      <c r="G59" s="18">
        <f>G58</f>
        <v>1</v>
      </c>
      <c r="H59" s="128"/>
      <c r="I59" s="128">
        <f>G59*H59</f>
        <v>0</v>
      </c>
    </row>
    <row r="60" spans="1:9">
      <c r="A60" s="172">
        <v>3.03</v>
      </c>
      <c r="B60" s="188" t="s">
        <v>662</v>
      </c>
      <c r="C60" s="172"/>
      <c r="D60" s="172"/>
      <c r="E60" s="172"/>
      <c r="F60" s="174"/>
      <c r="G60" s="189"/>
      <c r="H60" s="189"/>
      <c r="I60" s="196">
        <f>I59</f>
        <v>0</v>
      </c>
    </row>
    <row r="61" spans="1:9" ht="14.5">
      <c r="A61" s="209"/>
      <c r="B61"/>
      <c r="C61"/>
    </row>
  </sheetData>
  <mergeCells count="1">
    <mergeCell ref="A4:A5"/>
  </mergeCells>
  <pageMargins left="0.7" right="0.7" top="0.75" bottom="0.75" header="0.3" footer="0.3"/>
  <pageSetup paperSize="4294952312" scale="70"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394"/>
  <sheetViews>
    <sheetView topLeftCell="A385" zoomScale="110" zoomScaleNormal="110" workbookViewId="0">
      <selection activeCell="H393" sqref="H393"/>
    </sheetView>
  </sheetViews>
  <sheetFormatPr defaultColWidth="8.54296875" defaultRowHeight="13"/>
  <cols>
    <col min="1" max="1" width="10.453125" style="1" customWidth="1"/>
    <col min="2" max="2" width="53.453125" style="1" customWidth="1"/>
    <col min="3" max="7" width="8.54296875" style="1"/>
    <col min="8" max="8" width="9.54296875" style="1" bestFit="1" customWidth="1"/>
    <col min="9" max="9" width="9.81640625" style="1" bestFit="1" customWidth="1"/>
    <col min="10" max="16384" width="8.54296875" style="1"/>
  </cols>
  <sheetData>
    <row r="2" spans="1:13">
      <c r="A2" s="15" t="s">
        <v>86</v>
      </c>
      <c r="B2" s="15" t="s">
        <v>87</v>
      </c>
      <c r="C2" s="15" t="s">
        <v>88</v>
      </c>
      <c r="D2" s="15" t="s">
        <v>89</v>
      </c>
      <c r="E2" s="15" t="s">
        <v>90</v>
      </c>
      <c r="F2" s="15" t="s">
        <v>91</v>
      </c>
      <c r="G2" s="15" t="s">
        <v>92</v>
      </c>
      <c r="H2" s="15" t="s">
        <v>93</v>
      </c>
      <c r="I2" s="95" t="s">
        <v>94</v>
      </c>
    </row>
    <row r="3" spans="1:13" s="18" customFormat="1">
      <c r="A3" s="78">
        <v>3.04</v>
      </c>
      <c r="B3" s="216" t="s">
        <v>619</v>
      </c>
      <c r="C3" s="78"/>
      <c r="D3" s="78"/>
      <c r="E3" s="78"/>
      <c r="F3" s="79"/>
      <c r="G3" s="79"/>
      <c r="H3" s="79"/>
      <c r="I3" s="182"/>
    </row>
    <row r="4" spans="1:13" s="18" customFormat="1">
      <c r="A4" s="277">
        <v>3220802</v>
      </c>
      <c r="B4" s="14" t="s">
        <v>713</v>
      </c>
      <c r="C4" s="35"/>
      <c r="D4" s="35"/>
      <c r="E4" s="35"/>
      <c r="F4" s="16"/>
      <c r="G4" s="16"/>
      <c r="H4" s="16"/>
    </row>
    <row r="5" spans="1:13" s="18" customFormat="1" ht="26">
      <c r="A5" s="277"/>
      <c r="B5" s="28" t="s">
        <v>714</v>
      </c>
      <c r="C5" s="47"/>
      <c r="D5" s="47"/>
      <c r="E5" s="47"/>
      <c r="F5" s="16"/>
      <c r="G5" s="16"/>
      <c r="H5" s="16"/>
    </row>
    <row r="6" spans="1:13" s="18" customFormat="1" ht="26">
      <c r="A6" s="20"/>
      <c r="B6" s="28" t="s">
        <v>725</v>
      </c>
      <c r="C6" s="47"/>
      <c r="D6" s="47"/>
      <c r="E6" s="47"/>
      <c r="F6" s="16"/>
      <c r="G6" s="16"/>
      <c r="H6" s="16"/>
    </row>
    <row r="7" spans="1:13" s="18" customFormat="1" ht="26">
      <c r="A7" s="20"/>
      <c r="B7" s="28" t="s">
        <v>715</v>
      </c>
      <c r="C7" s="47"/>
      <c r="D7" s="47"/>
      <c r="E7" s="47"/>
      <c r="F7" s="16"/>
      <c r="G7" s="16"/>
      <c r="H7" s="16"/>
    </row>
    <row r="8" spans="1:13" s="18" customFormat="1">
      <c r="A8" s="20"/>
      <c r="B8" s="28" t="s">
        <v>716</v>
      </c>
      <c r="C8" s="48">
        <v>1</v>
      </c>
      <c r="D8" s="48">
        <v>30</v>
      </c>
      <c r="E8" s="48"/>
      <c r="F8" s="213"/>
      <c r="G8" s="48">
        <f>C8*D8</f>
        <v>30</v>
      </c>
      <c r="H8" s="47"/>
    </row>
    <row r="9" spans="1:13" s="18" customFormat="1">
      <c r="A9" s="47"/>
      <c r="B9" s="28" t="s">
        <v>717</v>
      </c>
      <c r="C9" s="48">
        <v>3</v>
      </c>
      <c r="D9" s="48">
        <v>4</v>
      </c>
      <c r="E9" s="48">
        <v>2</v>
      </c>
      <c r="F9" s="17"/>
      <c r="G9" s="17">
        <f>C9*D9*E9</f>
        <v>24</v>
      </c>
    </row>
    <row r="10" spans="1:13" s="18" customFormat="1">
      <c r="A10" s="47"/>
      <c r="B10" s="28" t="s">
        <v>718</v>
      </c>
      <c r="C10" s="48">
        <v>1</v>
      </c>
      <c r="D10" s="48">
        <v>4</v>
      </c>
      <c r="E10" s="48">
        <v>2</v>
      </c>
      <c r="F10" s="17"/>
      <c r="G10" s="17">
        <f t="shared" ref="G10:G13" si="0">C10*D10*E10</f>
        <v>8</v>
      </c>
    </row>
    <row r="11" spans="1:13" s="18" customFormat="1">
      <c r="A11" s="47"/>
      <c r="B11" s="28" t="s">
        <v>719</v>
      </c>
      <c r="C11" s="48">
        <v>1</v>
      </c>
      <c r="D11" s="48">
        <v>18</v>
      </c>
      <c r="E11" s="48">
        <v>2</v>
      </c>
      <c r="F11" s="17"/>
      <c r="G11" s="17">
        <f t="shared" si="0"/>
        <v>36</v>
      </c>
    </row>
    <row r="12" spans="1:13" s="18" customFormat="1">
      <c r="A12" s="47"/>
      <c r="B12" s="28" t="s">
        <v>720</v>
      </c>
      <c r="C12" s="48">
        <v>1</v>
      </c>
      <c r="D12" s="48">
        <v>18</v>
      </c>
      <c r="E12" s="48">
        <v>2</v>
      </c>
      <c r="F12" s="17"/>
      <c r="G12" s="17">
        <f t="shared" si="0"/>
        <v>36</v>
      </c>
    </row>
    <row r="13" spans="1:13" s="18" customFormat="1">
      <c r="A13" s="47"/>
      <c r="B13" s="28" t="s">
        <v>721</v>
      </c>
      <c r="C13" s="48">
        <v>1</v>
      </c>
      <c r="D13" s="48">
        <v>20</v>
      </c>
      <c r="E13" s="48">
        <v>2</v>
      </c>
      <c r="F13" s="17"/>
      <c r="G13" s="17">
        <f t="shared" si="0"/>
        <v>40</v>
      </c>
    </row>
    <row r="14" spans="1:13" ht="13.5" thickBot="1">
      <c r="A14" s="16"/>
      <c r="B14" s="28" t="s">
        <v>722</v>
      </c>
      <c r="C14" s="48">
        <v>1</v>
      </c>
      <c r="D14" s="48"/>
      <c r="E14" s="48"/>
      <c r="F14" s="5"/>
      <c r="G14" s="37">
        <f>C14</f>
        <v>1</v>
      </c>
      <c r="H14" s="38"/>
      <c r="I14" s="38"/>
      <c r="K14" s="18"/>
      <c r="L14" s="18"/>
      <c r="M14" s="18"/>
    </row>
    <row r="15" spans="1:13">
      <c r="A15" s="16"/>
      <c r="B15" s="16"/>
      <c r="C15" s="48"/>
      <c r="D15" s="48"/>
      <c r="E15" s="48"/>
      <c r="F15" s="5"/>
      <c r="G15" s="5">
        <f>SUM(G8:G14)</f>
        <v>175</v>
      </c>
      <c r="I15" s="113">
        <f>G15*H15</f>
        <v>0</v>
      </c>
      <c r="K15" s="18"/>
      <c r="L15" s="18"/>
      <c r="M15" s="18"/>
    </row>
    <row r="16" spans="1:13">
      <c r="A16" s="277">
        <v>3220804</v>
      </c>
      <c r="B16" s="20" t="s">
        <v>723</v>
      </c>
      <c r="C16" s="35"/>
      <c r="D16" s="35"/>
      <c r="E16" s="35"/>
      <c r="K16" s="18"/>
      <c r="L16" s="18"/>
      <c r="M16" s="18"/>
    </row>
    <row r="17" spans="1:13" ht="26">
      <c r="A17" s="277"/>
      <c r="B17" s="16" t="s">
        <v>724</v>
      </c>
      <c r="C17" s="47"/>
      <c r="D17" s="47"/>
      <c r="E17" s="47"/>
      <c r="F17" s="16"/>
      <c r="G17" s="16"/>
      <c r="H17" s="16"/>
    </row>
    <row r="18" spans="1:13" ht="26">
      <c r="A18" s="20"/>
      <c r="B18" s="16" t="s">
        <v>725</v>
      </c>
      <c r="C18" s="47"/>
      <c r="D18" s="47"/>
      <c r="E18" s="47"/>
      <c r="F18" s="16"/>
      <c r="G18" s="16"/>
      <c r="H18" s="16"/>
    </row>
    <row r="19" spans="1:13" ht="26">
      <c r="A19" s="20"/>
      <c r="B19" s="16" t="s">
        <v>726</v>
      </c>
      <c r="C19" s="47"/>
      <c r="D19" s="47"/>
      <c r="E19" s="47"/>
      <c r="F19" s="16"/>
      <c r="G19" s="16"/>
      <c r="H19" s="16"/>
    </row>
    <row r="20" spans="1:13">
      <c r="A20" s="20"/>
      <c r="B20" s="16" t="s">
        <v>716</v>
      </c>
      <c r="C20" s="48">
        <v>1</v>
      </c>
      <c r="D20" s="48">
        <v>30</v>
      </c>
      <c r="E20" s="48"/>
      <c r="F20" s="48"/>
      <c r="G20" s="48">
        <f>C20*D20</f>
        <v>30</v>
      </c>
      <c r="H20" s="18"/>
      <c r="I20" s="18"/>
    </row>
    <row r="21" spans="1:13">
      <c r="A21" s="47"/>
      <c r="B21" s="16" t="s">
        <v>727</v>
      </c>
      <c r="C21" s="48">
        <v>3</v>
      </c>
      <c r="D21" s="48">
        <v>8</v>
      </c>
      <c r="E21" s="48">
        <v>2</v>
      </c>
      <c r="F21" s="48"/>
      <c r="G21" s="48">
        <f t="shared" ref="G21" si="1">C21*D21*E21</f>
        <v>48</v>
      </c>
      <c r="H21" s="18"/>
      <c r="I21" s="18"/>
    </row>
    <row r="22" spans="1:13" ht="13.5" thickBot="1">
      <c r="A22" s="16"/>
      <c r="B22" s="16" t="s">
        <v>728</v>
      </c>
      <c r="C22" s="48">
        <v>2</v>
      </c>
      <c r="D22" s="48">
        <v>25</v>
      </c>
      <c r="E22" s="48"/>
      <c r="F22" s="48"/>
      <c r="G22" s="117">
        <f>C22*D22</f>
        <v>50</v>
      </c>
      <c r="H22" s="38"/>
      <c r="I22" s="38"/>
    </row>
    <row r="23" spans="1:13">
      <c r="A23" s="16"/>
      <c r="B23" s="16"/>
      <c r="C23" s="48"/>
      <c r="D23" s="48"/>
      <c r="E23" s="48"/>
      <c r="F23" s="48"/>
      <c r="G23" s="48">
        <f>SUM(G20:G22)</f>
        <v>128</v>
      </c>
      <c r="I23" s="113">
        <f>G23*H23</f>
        <v>0</v>
      </c>
    </row>
    <row r="24" spans="1:13">
      <c r="A24" s="277">
        <v>3220805</v>
      </c>
      <c r="B24" s="20" t="s">
        <v>729</v>
      </c>
      <c r="C24" s="35"/>
      <c r="D24" s="35"/>
      <c r="E24" s="35"/>
      <c r="F24" s="16"/>
      <c r="G24" s="16"/>
      <c r="H24" s="16"/>
    </row>
    <row r="25" spans="1:13" ht="26">
      <c r="A25" s="277"/>
      <c r="B25" s="16" t="s">
        <v>730</v>
      </c>
      <c r="C25" s="47"/>
      <c r="D25" s="47"/>
      <c r="E25" s="47"/>
      <c r="F25" s="16"/>
      <c r="G25" s="16"/>
      <c r="H25" s="16"/>
    </row>
    <row r="26" spans="1:13" ht="26">
      <c r="A26" s="20"/>
      <c r="B26" s="16" t="s">
        <v>725</v>
      </c>
      <c r="C26" s="47"/>
      <c r="D26" s="47"/>
      <c r="E26" s="47"/>
      <c r="F26" s="16"/>
      <c r="G26" s="16"/>
      <c r="H26" s="16"/>
    </row>
    <row r="27" spans="1:13" ht="26">
      <c r="A27" s="20"/>
      <c r="B27" s="16" t="s">
        <v>731</v>
      </c>
      <c r="C27" s="47"/>
      <c r="D27" s="47"/>
      <c r="E27" s="47"/>
      <c r="F27" s="16"/>
      <c r="G27" s="16"/>
      <c r="H27" s="16"/>
    </row>
    <row r="28" spans="1:13" ht="13.5" thickBot="1">
      <c r="A28" s="20"/>
      <c r="B28" s="16" t="s">
        <v>733</v>
      </c>
      <c r="C28" s="48">
        <v>1</v>
      </c>
      <c r="D28" s="48">
        <v>35</v>
      </c>
      <c r="E28" s="47"/>
      <c r="F28" s="16"/>
      <c r="G28" s="117">
        <f>C28*D28</f>
        <v>35</v>
      </c>
      <c r="H28" s="38"/>
      <c r="I28" s="38"/>
    </row>
    <row r="29" spans="1:13">
      <c r="A29" s="20"/>
      <c r="B29" s="16"/>
      <c r="C29" s="47"/>
      <c r="D29" s="47"/>
      <c r="E29" s="47"/>
      <c r="F29" s="69"/>
      <c r="G29" s="48">
        <f>SUM(G26:G28)</f>
        <v>35</v>
      </c>
      <c r="I29" s="113">
        <f>G29*H29</f>
        <v>0</v>
      </c>
    </row>
    <row r="30" spans="1:13">
      <c r="A30" s="277">
        <v>3220806</v>
      </c>
      <c r="B30" s="20" t="s">
        <v>732</v>
      </c>
      <c r="C30" s="35"/>
      <c r="D30" s="35"/>
      <c r="E30" s="35"/>
      <c r="F30" s="35"/>
      <c r="G30" s="35"/>
      <c r="H30" s="35"/>
      <c r="I30" s="35"/>
      <c r="J30" s="35"/>
      <c r="K30" s="35"/>
      <c r="L30" s="35"/>
      <c r="M30" s="35"/>
    </row>
    <row r="31" spans="1:13" ht="26">
      <c r="A31" s="277"/>
      <c r="B31" s="16" t="s">
        <v>734</v>
      </c>
      <c r="C31" s="47"/>
      <c r="D31" s="47"/>
      <c r="E31" s="47"/>
      <c r="F31" s="16"/>
      <c r="G31" s="16"/>
      <c r="H31" s="16"/>
    </row>
    <row r="32" spans="1:13" ht="26">
      <c r="A32" s="20"/>
      <c r="B32" s="16" t="s">
        <v>725</v>
      </c>
      <c r="C32" s="47"/>
      <c r="D32" s="47"/>
      <c r="E32" s="47"/>
      <c r="F32" s="16"/>
      <c r="G32" s="16"/>
      <c r="H32" s="16"/>
    </row>
    <row r="33" spans="1:9" ht="26">
      <c r="A33" s="20"/>
      <c r="B33" s="16" t="s">
        <v>735</v>
      </c>
      <c r="C33" s="47"/>
      <c r="D33" s="47"/>
      <c r="E33" s="47"/>
      <c r="F33" s="16"/>
      <c r="G33" s="16"/>
      <c r="H33" s="16"/>
    </row>
    <row r="34" spans="1:9">
      <c r="A34" s="20"/>
      <c r="B34" s="16" t="s">
        <v>736</v>
      </c>
      <c r="C34" s="48">
        <v>1</v>
      </c>
      <c r="D34" s="48">
        <v>35</v>
      </c>
      <c r="E34" s="47"/>
      <c r="F34" s="16"/>
      <c r="G34" s="48">
        <f>C34*D34</f>
        <v>35</v>
      </c>
      <c r="H34" s="18"/>
      <c r="I34" s="18"/>
    </row>
    <row r="35" spans="1:9" ht="13.5" thickBot="1">
      <c r="A35" s="16"/>
      <c r="B35" s="16" t="s">
        <v>737</v>
      </c>
      <c r="C35" s="48">
        <v>2</v>
      </c>
      <c r="D35" s="48">
        <v>25</v>
      </c>
      <c r="E35" s="47"/>
      <c r="G35" s="117">
        <f>C35*D35</f>
        <v>50</v>
      </c>
      <c r="H35" s="38"/>
      <c r="I35" s="38"/>
    </row>
    <row r="36" spans="1:9">
      <c r="A36" s="16"/>
      <c r="B36" s="16"/>
      <c r="C36" s="47"/>
      <c r="D36" s="47"/>
      <c r="E36" s="47"/>
      <c r="G36" s="48">
        <f>SUM(G34:G35)</f>
        <v>85</v>
      </c>
      <c r="I36" s="113">
        <f>G36*H36</f>
        <v>0</v>
      </c>
    </row>
    <row r="37" spans="1:9">
      <c r="A37" s="277">
        <v>3222202</v>
      </c>
      <c r="B37" s="20" t="s">
        <v>738</v>
      </c>
      <c r="C37" s="35"/>
      <c r="D37" s="35"/>
      <c r="E37" s="35"/>
      <c r="F37" s="16"/>
      <c r="G37" s="16"/>
      <c r="H37" s="16"/>
    </row>
    <row r="38" spans="1:9">
      <c r="A38" s="277"/>
      <c r="B38" s="16" t="s">
        <v>742</v>
      </c>
      <c r="C38" s="47"/>
      <c r="D38" s="47"/>
      <c r="E38" s="47"/>
      <c r="F38" s="16"/>
      <c r="G38" s="16"/>
      <c r="H38" s="16"/>
    </row>
    <row r="39" spans="1:9">
      <c r="A39" s="20"/>
      <c r="B39" s="16" t="s">
        <v>740</v>
      </c>
      <c r="C39" s="47"/>
      <c r="D39" s="47"/>
      <c r="E39" s="47"/>
      <c r="F39" s="16"/>
      <c r="G39" s="16"/>
      <c r="H39" s="16"/>
    </row>
    <row r="40" spans="1:9">
      <c r="A40" s="20"/>
      <c r="B40" s="16" t="s">
        <v>739</v>
      </c>
      <c r="C40" s="47"/>
      <c r="D40" s="47"/>
      <c r="E40" s="47"/>
      <c r="F40" s="16"/>
      <c r="G40" s="16"/>
      <c r="H40" s="16"/>
    </row>
    <row r="41" spans="1:9" ht="15.75" customHeight="1">
      <c r="A41" s="20"/>
      <c r="B41" s="16" t="s">
        <v>741</v>
      </c>
      <c r="C41" s="47"/>
      <c r="D41" s="47"/>
      <c r="E41" s="47"/>
      <c r="G41" s="16"/>
      <c r="H41" s="16"/>
    </row>
    <row r="42" spans="1:9" ht="13.5" thickBot="1">
      <c r="A42" s="20"/>
      <c r="B42" s="16" t="s">
        <v>746</v>
      </c>
      <c r="C42" s="48">
        <v>20</v>
      </c>
      <c r="D42" s="47"/>
      <c r="E42" s="47"/>
      <c r="G42" s="117">
        <f>C42</f>
        <v>20</v>
      </c>
      <c r="H42" s="38"/>
      <c r="I42" s="38"/>
    </row>
    <row r="43" spans="1:9">
      <c r="A43" s="20"/>
      <c r="B43" s="16"/>
      <c r="C43" s="47"/>
      <c r="D43" s="47"/>
      <c r="E43" s="47"/>
      <c r="G43" s="48">
        <f>SUM(G42)</f>
        <v>20</v>
      </c>
      <c r="I43" s="113">
        <f>G43*H43</f>
        <v>0</v>
      </c>
    </row>
    <row r="44" spans="1:9">
      <c r="A44" s="277">
        <v>3222203</v>
      </c>
      <c r="B44" s="20" t="s">
        <v>750</v>
      </c>
      <c r="C44" s="47"/>
      <c r="D44" s="47"/>
      <c r="E44" s="47"/>
    </row>
    <row r="45" spans="1:9">
      <c r="A45" s="277"/>
      <c r="B45" s="16" t="s">
        <v>742</v>
      </c>
      <c r="C45" s="47"/>
      <c r="D45" s="47"/>
      <c r="E45" s="47"/>
    </row>
    <row r="46" spans="1:9">
      <c r="A46" s="20"/>
      <c r="B46" s="16" t="s">
        <v>743</v>
      </c>
      <c r="C46" s="47"/>
      <c r="D46" s="47"/>
      <c r="E46" s="47"/>
    </row>
    <row r="47" spans="1:9">
      <c r="A47" s="20"/>
      <c r="B47" s="16" t="s">
        <v>739</v>
      </c>
      <c r="C47" s="47"/>
      <c r="D47" s="47"/>
      <c r="E47" s="47"/>
    </row>
    <row r="48" spans="1:9" ht="15" customHeight="1">
      <c r="A48" s="20"/>
      <c r="B48" s="28" t="s">
        <v>744</v>
      </c>
      <c r="C48" s="47"/>
      <c r="D48" s="47"/>
      <c r="E48" s="47"/>
    </row>
    <row r="49" spans="1:9" ht="13.5" thickBot="1">
      <c r="A49" s="20"/>
      <c r="B49" s="28" t="s">
        <v>746</v>
      </c>
      <c r="C49" s="48">
        <v>20</v>
      </c>
      <c r="D49" s="47"/>
      <c r="E49" s="47"/>
      <c r="G49" s="117">
        <f>C49</f>
        <v>20</v>
      </c>
      <c r="H49" s="38"/>
      <c r="I49" s="38"/>
    </row>
    <row r="50" spans="1:9">
      <c r="A50" s="277">
        <v>3222204</v>
      </c>
      <c r="B50" s="20" t="s">
        <v>749</v>
      </c>
      <c r="C50" s="47"/>
      <c r="D50" s="47"/>
      <c r="E50" s="47"/>
      <c r="G50" s="48">
        <f>SUM(G49)</f>
        <v>20</v>
      </c>
      <c r="I50" s="113">
        <f>G50*H50</f>
        <v>0</v>
      </c>
    </row>
    <row r="51" spans="1:9">
      <c r="A51" s="277"/>
      <c r="B51" s="16" t="s">
        <v>742</v>
      </c>
      <c r="C51" s="47"/>
      <c r="D51" s="47"/>
      <c r="E51" s="47"/>
    </row>
    <row r="52" spans="1:9">
      <c r="A52" s="20"/>
      <c r="B52" s="16" t="s">
        <v>745</v>
      </c>
      <c r="C52" s="47"/>
      <c r="D52" s="47"/>
      <c r="E52" s="47"/>
    </row>
    <row r="53" spans="1:9">
      <c r="A53" s="20"/>
      <c r="B53" s="16" t="s">
        <v>739</v>
      </c>
      <c r="C53" s="47"/>
      <c r="D53" s="47"/>
      <c r="E53" s="47"/>
    </row>
    <row r="54" spans="1:9" ht="15" customHeight="1">
      <c r="A54" s="20"/>
      <c r="B54" s="28" t="s">
        <v>744</v>
      </c>
      <c r="C54" s="47"/>
      <c r="D54" s="47"/>
      <c r="E54" s="47"/>
    </row>
    <row r="55" spans="1:9" ht="13.5" thickBot="1">
      <c r="A55" s="20"/>
      <c r="B55" s="28" t="s">
        <v>746</v>
      </c>
      <c r="C55" s="48">
        <v>20</v>
      </c>
      <c r="D55" s="47"/>
      <c r="E55" s="47"/>
      <c r="G55" s="117">
        <f>C55</f>
        <v>20</v>
      </c>
      <c r="H55" s="38"/>
      <c r="I55" s="38"/>
    </row>
    <row r="56" spans="1:9">
      <c r="A56" s="277">
        <v>3222205</v>
      </c>
      <c r="B56" s="20" t="s">
        <v>748</v>
      </c>
      <c r="C56" s="47"/>
      <c r="D56" s="47"/>
      <c r="E56" s="47"/>
      <c r="G56" s="48">
        <f>SUM(G55)</f>
        <v>20</v>
      </c>
      <c r="I56" s="113">
        <f>G56*H56</f>
        <v>0</v>
      </c>
    </row>
    <row r="57" spans="1:9">
      <c r="A57" s="277"/>
      <c r="B57" s="16" t="s">
        <v>742</v>
      </c>
      <c r="C57" s="47"/>
      <c r="D57" s="47"/>
      <c r="E57" s="47"/>
    </row>
    <row r="58" spans="1:9">
      <c r="A58" s="20"/>
      <c r="B58" s="16" t="s">
        <v>747</v>
      </c>
      <c r="C58" s="47"/>
      <c r="D58" s="47"/>
      <c r="E58" s="47"/>
    </row>
    <row r="59" spans="1:9">
      <c r="A59" s="20"/>
      <c r="B59" s="16" t="s">
        <v>739</v>
      </c>
      <c r="C59" s="47"/>
      <c r="D59" s="47"/>
      <c r="E59" s="47"/>
    </row>
    <row r="60" spans="1:9" ht="15.75" customHeight="1">
      <c r="A60" s="20"/>
      <c r="B60" s="28" t="s">
        <v>744</v>
      </c>
      <c r="C60" s="47"/>
      <c r="D60" s="47"/>
      <c r="E60" s="47"/>
    </row>
    <row r="61" spans="1:9" ht="13.5" thickBot="1">
      <c r="A61" s="20"/>
      <c r="B61" s="28" t="s">
        <v>746</v>
      </c>
      <c r="C61" s="48">
        <v>20</v>
      </c>
      <c r="D61" s="47"/>
      <c r="E61" s="47"/>
      <c r="G61" s="117">
        <f>C61</f>
        <v>20</v>
      </c>
      <c r="H61" s="38"/>
      <c r="I61" s="38"/>
    </row>
    <row r="62" spans="1:9">
      <c r="A62" s="20"/>
      <c r="B62" s="28"/>
      <c r="C62" s="47"/>
      <c r="D62" s="47"/>
      <c r="E62" s="47"/>
      <c r="G62" s="48">
        <f>SUM(G61)</f>
        <v>20</v>
      </c>
      <c r="I62" s="113">
        <f>G62*H62</f>
        <v>0</v>
      </c>
    </row>
    <row r="63" spans="1:9" ht="21" customHeight="1">
      <c r="A63" s="277">
        <v>3240402</v>
      </c>
      <c r="B63" s="14" t="s">
        <v>757</v>
      </c>
      <c r="C63" s="47"/>
      <c r="D63" s="47"/>
      <c r="E63" s="47"/>
    </row>
    <row r="64" spans="1:9" ht="26">
      <c r="A64" s="277"/>
      <c r="B64" s="28" t="s">
        <v>758</v>
      </c>
      <c r="C64" s="47"/>
      <c r="D64" s="47"/>
      <c r="E64" s="47"/>
    </row>
    <row r="65" spans="1:9">
      <c r="A65" s="20"/>
      <c r="B65" s="28" t="s">
        <v>751</v>
      </c>
      <c r="C65" s="47"/>
      <c r="D65" s="47"/>
      <c r="E65" s="47"/>
    </row>
    <row r="66" spans="1:9">
      <c r="A66" s="20"/>
      <c r="B66" s="28" t="s">
        <v>752</v>
      </c>
      <c r="C66" s="47"/>
      <c r="D66" s="47"/>
      <c r="E66" s="47"/>
    </row>
    <row r="67" spans="1:9">
      <c r="A67" s="20"/>
      <c r="B67" s="28" t="s">
        <v>753</v>
      </c>
      <c r="C67" s="47"/>
      <c r="D67" s="47"/>
      <c r="E67" s="47"/>
    </row>
    <row r="68" spans="1:9">
      <c r="A68" s="20"/>
      <c r="B68" s="28" t="s">
        <v>754</v>
      </c>
      <c r="C68" s="47"/>
      <c r="D68" s="47"/>
      <c r="E68" s="47"/>
    </row>
    <row r="69" spans="1:9" ht="26">
      <c r="A69" s="20"/>
      <c r="B69" s="28" t="s">
        <v>755</v>
      </c>
    </row>
    <row r="70" spans="1:9" ht="13.5" thickBot="1">
      <c r="A70" s="20"/>
      <c r="B70" s="28" t="s">
        <v>756</v>
      </c>
      <c r="C70" s="48">
        <v>20</v>
      </c>
      <c r="D70" s="47"/>
      <c r="E70" s="47"/>
      <c r="G70" s="117">
        <f>C70</f>
        <v>20</v>
      </c>
      <c r="H70" s="38"/>
      <c r="I70" s="38"/>
    </row>
    <row r="71" spans="1:9">
      <c r="A71" s="20"/>
      <c r="B71" s="28"/>
      <c r="C71" s="47"/>
      <c r="D71" s="47"/>
      <c r="E71" s="47"/>
      <c r="G71" s="48">
        <f>SUM(G70)</f>
        <v>20</v>
      </c>
      <c r="I71" s="113">
        <f>G71*H71</f>
        <v>0</v>
      </c>
    </row>
    <row r="72" spans="1:9" ht="18" customHeight="1">
      <c r="A72" s="277">
        <v>3240403</v>
      </c>
      <c r="B72" s="14" t="s">
        <v>759</v>
      </c>
      <c r="C72" s="47"/>
      <c r="D72" s="47"/>
      <c r="E72" s="47"/>
    </row>
    <row r="73" spans="1:9" ht="26">
      <c r="A73" s="277"/>
      <c r="B73" s="28" t="s">
        <v>758</v>
      </c>
      <c r="C73" s="47"/>
      <c r="D73" s="47"/>
      <c r="E73" s="47"/>
    </row>
    <row r="74" spans="1:9">
      <c r="A74" s="20"/>
      <c r="B74" s="28" t="s">
        <v>751</v>
      </c>
      <c r="C74" s="47"/>
      <c r="D74" s="47"/>
      <c r="E74" s="47"/>
    </row>
    <row r="75" spans="1:9">
      <c r="A75" s="20"/>
      <c r="B75" s="28" t="s">
        <v>752</v>
      </c>
      <c r="C75" s="47"/>
      <c r="D75" s="47"/>
      <c r="E75" s="47"/>
    </row>
    <row r="76" spans="1:9">
      <c r="A76" s="20"/>
      <c r="B76" s="28" t="s">
        <v>760</v>
      </c>
      <c r="C76" s="47"/>
      <c r="D76" s="47"/>
      <c r="E76" s="47"/>
    </row>
    <row r="77" spans="1:9">
      <c r="A77" s="20"/>
      <c r="B77" s="28" t="s">
        <v>754</v>
      </c>
      <c r="C77" s="47"/>
      <c r="D77" s="47"/>
      <c r="E77" s="47"/>
    </row>
    <row r="78" spans="1:9" ht="26">
      <c r="A78" s="20"/>
      <c r="B78" s="28" t="s">
        <v>755</v>
      </c>
    </row>
    <row r="79" spans="1:9" ht="13.5" thickBot="1">
      <c r="A79" s="20"/>
      <c r="B79" s="28" t="s">
        <v>756</v>
      </c>
      <c r="C79" s="48">
        <v>10</v>
      </c>
      <c r="D79" s="47"/>
      <c r="E79" s="47"/>
      <c r="G79" s="117">
        <f>C79</f>
        <v>10</v>
      </c>
      <c r="H79" s="38"/>
      <c r="I79" s="38"/>
    </row>
    <row r="80" spans="1:9">
      <c r="A80" s="20"/>
      <c r="B80" s="28"/>
      <c r="C80" s="47"/>
      <c r="D80" s="47"/>
      <c r="E80" s="47"/>
      <c r="G80" s="48">
        <f>SUM(G79)</f>
        <v>10</v>
      </c>
      <c r="I80" s="113">
        <f>G80*H80</f>
        <v>0</v>
      </c>
    </row>
    <row r="81" spans="1:9" ht="20.25" customHeight="1">
      <c r="A81" s="277">
        <v>3240404</v>
      </c>
      <c r="B81" s="14" t="s">
        <v>761</v>
      </c>
      <c r="C81" s="47"/>
      <c r="D81" s="47"/>
      <c r="E81" s="47"/>
    </row>
    <row r="82" spans="1:9" ht="26">
      <c r="A82" s="277"/>
      <c r="B82" s="28" t="s">
        <v>758</v>
      </c>
      <c r="C82" s="47"/>
      <c r="D82" s="47"/>
      <c r="E82" s="47"/>
    </row>
    <row r="83" spans="1:9">
      <c r="A83" s="20"/>
      <c r="B83" s="28" t="s">
        <v>751</v>
      </c>
      <c r="C83" s="47"/>
      <c r="D83" s="47"/>
      <c r="E83" s="47"/>
    </row>
    <row r="84" spans="1:9">
      <c r="A84" s="20"/>
      <c r="B84" s="28" t="s">
        <v>752</v>
      </c>
      <c r="C84" s="47"/>
      <c r="D84" s="47"/>
      <c r="E84" s="47"/>
    </row>
    <row r="85" spans="1:9">
      <c r="A85" s="20"/>
      <c r="B85" s="28" t="s">
        <v>763</v>
      </c>
      <c r="C85" s="47"/>
      <c r="D85" s="47"/>
      <c r="E85" s="47"/>
    </row>
    <row r="86" spans="1:9">
      <c r="A86" s="20"/>
      <c r="B86" s="28" t="s">
        <v>762</v>
      </c>
      <c r="C86" s="47"/>
      <c r="D86" s="47"/>
      <c r="E86" s="47"/>
    </row>
    <row r="87" spans="1:9" ht="26">
      <c r="A87" s="20"/>
      <c r="B87" s="28" t="s">
        <v>755</v>
      </c>
      <c r="C87" s="47"/>
      <c r="D87" s="47"/>
      <c r="E87" s="47"/>
    </row>
    <row r="88" spans="1:9" ht="13.5" thickBot="1">
      <c r="A88" s="20"/>
      <c r="B88" s="28" t="s">
        <v>756</v>
      </c>
      <c r="C88" s="48">
        <v>5</v>
      </c>
      <c r="D88" s="47"/>
      <c r="E88" s="47"/>
      <c r="G88" s="117">
        <f>C88</f>
        <v>5</v>
      </c>
      <c r="H88" s="38"/>
      <c r="I88" s="38"/>
    </row>
    <row r="89" spans="1:9">
      <c r="C89" s="47"/>
      <c r="D89" s="47"/>
      <c r="E89" s="47"/>
      <c r="G89" s="48">
        <f>SUM(G88)</f>
        <v>5</v>
      </c>
      <c r="I89" s="113">
        <f>G89*H89</f>
        <v>0</v>
      </c>
    </row>
    <row r="90" spans="1:9" ht="18" customHeight="1">
      <c r="A90" s="277">
        <v>3240405</v>
      </c>
      <c r="B90" s="14" t="s">
        <v>764</v>
      </c>
      <c r="C90" s="47"/>
      <c r="D90" s="47"/>
      <c r="E90" s="47"/>
    </row>
    <row r="91" spans="1:9" ht="26">
      <c r="A91" s="277"/>
      <c r="B91" s="28" t="s">
        <v>758</v>
      </c>
      <c r="C91" s="47"/>
      <c r="D91" s="47"/>
      <c r="E91" s="47"/>
    </row>
    <row r="92" spans="1:9">
      <c r="A92" s="20"/>
      <c r="B92" s="28" t="s">
        <v>751</v>
      </c>
      <c r="C92" s="47"/>
      <c r="D92" s="47"/>
      <c r="E92" s="47"/>
    </row>
    <row r="93" spans="1:9">
      <c r="A93" s="20"/>
      <c r="B93" s="28" t="s">
        <v>752</v>
      </c>
      <c r="C93" s="47"/>
      <c r="D93" s="47"/>
      <c r="E93" s="47"/>
    </row>
    <row r="94" spans="1:9">
      <c r="A94" s="20"/>
      <c r="B94" s="28" t="s">
        <v>765</v>
      </c>
      <c r="C94" s="47"/>
      <c r="D94" s="47"/>
      <c r="E94" s="47"/>
    </row>
    <row r="95" spans="1:9">
      <c r="A95" s="20"/>
      <c r="B95" s="28" t="s">
        <v>762</v>
      </c>
      <c r="C95" s="47"/>
      <c r="D95" s="47"/>
      <c r="E95" s="47"/>
    </row>
    <row r="96" spans="1:9" ht="26">
      <c r="A96" s="20"/>
      <c r="B96" s="28" t="s">
        <v>755</v>
      </c>
    </row>
    <row r="97" spans="1:9" ht="13.5" thickBot="1">
      <c r="A97" s="20"/>
      <c r="B97" s="28" t="s">
        <v>756</v>
      </c>
      <c r="C97" s="48">
        <v>5</v>
      </c>
      <c r="D97" s="47"/>
      <c r="E97" s="47"/>
      <c r="G97" s="117">
        <f>C97</f>
        <v>5</v>
      </c>
      <c r="H97" s="38"/>
      <c r="I97" s="38"/>
    </row>
    <row r="98" spans="1:9">
      <c r="A98" s="20"/>
      <c r="B98" s="28"/>
      <c r="C98" s="47"/>
      <c r="D98" s="47"/>
      <c r="E98" s="47"/>
      <c r="G98" s="48">
        <f>SUM(G97)</f>
        <v>5</v>
      </c>
      <c r="I98" s="113">
        <f>G98*H98</f>
        <v>0</v>
      </c>
    </row>
    <row r="99" spans="1:9" ht="26">
      <c r="A99" s="277">
        <v>3240406</v>
      </c>
      <c r="B99" s="14" t="s">
        <v>766</v>
      </c>
      <c r="C99" s="47"/>
      <c r="D99" s="47"/>
      <c r="E99" s="47"/>
    </row>
    <row r="100" spans="1:9" ht="26">
      <c r="A100" s="277"/>
      <c r="B100" s="28" t="s">
        <v>758</v>
      </c>
      <c r="C100" s="47"/>
      <c r="D100" s="47"/>
      <c r="E100" s="47"/>
    </row>
    <row r="101" spans="1:9">
      <c r="A101" s="20"/>
      <c r="B101" s="28" t="s">
        <v>751</v>
      </c>
      <c r="C101" s="47"/>
      <c r="D101" s="47"/>
      <c r="E101" s="47"/>
    </row>
    <row r="102" spans="1:9">
      <c r="A102" s="20"/>
      <c r="B102" s="28" t="s">
        <v>752</v>
      </c>
      <c r="C102" s="47"/>
      <c r="D102" s="47"/>
      <c r="E102" s="47"/>
    </row>
    <row r="103" spans="1:9">
      <c r="A103" s="20"/>
      <c r="B103" s="28" t="s">
        <v>769</v>
      </c>
      <c r="C103" s="47"/>
      <c r="D103" s="47"/>
      <c r="E103" s="47"/>
    </row>
    <row r="104" spans="1:9">
      <c r="A104" s="20"/>
      <c r="B104" s="28" t="s">
        <v>768</v>
      </c>
      <c r="C104" s="47"/>
      <c r="D104" s="47"/>
      <c r="E104" s="47"/>
    </row>
    <row r="105" spans="1:9" ht="26">
      <c r="A105" s="20"/>
      <c r="B105" s="28" t="s">
        <v>755</v>
      </c>
    </row>
    <row r="106" spans="1:9" ht="13.5" thickBot="1">
      <c r="A106" s="20"/>
      <c r="B106" s="28" t="s">
        <v>767</v>
      </c>
      <c r="C106" s="48">
        <v>5</v>
      </c>
      <c r="D106" s="47"/>
      <c r="E106" s="47"/>
      <c r="G106" s="117">
        <f>C106</f>
        <v>5</v>
      </c>
      <c r="H106" s="38"/>
      <c r="I106" s="38"/>
    </row>
    <row r="107" spans="1:9">
      <c r="A107" s="20"/>
      <c r="B107" s="28"/>
      <c r="C107" s="47"/>
      <c r="D107" s="47"/>
      <c r="E107" s="47"/>
      <c r="G107" s="48">
        <f>SUM(G106)</f>
        <v>5</v>
      </c>
      <c r="I107" s="113">
        <f>G107*H107</f>
        <v>0</v>
      </c>
    </row>
    <row r="108" spans="1:9" ht="26">
      <c r="A108" s="277">
        <v>3403003</v>
      </c>
      <c r="B108" s="14" t="s">
        <v>770</v>
      </c>
      <c r="C108" s="47"/>
      <c r="D108" s="47"/>
      <c r="E108" s="47"/>
    </row>
    <row r="109" spans="1:9" ht="39">
      <c r="A109" s="277"/>
      <c r="B109" s="28" t="s">
        <v>771</v>
      </c>
      <c r="C109" s="47"/>
      <c r="D109" s="47"/>
      <c r="E109" s="47"/>
    </row>
    <row r="110" spans="1:9" ht="26">
      <c r="A110" s="20"/>
      <c r="B110" s="28" t="s">
        <v>772</v>
      </c>
      <c r="C110" s="47"/>
      <c r="D110" s="47"/>
      <c r="E110" s="47"/>
    </row>
    <row r="111" spans="1:9">
      <c r="A111" s="20"/>
      <c r="B111" s="28" t="s">
        <v>773</v>
      </c>
      <c r="C111" s="47"/>
      <c r="D111" s="47"/>
      <c r="E111" s="47"/>
    </row>
    <row r="112" spans="1:9">
      <c r="A112" s="20"/>
      <c r="B112" s="28" t="s">
        <v>774</v>
      </c>
      <c r="C112" s="47"/>
      <c r="D112" s="47"/>
      <c r="E112" s="47"/>
    </row>
    <row r="113" spans="1:9">
      <c r="A113" s="20"/>
      <c r="B113" s="28" t="s">
        <v>775</v>
      </c>
      <c r="C113" s="47"/>
      <c r="D113" s="47"/>
      <c r="E113" s="47"/>
    </row>
    <row r="114" spans="1:9">
      <c r="A114" s="20"/>
      <c r="B114" s="28" t="s">
        <v>776</v>
      </c>
      <c r="C114" s="48">
        <v>1</v>
      </c>
      <c r="D114" s="47"/>
      <c r="E114" s="47"/>
      <c r="G114" s="48">
        <f t="shared" ref="G114:G126" si="2">C114</f>
        <v>1</v>
      </c>
    </row>
    <row r="115" spans="1:9">
      <c r="A115" s="47"/>
      <c r="B115" s="28" t="s">
        <v>777</v>
      </c>
      <c r="C115" s="48">
        <v>2</v>
      </c>
      <c r="D115" s="47"/>
      <c r="E115" s="47"/>
      <c r="G115" s="48">
        <f t="shared" si="2"/>
        <v>2</v>
      </c>
    </row>
    <row r="116" spans="1:9">
      <c r="A116" s="47"/>
      <c r="B116" s="28" t="s">
        <v>778</v>
      </c>
      <c r="C116" s="48">
        <v>1</v>
      </c>
      <c r="D116" s="47"/>
      <c r="E116" s="47"/>
      <c r="G116" s="48">
        <f t="shared" si="2"/>
        <v>1</v>
      </c>
    </row>
    <row r="117" spans="1:9">
      <c r="A117" s="47"/>
      <c r="B117" s="28" t="s">
        <v>779</v>
      </c>
      <c r="C117" s="48">
        <v>1</v>
      </c>
      <c r="D117" s="47"/>
      <c r="E117" s="47"/>
      <c r="G117" s="48">
        <f t="shared" si="2"/>
        <v>1</v>
      </c>
    </row>
    <row r="118" spans="1:9">
      <c r="A118" s="47"/>
      <c r="B118" s="28" t="s">
        <v>780</v>
      </c>
      <c r="C118" s="48">
        <v>1</v>
      </c>
      <c r="D118" s="47"/>
      <c r="E118" s="47"/>
      <c r="G118" s="48">
        <f t="shared" si="2"/>
        <v>1</v>
      </c>
    </row>
    <row r="119" spans="1:9">
      <c r="A119" s="47"/>
      <c r="B119" s="28" t="s">
        <v>781</v>
      </c>
      <c r="C119" s="48">
        <v>1</v>
      </c>
      <c r="D119" s="47"/>
      <c r="E119" s="47"/>
      <c r="G119" s="48">
        <f t="shared" si="2"/>
        <v>1</v>
      </c>
    </row>
    <row r="120" spans="1:9">
      <c r="A120" s="47"/>
      <c r="B120" s="28" t="s">
        <v>782</v>
      </c>
      <c r="C120" s="48">
        <v>2</v>
      </c>
      <c r="D120" s="47"/>
      <c r="E120" s="47"/>
      <c r="G120" s="48">
        <f t="shared" si="2"/>
        <v>2</v>
      </c>
    </row>
    <row r="121" spans="1:9">
      <c r="A121" s="47"/>
      <c r="B121" s="28" t="s">
        <v>783</v>
      </c>
      <c r="C121" s="48">
        <v>1</v>
      </c>
      <c r="D121" s="47"/>
      <c r="E121" s="47"/>
      <c r="G121" s="48">
        <f t="shared" si="2"/>
        <v>1</v>
      </c>
    </row>
    <row r="122" spans="1:9">
      <c r="A122" s="47"/>
      <c r="B122" s="28" t="s">
        <v>784</v>
      </c>
      <c r="C122" s="48">
        <v>1</v>
      </c>
      <c r="D122" s="47"/>
      <c r="E122" s="47"/>
      <c r="G122" s="48">
        <f t="shared" si="2"/>
        <v>1</v>
      </c>
    </row>
    <row r="123" spans="1:9">
      <c r="A123" s="47"/>
      <c r="B123" s="28" t="s">
        <v>785</v>
      </c>
      <c r="C123" s="48">
        <v>1</v>
      </c>
      <c r="D123" s="47"/>
      <c r="E123" s="47"/>
      <c r="G123" s="48">
        <f t="shared" si="2"/>
        <v>1</v>
      </c>
    </row>
    <row r="124" spans="1:9">
      <c r="A124" s="47"/>
      <c r="B124" s="28" t="s">
        <v>786</v>
      </c>
      <c r="C124" s="48">
        <v>1</v>
      </c>
      <c r="D124" s="47"/>
      <c r="E124" s="47"/>
      <c r="G124" s="48">
        <f t="shared" si="2"/>
        <v>1</v>
      </c>
    </row>
    <row r="125" spans="1:9">
      <c r="A125" s="47"/>
      <c r="B125" s="28" t="s">
        <v>787</v>
      </c>
      <c r="C125" s="48">
        <v>1</v>
      </c>
      <c r="D125" s="47"/>
      <c r="E125" s="47"/>
      <c r="G125" s="48">
        <f t="shared" si="2"/>
        <v>1</v>
      </c>
    </row>
    <row r="126" spans="1:9">
      <c r="A126" s="47"/>
      <c r="B126" s="28" t="s">
        <v>842</v>
      </c>
      <c r="C126" s="48">
        <v>1</v>
      </c>
      <c r="D126" s="47"/>
      <c r="E126" s="47"/>
      <c r="G126" s="48">
        <f t="shared" si="2"/>
        <v>1</v>
      </c>
    </row>
    <row r="127" spans="1:9" ht="13.5" thickBot="1">
      <c r="A127" s="16"/>
      <c r="B127" s="28" t="s">
        <v>789</v>
      </c>
      <c r="C127" s="48">
        <v>1</v>
      </c>
      <c r="D127" s="47"/>
      <c r="E127" s="47"/>
      <c r="G127" s="117">
        <f>C127</f>
        <v>1</v>
      </c>
      <c r="H127" s="38"/>
      <c r="I127" s="38"/>
    </row>
    <row r="128" spans="1:9">
      <c r="A128" s="16"/>
      <c r="B128" s="28"/>
      <c r="G128" s="48">
        <f>SUM(G114:G127)</f>
        <v>16</v>
      </c>
      <c r="I128" s="113">
        <f>G128*H128</f>
        <v>0</v>
      </c>
    </row>
    <row r="129" spans="1:9" ht="26">
      <c r="A129" s="277">
        <v>3403004</v>
      </c>
      <c r="B129" s="14" t="s">
        <v>790</v>
      </c>
      <c r="C129" s="47"/>
      <c r="D129" s="47"/>
      <c r="E129" s="47"/>
    </row>
    <row r="130" spans="1:9" ht="39">
      <c r="A130" s="277"/>
      <c r="B130" s="28" t="s">
        <v>791</v>
      </c>
      <c r="C130" s="47"/>
      <c r="D130" s="47"/>
      <c r="E130" s="47"/>
    </row>
    <row r="131" spans="1:9" ht="26">
      <c r="A131" s="20"/>
      <c r="B131" s="28" t="s">
        <v>772</v>
      </c>
      <c r="C131" s="47"/>
      <c r="D131" s="47"/>
      <c r="E131" s="47"/>
    </row>
    <row r="132" spans="1:9">
      <c r="A132" s="20"/>
      <c r="B132" s="28" t="s">
        <v>773</v>
      </c>
      <c r="C132" s="47"/>
      <c r="D132" s="47"/>
      <c r="E132" s="47"/>
    </row>
    <row r="133" spans="1:9">
      <c r="A133" s="20"/>
      <c r="B133" s="28" t="s">
        <v>774</v>
      </c>
      <c r="C133" s="47"/>
      <c r="D133" s="47"/>
      <c r="E133" s="47"/>
    </row>
    <row r="134" spans="1:9">
      <c r="A134" s="20"/>
      <c r="B134" s="28" t="s">
        <v>775</v>
      </c>
      <c r="C134" s="47"/>
      <c r="D134" s="47"/>
      <c r="E134" s="47"/>
    </row>
    <row r="135" spans="1:9" ht="26">
      <c r="A135" s="20"/>
      <c r="B135" s="28" t="s">
        <v>792</v>
      </c>
      <c r="C135" s="48">
        <v>1</v>
      </c>
      <c r="D135" s="47"/>
      <c r="E135" s="47"/>
      <c r="G135" s="48">
        <f t="shared" ref="G135:G136" si="3">C135</f>
        <v>1</v>
      </c>
    </row>
    <row r="136" spans="1:9">
      <c r="A136" s="47"/>
      <c r="B136" s="28" t="s">
        <v>793</v>
      </c>
      <c r="C136" s="48">
        <v>1</v>
      </c>
      <c r="D136" s="47"/>
      <c r="E136" s="47"/>
      <c r="G136" s="48">
        <f t="shared" si="3"/>
        <v>1</v>
      </c>
    </row>
    <row r="137" spans="1:9" ht="13.5" thickBot="1">
      <c r="A137" s="47"/>
      <c r="B137" s="28" t="s">
        <v>794</v>
      </c>
      <c r="C137" s="48">
        <v>1</v>
      </c>
      <c r="D137" s="47"/>
      <c r="E137" s="47"/>
      <c r="G137" s="117">
        <f>C137</f>
        <v>1</v>
      </c>
      <c r="H137" s="38"/>
      <c r="I137" s="38"/>
    </row>
    <row r="138" spans="1:9">
      <c r="B138" s="80"/>
      <c r="G138" s="48">
        <f>SUM(G135:G137)</f>
        <v>3</v>
      </c>
      <c r="I138" s="113">
        <f>G138*H138</f>
        <v>0</v>
      </c>
    </row>
    <row r="139" spans="1:9">
      <c r="A139" s="277">
        <v>3403021</v>
      </c>
      <c r="B139" s="20" t="s">
        <v>795</v>
      </c>
      <c r="C139" s="35"/>
      <c r="D139" s="47"/>
      <c r="E139" s="47"/>
      <c r="F139" s="16"/>
    </row>
    <row r="140" spans="1:9">
      <c r="A140" s="277"/>
      <c r="B140" s="16" t="s">
        <v>796</v>
      </c>
      <c r="C140" s="35"/>
      <c r="D140" s="47"/>
      <c r="E140" s="47"/>
      <c r="F140" s="16"/>
    </row>
    <row r="141" spans="1:9">
      <c r="A141" s="20"/>
      <c r="B141" s="16" t="s">
        <v>797</v>
      </c>
      <c r="C141" s="47"/>
      <c r="D141" s="47"/>
      <c r="E141" s="47"/>
      <c r="F141" s="16"/>
    </row>
    <row r="142" spans="1:9" ht="26">
      <c r="A142" s="20"/>
      <c r="B142" s="16" t="s">
        <v>798</v>
      </c>
      <c r="C142" s="47"/>
      <c r="D142" s="47"/>
      <c r="E142" s="47"/>
      <c r="F142" s="16"/>
    </row>
    <row r="143" spans="1:9" ht="26">
      <c r="A143" s="20"/>
      <c r="B143" s="16" t="s">
        <v>799</v>
      </c>
      <c r="C143" s="47"/>
      <c r="D143" s="47"/>
      <c r="E143" s="47"/>
      <c r="F143" s="16"/>
    </row>
    <row r="144" spans="1:9">
      <c r="A144" s="20"/>
      <c r="B144" s="28" t="s">
        <v>776</v>
      </c>
      <c r="C144" s="48">
        <v>1</v>
      </c>
      <c r="D144" s="47"/>
      <c r="E144" s="47"/>
      <c r="F144" s="16"/>
      <c r="G144" s="48">
        <f>C144</f>
        <v>1</v>
      </c>
    </row>
    <row r="145" spans="1:9">
      <c r="A145" s="47"/>
      <c r="B145" s="28" t="s">
        <v>800</v>
      </c>
      <c r="C145" s="48">
        <v>2</v>
      </c>
      <c r="G145" s="48">
        <f t="shared" ref="G145:G160" si="4">C145</f>
        <v>2</v>
      </c>
    </row>
    <row r="146" spans="1:9">
      <c r="A146" s="47"/>
      <c r="B146" s="28" t="s">
        <v>778</v>
      </c>
      <c r="C146" s="48">
        <v>1</v>
      </c>
      <c r="G146" s="48">
        <f t="shared" si="4"/>
        <v>1</v>
      </c>
    </row>
    <row r="147" spans="1:9">
      <c r="A147" s="47"/>
      <c r="B147" s="28" t="s">
        <v>779</v>
      </c>
      <c r="C147" s="48">
        <v>1</v>
      </c>
      <c r="G147" s="48">
        <f t="shared" si="4"/>
        <v>1</v>
      </c>
    </row>
    <row r="148" spans="1:9">
      <c r="A148" s="47"/>
      <c r="B148" s="28" t="s">
        <v>780</v>
      </c>
      <c r="C148" s="48">
        <v>1</v>
      </c>
      <c r="G148" s="48">
        <f t="shared" si="4"/>
        <v>1</v>
      </c>
    </row>
    <row r="149" spans="1:9">
      <c r="A149" s="47"/>
      <c r="B149" s="28" t="s">
        <v>781</v>
      </c>
      <c r="C149" s="48">
        <v>1</v>
      </c>
      <c r="G149" s="48">
        <f t="shared" si="4"/>
        <v>1</v>
      </c>
    </row>
    <row r="150" spans="1:9">
      <c r="A150" s="47"/>
      <c r="B150" s="28" t="s">
        <v>782</v>
      </c>
      <c r="C150" s="48">
        <v>2</v>
      </c>
      <c r="G150" s="48">
        <f t="shared" si="4"/>
        <v>2</v>
      </c>
    </row>
    <row r="151" spans="1:9">
      <c r="A151" s="47"/>
      <c r="B151" s="28" t="s">
        <v>783</v>
      </c>
      <c r="C151" s="48">
        <v>1</v>
      </c>
      <c r="G151" s="48">
        <f t="shared" si="4"/>
        <v>1</v>
      </c>
    </row>
    <row r="152" spans="1:9">
      <c r="A152" s="47"/>
      <c r="B152" s="28" t="s">
        <v>784</v>
      </c>
      <c r="C152" s="48">
        <v>1</v>
      </c>
      <c r="G152" s="48">
        <f t="shared" si="4"/>
        <v>1</v>
      </c>
    </row>
    <row r="153" spans="1:9">
      <c r="A153" s="47"/>
      <c r="B153" s="28" t="s">
        <v>785</v>
      </c>
      <c r="C153" s="48">
        <v>1</v>
      </c>
      <c r="G153" s="48">
        <f t="shared" si="4"/>
        <v>1</v>
      </c>
    </row>
    <row r="154" spans="1:9">
      <c r="A154" s="47"/>
      <c r="B154" s="28" t="s">
        <v>786</v>
      </c>
      <c r="C154" s="48">
        <v>1</v>
      </c>
      <c r="G154" s="48">
        <f t="shared" si="4"/>
        <v>1</v>
      </c>
    </row>
    <row r="155" spans="1:9">
      <c r="A155" s="47"/>
      <c r="B155" s="28" t="s">
        <v>787</v>
      </c>
      <c r="C155" s="48">
        <v>1</v>
      </c>
      <c r="G155" s="48">
        <f t="shared" si="4"/>
        <v>1</v>
      </c>
    </row>
    <row r="156" spans="1:9">
      <c r="A156" s="47"/>
      <c r="B156" s="28" t="s">
        <v>788</v>
      </c>
      <c r="C156" s="48">
        <v>1</v>
      </c>
      <c r="G156" s="48">
        <f t="shared" si="4"/>
        <v>1</v>
      </c>
    </row>
    <row r="157" spans="1:9">
      <c r="A157" s="47"/>
      <c r="B157" s="28" t="s">
        <v>789</v>
      </c>
      <c r="C157" s="48">
        <v>1</v>
      </c>
      <c r="G157" s="48">
        <f t="shared" si="4"/>
        <v>1</v>
      </c>
    </row>
    <row r="158" spans="1:9">
      <c r="A158" s="47"/>
      <c r="B158" s="28" t="s">
        <v>780</v>
      </c>
      <c r="C158" s="48">
        <v>1</v>
      </c>
      <c r="G158" s="48">
        <f t="shared" si="4"/>
        <v>1</v>
      </c>
    </row>
    <row r="159" spans="1:9">
      <c r="A159" s="47"/>
      <c r="B159" s="28" t="s">
        <v>801</v>
      </c>
      <c r="C159" s="48">
        <v>1</v>
      </c>
      <c r="G159" s="48">
        <f t="shared" si="4"/>
        <v>1</v>
      </c>
    </row>
    <row r="160" spans="1:9" ht="13.5" thickBot="1">
      <c r="A160" s="16"/>
      <c r="B160" s="28" t="s">
        <v>802</v>
      </c>
      <c r="C160" s="48">
        <v>1</v>
      </c>
      <c r="G160" s="117">
        <f t="shared" si="4"/>
        <v>1</v>
      </c>
      <c r="H160" s="38"/>
      <c r="I160" s="38"/>
    </row>
    <row r="161" spans="1:9">
      <c r="A161" s="16"/>
      <c r="B161" s="16"/>
      <c r="C161" s="47"/>
      <c r="G161" s="48">
        <f>SUM(G143:G160)</f>
        <v>19</v>
      </c>
      <c r="I161" s="113">
        <f>G161*H161</f>
        <v>0</v>
      </c>
    </row>
    <row r="162" spans="1:9">
      <c r="A162" s="277">
        <v>3281041</v>
      </c>
      <c r="B162" s="20" t="s">
        <v>803</v>
      </c>
      <c r="C162" s="35"/>
    </row>
    <row r="163" spans="1:9">
      <c r="A163" s="277"/>
      <c r="B163" s="16" t="s">
        <v>804</v>
      </c>
      <c r="C163" s="47"/>
      <c r="D163" s="47"/>
      <c r="E163" s="47"/>
      <c r="F163" s="16"/>
    </row>
    <row r="164" spans="1:9">
      <c r="A164" s="20"/>
      <c r="B164" s="16" t="s">
        <v>805</v>
      </c>
      <c r="C164" s="47"/>
      <c r="D164" s="47"/>
      <c r="E164" s="47"/>
      <c r="F164" s="16"/>
    </row>
    <row r="165" spans="1:9">
      <c r="A165" s="20"/>
      <c r="B165" s="16" t="s">
        <v>806</v>
      </c>
      <c r="C165" s="47"/>
      <c r="D165" s="47"/>
      <c r="E165" s="47"/>
      <c r="F165" s="16"/>
    </row>
    <row r="166" spans="1:9">
      <c r="A166" s="20"/>
      <c r="B166" s="16" t="s">
        <v>814</v>
      </c>
      <c r="C166" s="47"/>
      <c r="D166" s="47"/>
      <c r="E166" s="47"/>
      <c r="F166" s="16"/>
    </row>
    <row r="167" spans="1:9">
      <c r="A167" s="20"/>
      <c r="B167" s="16" t="s">
        <v>635</v>
      </c>
      <c r="C167" s="47"/>
      <c r="D167" s="47"/>
      <c r="E167" s="47"/>
      <c r="F167" s="16"/>
    </row>
    <row r="168" spans="1:9">
      <c r="A168" s="20"/>
      <c r="B168" s="16" t="s">
        <v>807</v>
      </c>
      <c r="C168" s="47"/>
      <c r="D168" s="47"/>
      <c r="E168" s="47"/>
      <c r="F168" s="16"/>
    </row>
    <row r="169" spans="1:9">
      <c r="A169" s="20"/>
      <c r="B169" s="16" t="s">
        <v>637</v>
      </c>
      <c r="C169" s="47"/>
      <c r="D169" s="47"/>
      <c r="E169" s="47"/>
      <c r="F169" s="16"/>
    </row>
    <row r="170" spans="1:9" ht="26">
      <c r="A170" s="20"/>
      <c r="B170" s="16" t="s">
        <v>808</v>
      </c>
      <c r="C170" s="47"/>
      <c r="D170" s="47"/>
      <c r="E170" s="47"/>
      <c r="F170" s="16"/>
    </row>
    <row r="171" spans="1:9">
      <c r="A171" s="20"/>
      <c r="B171" s="16" t="s">
        <v>809</v>
      </c>
      <c r="C171" s="76">
        <v>1</v>
      </c>
      <c r="D171" s="76">
        <v>15</v>
      </c>
      <c r="E171" s="47"/>
      <c r="F171" s="16"/>
      <c r="G171" s="48">
        <f>D171*C171</f>
        <v>15</v>
      </c>
    </row>
    <row r="172" spans="1:9">
      <c r="A172" s="47"/>
      <c r="B172" s="28" t="s">
        <v>810</v>
      </c>
      <c r="C172" s="76">
        <v>2</v>
      </c>
      <c r="D172" s="76">
        <v>60</v>
      </c>
      <c r="E172" s="47"/>
      <c r="F172" s="47"/>
      <c r="G172" s="48">
        <f t="shared" ref="G172:G173" si="5">D172*C172</f>
        <v>120</v>
      </c>
    </row>
    <row r="173" spans="1:9">
      <c r="A173" s="47"/>
      <c r="B173" s="28" t="s">
        <v>779</v>
      </c>
      <c r="C173" s="76">
        <v>1</v>
      </c>
      <c r="D173" s="76">
        <v>43</v>
      </c>
      <c r="E173" s="47"/>
      <c r="F173" s="47"/>
      <c r="G173" s="48">
        <f t="shared" si="5"/>
        <v>43</v>
      </c>
    </row>
    <row r="174" spans="1:9" ht="13.5" thickBot="1">
      <c r="A174" s="16"/>
      <c r="B174" s="28" t="s">
        <v>778</v>
      </c>
      <c r="C174" s="76">
        <v>1</v>
      </c>
      <c r="D174" s="8">
        <v>38</v>
      </c>
      <c r="G174" s="117">
        <f>C174*D174</f>
        <v>38</v>
      </c>
      <c r="H174" s="38"/>
      <c r="I174" s="38"/>
    </row>
    <row r="175" spans="1:9">
      <c r="A175" s="16"/>
      <c r="B175" s="16"/>
      <c r="C175" s="47"/>
      <c r="G175" s="48">
        <f>SUM(G171:G174)</f>
        <v>216</v>
      </c>
      <c r="I175" s="113">
        <f>G175*H175</f>
        <v>0</v>
      </c>
    </row>
    <row r="176" spans="1:9">
      <c r="A176" s="277">
        <v>3281061</v>
      </c>
      <c r="B176" s="14" t="s">
        <v>811</v>
      </c>
      <c r="C176" s="47"/>
      <c r="D176" s="47"/>
      <c r="E176" s="47"/>
      <c r="F176" s="16"/>
    </row>
    <row r="177" spans="1:7">
      <c r="A177" s="277"/>
      <c r="B177" s="16" t="s">
        <v>813</v>
      </c>
      <c r="C177" s="47"/>
      <c r="D177" s="47"/>
      <c r="E177" s="47"/>
      <c r="F177" s="16"/>
    </row>
    <row r="178" spans="1:7">
      <c r="A178" s="20"/>
      <c r="B178" s="16" t="s">
        <v>805</v>
      </c>
      <c r="C178" s="18"/>
      <c r="D178" s="47"/>
      <c r="E178" s="47"/>
      <c r="F178" s="16"/>
    </row>
    <row r="179" spans="1:7">
      <c r="A179" s="20"/>
      <c r="B179" s="16" t="s">
        <v>812</v>
      </c>
      <c r="C179" s="18"/>
      <c r="D179" s="47"/>
      <c r="E179" s="47"/>
      <c r="F179" s="16"/>
    </row>
    <row r="180" spans="1:7">
      <c r="A180" s="20"/>
      <c r="B180" s="16" t="s">
        <v>814</v>
      </c>
      <c r="C180" s="18"/>
      <c r="D180" s="47"/>
      <c r="E180" s="47"/>
      <c r="F180" s="16"/>
    </row>
    <row r="181" spans="1:7">
      <c r="A181" s="20"/>
      <c r="B181" s="16" t="s">
        <v>635</v>
      </c>
      <c r="C181" s="18"/>
      <c r="D181" s="47"/>
      <c r="E181" s="47"/>
      <c r="F181" s="16"/>
    </row>
    <row r="182" spans="1:7">
      <c r="A182" s="20"/>
      <c r="B182" s="16" t="s">
        <v>807</v>
      </c>
      <c r="C182" s="18"/>
      <c r="D182" s="47"/>
      <c r="E182" s="47"/>
      <c r="F182" s="16"/>
    </row>
    <row r="183" spans="1:7">
      <c r="A183" s="20"/>
      <c r="B183" s="16" t="s">
        <v>637</v>
      </c>
      <c r="C183" s="18"/>
      <c r="D183" s="47"/>
      <c r="E183" s="47"/>
      <c r="F183" s="16"/>
    </row>
    <row r="184" spans="1:7" ht="26">
      <c r="A184" s="20"/>
      <c r="B184" s="16" t="s">
        <v>808</v>
      </c>
      <c r="C184" s="18"/>
      <c r="D184" s="47"/>
      <c r="E184" s="47"/>
      <c r="F184" s="16"/>
    </row>
    <row r="185" spans="1:7">
      <c r="A185" s="20"/>
      <c r="B185" s="28" t="s">
        <v>776</v>
      </c>
      <c r="C185" s="17">
        <v>1</v>
      </c>
      <c r="D185" s="48">
        <v>20</v>
      </c>
      <c r="E185" s="48"/>
      <c r="F185" s="213"/>
      <c r="G185" s="48">
        <f>D185*C185</f>
        <v>20</v>
      </c>
    </row>
    <row r="186" spans="1:7">
      <c r="A186" s="47"/>
      <c r="B186" s="16" t="s">
        <v>816</v>
      </c>
      <c r="C186" s="48">
        <v>1</v>
      </c>
      <c r="D186" s="48">
        <v>45</v>
      </c>
      <c r="E186" s="48"/>
      <c r="F186" s="48"/>
      <c r="G186" s="48">
        <f t="shared" ref="G186:G197" si="6">D186*C186</f>
        <v>45</v>
      </c>
    </row>
    <row r="187" spans="1:7">
      <c r="A187" s="47"/>
      <c r="B187" s="16" t="s">
        <v>815</v>
      </c>
      <c r="C187" s="48">
        <v>1</v>
      </c>
      <c r="D187" s="48">
        <v>55</v>
      </c>
      <c r="E187" s="48"/>
      <c r="F187" s="48"/>
      <c r="G187" s="48">
        <f t="shared" si="6"/>
        <v>55</v>
      </c>
    </row>
    <row r="188" spans="1:7">
      <c r="A188" s="47"/>
      <c r="B188" s="28" t="s">
        <v>783</v>
      </c>
      <c r="C188" s="48">
        <v>1</v>
      </c>
      <c r="D188" s="48">
        <v>60</v>
      </c>
      <c r="E188" s="48"/>
      <c r="F188" s="48"/>
      <c r="G188" s="48">
        <f t="shared" si="6"/>
        <v>60</v>
      </c>
    </row>
    <row r="189" spans="1:7">
      <c r="A189" s="47"/>
      <c r="B189" s="28" t="s">
        <v>785</v>
      </c>
      <c r="C189" s="48">
        <v>1</v>
      </c>
      <c r="D189" s="48">
        <v>60</v>
      </c>
      <c r="E189" s="48"/>
      <c r="F189" s="48"/>
      <c r="G189" s="48">
        <f t="shared" si="6"/>
        <v>60</v>
      </c>
    </row>
    <row r="190" spans="1:7">
      <c r="A190" s="47"/>
      <c r="B190" s="28" t="s">
        <v>786</v>
      </c>
      <c r="C190" s="48">
        <v>1</v>
      </c>
      <c r="D190" s="48">
        <v>60</v>
      </c>
      <c r="E190" s="48"/>
      <c r="F190" s="48"/>
      <c r="G190" s="48">
        <f t="shared" si="6"/>
        <v>60</v>
      </c>
    </row>
    <row r="191" spans="1:7">
      <c r="A191" s="47"/>
      <c r="B191" s="28" t="s">
        <v>787</v>
      </c>
      <c r="C191" s="48">
        <v>1</v>
      </c>
      <c r="D191" s="48">
        <v>60</v>
      </c>
      <c r="E191" s="48"/>
      <c r="F191" s="48"/>
      <c r="G191" s="48">
        <f t="shared" si="6"/>
        <v>60</v>
      </c>
    </row>
    <row r="192" spans="1:7">
      <c r="A192" s="47"/>
      <c r="B192" s="28" t="s">
        <v>788</v>
      </c>
      <c r="C192" s="48">
        <v>1</v>
      </c>
      <c r="D192" s="48">
        <v>60</v>
      </c>
      <c r="E192" s="48"/>
      <c r="F192" s="48"/>
      <c r="G192" s="48">
        <f t="shared" si="6"/>
        <v>60</v>
      </c>
    </row>
    <row r="193" spans="1:9">
      <c r="A193" s="47"/>
      <c r="B193" s="28" t="s">
        <v>789</v>
      </c>
      <c r="C193" s="48">
        <v>1</v>
      </c>
      <c r="D193" s="48">
        <v>60</v>
      </c>
      <c r="E193" s="48"/>
      <c r="F193" s="48"/>
      <c r="G193" s="48">
        <f t="shared" si="6"/>
        <v>60</v>
      </c>
    </row>
    <row r="194" spans="1:9">
      <c r="A194" s="47"/>
      <c r="B194" s="16" t="s">
        <v>817</v>
      </c>
      <c r="C194" s="48">
        <v>2</v>
      </c>
      <c r="D194" s="48">
        <v>60</v>
      </c>
      <c r="E194" s="48"/>
      <c r="F194" s="48"/>
      <c r="G194" s="48">
        <f t="shared" si="6"/>
        <v>120</v>
      </c>
    </row>
    <row r="195" spans="1:9">
      <c r="A195" s="47"/>
      <c r="B195" s="16" t="s">
        <v>784</v>
      </c>
      <c r="C195" s="48">
        <v>1</v>
      </c>
      <c r="D195" s="48">
        <v>60</v>
      </c>
      <c r="E195" s="48"/>
      <c r="F195" s="48"/>
      <c r="G195" s="48">
        <f t="shared" si="6"/>
        <v>60</v>
      </c>
    </row>
    <row r="196" spans="1:9">
      <c r="A196" s="47"/>
      <c r="B196" s="16" t="s">
        <v>782</v>
      </c>
      <c r="C196" s="48">
        <v>2</v>
      </c>
      <c r="D196" s="48">
        <v>18</v>
      </c>
      <c r="E196" s="48"/>
      <c r="F196" s="48"/>
      <c r="G196" s="48">
        <f t="shared" si="6"/>
        <v>36</v>
      </c>
    </row>
    <row r="197" spans="1:9" ht="13.5" thickBot="1">
      <c r="A197" s="47"/>
      <c r="B197" s="16" t="s">
        <v>818</v>
      </c>
      <c r="C197" s="48">
        <v>2</v>
      </c>
      <c r="D197" s="48">
        <v>45</v>
      </c>
      <c r="E197" s="48"/>
      <c r="F197" s="48"/>
      <c r="G197" s="117">
        <f t="shared" si="6"/>
        <v>90</v>
      </c>
      <c r="H197" s="38"/>
      <c r="I197" s="38"/>
    </row>
    <row r="198" spans="1:9">
      <c r="C198" s="5"/>
      <c r="D198" s="5"/>
      <c r="E198" s="5"/>
      <c r="F198" s="5"/>
      <c r="G198" s="5">
        <f>SUM(G185:G197)</f>
        <v>786</v>
      </c>
      <c r="I198" s="113">
        <f>G198*H198</f>
        <v>0</v>
      </c>
    </row>
    <row r="199" spans="1:9">
      <c r="A199" s="277">
        <v>3281081</v>
      </c>
      <c r="B199" s="20" t="s">
        <v>819</v>
      </c>
      <c r="C199" s="35"/>
      <c r="D199" s="47"/>
      <c r="E199" s="47"/>
      <c r="F199" s="16"/>
    </row>
    <row r="200" spans="1:9">
      <c r="A200" s="277"/>
      <c r="B200" s="16" t="s">
        <v>820</v>
      </c>
      <c r="C200" s="47"/>
      <c r="D200" s="47"/>
      <c r="E200" s="47"/>
      <c r="F200" s="16"/>
    </row>
    <row r="201" spans="1:9">
      <c r="A201" s="20"/>
      <c r="B201" s="16" t="s">
        <v>805</v>
      </c>
      <c r="C201" s="47"/>
      <c r="D201" s="47"/>
      <c r="E201" s="47"/>
      <c r="F201" s="16"/>
    </row>
    <row r="202" spans="1:9" ht="26">
      <c r="A202" s="20"/>
      <c r="B202" s="16" t="s">
        <v>858</v>
      </c>
      <c r="C202" s="47"/>
      <c r="D202" s="47"/>
      <c r="E202" s="47"/>
      <c r="F202" s="16"/>
    </row>
    <row r="203" spans="1:9">
      <c r="A203" s="20"/>
      <c r="B203" s="16" t="s">
        <v>814</v>
      </c>
      <c r="C203" s="47"/>
      <c r="D203" s="47"/>
      <c r="E203" s="47"/>
      <c r="F203" s="16"/>
    </row>
    <row r="204" spans="1:9">
      <c r="A204" s="20"/>
      <c r="B204" s="16" t="s">
        <v>635</v>
      </c>
      <c r="C204" s="47"/>
      <c r="D204" s="47"/>
      <c r="E204" s="47"/>
      <c r="F204" s="16"/>
    </row>
    <row r="205" spans="1:9">
      <c r="A205" s="20"/>
      <c r="B205" s="16" t="s">
        <v>807</v>
      </c>
      <c r="C205" s="47"/>
      <c r="D205" s="47"/>
      <c r="E205" s="47"/>
      <c r="F205" s="16"/>
    </row>
    <row r="206" spans="1:9">
      <c r="A206" s="20"/>
      <c r="B206" s="16" t="s">
        <v>637</v>
      </c>
      <c r="C206" s="47"/>
      <c r="D206" s="47"/>
      <c r="E206" s="47"/>
      <c r="F206" s="16"/>
    </row>
    <row r="207" spans="1:9" ht="26">
      <c r="A207" s="20"/>
      <c r="B207" s="16" t="s">
        <v>808</v>
      </c>
      <c r="C207" s="47"/>
      <c r="D207" s="47"/>
      <c r="E207" s="47"/>
      <c r="F207" s="16"/>
    </row>
    <row r="208" spans="1:9">
      <c r="A208" s="20"/>
      <c r="B208" s="28" t="s">
        <v>821</v>
      </c>
      <c r="C208" s="48">
        <v>1</v>
      </c>
      <c r="D208" s="48">
        <v>38</v>
      </c>
      <c r="E208" s="48"/>
      <c r="F208" s="48"/>
      <c r="G208" s="48">
        <f t="shared" ref="G208:G209" si="7">D208*C208</f>
        <v>38</v>
      </c>
    </row>
    <row r="209" spans="1:9" ht="13.5" thickBot="1">
      <c r="A209" s="16"/>
      <c r="B209" s="28" t="s">
        <v>802</v>
      </c>
      <c r="C209" s="48">
        <v>1</v>
      </c>
      <c r="D209" s="48">
        <v>65</v>
      </c>
      <c r="E209" s="48"/>
      <c r="F209" s="48"/>
      <c r="G209" s="117">
        <f t="shared" si="7"/>
        <v>65</v>
      </c>
      <c r="H209" s="38"/>
      <c r="I209" s="38"/>
    </row>
    <row r="210" spans="1:9">
      <c r="A210" s="16"/>
      <c r="B210" s="16"/>
      <c r="C210" s="48"/>
      <c r="D210" s="48"/>
      <c r="E210" s="48"/>
      <c r="F210" s="48"/>
      <c r="G210" s="5">
        <f>SUM(G208:G209)</f>
        <v>103</v>
      </c>
      <c r="I210" s="113">
        <f>G210*H210</f>
        <v>0</v>
      </c>
    </row>
    <row r="211" spans="1:9">
      <c r="A211" s="277">
        <v>3281010</v>
      </c>
      <c r="B211" s="14" t="s">
        <v>822</v>
      </c>
      <c r="C211" s="48"/>
      <c r="D211" s="48"/>
      <c r="E211" s="48"/>
      <c r="F211" s="48"/>
    </row>
    <row r="212" spans="1:9">
      <c r="A212" s="277"/>
      <c r="B212" s="16" t="s">
        <v>823</v>
      </c>
      <c r="C212" s="48"/>
      <c r="D212" s="48"/>
      <c r="E212" s="48"/>
      <c r="F212" s="48"/>
    </row>
    <row r="213" spans="1:9">
      <c r="A213" s="20"/>
      <c r="B213" s="16" t="s">
        <v>805</v>
      </c>
      <c r="C213" s="48"/>
      <c r="D213" s="48"/>
      <c r="E213" s="48"/>
      <c r="F213" s="48"/>
    </row>
    <row r="214" spans="1:9">
      <c r="A214" s="20"/>
      <c r="B214" s="16" t="s">
        <v>633</v>
      </c>
      <c r="C214" s="48"/>
      <c r="D214" s="48"/>
      <c r="E214" s="48"/>
      <c r="F214" s="48"/>
    </row>
    <row r="215" spans="1:9">
      <c r="A215" s="20"/>
      <c r="B215" s="16" t="s">
        <v>824</v>
      </c>
      <c r="C215" s="48"/>
      <c r="D215" s="48"/>
      <c r="E215" s="48"/>
      <c r="F215" s="48"/>
    </row>
    <row r="216" spans="1:9">
      <c r="A216" s="20"/>
      <c r="B216" s="16" t="s">
        <v>635</v>
      </c>
      <c r="C216" s="48"/>
      <c r="D216" s="48"/>
      <c r="E216" s="48"/>
      <c r="F216" s="48"/>
    </row>
    <row r="217" spans="1:9">
      <c r="A217" s="20"/>
      <c r="B217" s="16" t="s">
        <v>807</v>
      </c>
      <c r="C217" s="48"/>
      <c r="D217" s="48"/>
      <c r="E217" s="48"/>
      <c r="F217" s="48"/>
    </row>
    <row r="218" spans="1:9">
      <c r="A218" s="20"/>
      <c r="B218" s="16" t="s">
        <v>637</v>
      </c>
      <c r="C218" s="48"/>
      <c r="D218" s="48"/>
      <c r="E218" s="48"/>
      <c r="F218" s="48"/>
    </row>
    <row r="219" spans="1:9" ht="26">
      <c r="A219" s="20"/>
      <c r="B219" s="215" t="s">
        <v>808</v>
      </c>
      <c r="C219" s="48"/>
      <c r="D219" s="48"/>
      <c r="E219" s="48"/>
      <c r="F219" s="48"/>
    </row>
    <row r="220" spans="1:9" ht="13.5" thickBot="1">
      <c r="A220" s="20"/>
      <c r="B220" s="28" t="s">
        <v>825</v>
      </c>
      <c r="C220" s="48">
        <v>1</v>
      </c>
      <c r="D220" s="48">
        <v>15</v>
      </c>
      <c r="E220" s="48">
        <v>5</v>
      </c>
      <c r="F220" s="48"/>
      <c r="G220" s="117">
        <f>C220*D220*E220</f>
        <v>75</v>
      </c>
      <c r="H220" s="38"/>
      <c r="I220" s="38"/>
    </row>
    <row r="221" spans="1:9">
      <c r="A221" s="20"/>
      <c r="B221" s="28"/>
      <c r="C221" s="48"/>
      <c r="D221" s="48"/>
      <c r="E221" s="48"/>
      <c r="F221" s="48"/>
      <c r="G221" s="5">
        <f>SUM(G219:G220)</f>
        <v>75</v>
      </c>
      <c r="I221" s="113">
        <f>G221*H221</f>
        <v>0</v>
      </c>
    </row>
    <row r="222" spans="1:9">
      <c r="A222" s="277">
        <v>3281042</v>
      </c>
      <c r="B222" s="20" t="s">
        <v>826</v>
      </c>
      <c r="C222" s="48"/>
      <c r="D222" s="48"/>
      <c r="E222" s="48"/>
      <c r="F222" s="48"/>
    </row>
    <row r="223" spans="1:9">
      <c r="A223" s="277"/>
      <c r="B223" s="16" t="s">
        <v>827</v>
      </c>
      <c r="C223" s="48"/>
      <c r="D223" s="48"/>
      <c r="E223" s="48"/>
      <c r="F223" s="48"/>
    </row>
    <row r="224" spans="1:9">
      <c r="A224" s="20"/>
      <c r="B224" s="16" t="s">
        <v>805</v>
      </c>
      <c r="C224" s="48"/>
      <c r="D224" s="48"/>
      <c r="E224" s="48"/>
      <c r="F224" s="48"/>
    </row>
    <row r="225" spans="1:9">
      <c r="A225" s="20"/>
      <c r="B225" s="16" t="s">
        <v>806</v>
      </c>
      <c r="C225" s="48"/>
      <c r="D225" s="48"/>
      <c r="E225" s="48"/>
      <c r="F225" s="48"/>
    </row>
    <row r="226" spans="1:9">
      <c r="A226" s="20"/>
      <c r="B226" s="16" t="s">
        <v>828</v>
      </c>
      <c r="C226" s="47"/>
      <c r="D226" s="47"/>
      <c r="E226" s="47"/>
      <c r="F226" s="16"/>
    </row>
    <row r="227" spans="1:9">
      <c r="A227" s="20"/>
      <c r="B227" s="16" t="s">
        <v>635</v>
      </c>
      <c r="C227" s="47"/>
      <c r="D227" s="47"/>
      <c r="E227" s="47"/>
      <c r="F227" s="16"/>
    </row>
    <row r="228" spans="1:9">
      <c r="A228" s="20"/>
      <c r="B228" s="16" t="s">
        <v>807</v>
      </c>
      <c r="C228" s="47"/>
      <c r="D228" s="47"/>
      <c r="E228" s="47"/>
      <c r="F228" s="16"/>
    </row>
    <row r="229" spans="1:9">
      <c r="A229" s="20"/>
      <c r="B229" s="16" t="s">
        <v>637</v>
      </c>
      <c r="C229" s="47"/>
      <c r="D229" s="47"/>
      <c r="E229" s="47"/>
      <c r="F229" s="16"/>
    </row>
    <row r="230" spans="1:9" ht="26">
      <c r="A230" s="20"/>
      <c r="B230" s="16" t="s">
        <v>808</v>
      </c>
      <c r="C230" s="47"/>
      <c r="D230" s="47"/>
      <c r="E230" s="47"/>
      <c r="F230" s="16"/>
    </row>
    <row r="231" spans="1:9">
      <c r="A231" s="20"/>
      <c r="B231" s="16" t="s">
        <v>831</v>
      </c>
      <c r="C231" s="48">
        <v>2</v>
      </c>
      <c r="D231" s="48">
        <v>50</v>
      </c>
      <c r="E231" s="48"/>
      <c r="F231" s="213"/>
      <c r="G231" s="5">
        <f>C231*D231</f>
        <v>100</v>
      </c>
    </row>
    <row r="232" spans="1:9">
      <c r="A232" s="47"/>
      <c r="B232" s="16" t="s">
        <v>830</v>
      </c>
      <c r="C232" s="48">
        <v>2</v>
      </c>
      <c r="D232" s="48">
        <v>50</v>
      </c>
      <c r="E232" s="48"/>
      <c r="F232" s="213"/>
      <c r="G232" s="5">
        <f>C232*D232</f>
        <v>100</v>
      </c>
    </row>
    <row r="233" spans="1:9" ht="13.5" thickBot="1">
      <c r="A233" s="47"/>
      <c r="B233" s="16" t="s">
        <v>832</v>
      </c>
      <c r="C233" s="48">
        <v>1</v>
      </c>
      <c r="D233" s="48">
        <v>50</v>
      </c>
      <c r="E233" s="48"/>
      <c r="F233" s="213"/>
      <c r="G233" s="117">
        <f>C233*D233</f>
        <v>50</v>
      </c>
      <c r="H233" s="38"/>
      <c r="I233" s="38"/>
    </row>
    <row r="234" spans="1:9">
      <c r="B234" s="211"/>
      <c r="C234" s="5"/>
      <c r="D234" s="48"/>
      <c r="E234" s="48"/>
      <c r="F234" s="213"/>
      <c r="G234" s="5">
        <f>SUM(G231:G233)</f>
        <v>250</v>
      </c>
      <c r="I234" s="113">
        <f>G234*H234</f>
        <v>0</v>
      </c>
    </row>
    <row r="236" spans="1:9">
      <c r="A236" s="277">
        <v>3281062</v>
      </c>
      <c r="B236" s="14" t="s">
        <v>833</v>
      </c>
      <c r="C236" s="47"/>
    </row>
    <row r="237" spans="1:9">
      <c r="A237" s="277"/>
      <c r="B237" s="16" t="s">
        <v>834</v>
      </c>
      <c r="C237" s="47"/>
    </row>
    <row r="238" spans="1:9">
      <c r="A238" s="20"/>
      <c r="B238" s="16" t="s">
        <v>805</v>
      </c>
      <c r="C238" s="47"/>
    </row>
    <row r="239" spans="1:9">
      <c r="A239" s="20"/>
      <c r="B239" s="16" t="s">
        <v>812</v>
      </c>
      <c r="C239" s="47"/>
    </row>
    <row r="240" spans="1:9">
      <c r="A240" s="20"/>
      <c r="B240" s="16" t="s">
        <v>828</v>
      </c>
      <c r="C240" s="47"/>
    </row>
    <row r="241" spans="1:9">
      <c r="A241" s="20"/>
      <c r="B241" s="16" t="s">
        <v>635</v>
      </c>
      <c r="C241" s="47"/>
    </row>
    <row r="242" spans="1:9">
      <c r="A242" s="20"/>
      <c r="B242" s="16" t="s">
        <v>807</v>
      </c>
      <c r="C242" s="47"/>
    </row>
    <row r="243" spans="1:9">
      <c r="A243" s="20"/>
      <c r="B243" s="16" t="s">
        <v>637</v>
      </c>
      <c r="C243" s="47"/>
    </row>
    <row r="244" spans="1:9" ht="26">
      <c r="A244" s="20"/>
      <c r="B244" s="28" t="s">
        <v>808</v>
      </c>
      <c r="C244" s="47"/>
    </row>
    <row r="245" spans="1:9">
      <c r="A245" s="47"/>
      <c r="B245" s="28" t="s">
        <v>835</v>
      </c>
      <c r="C245" s="5">
        <v>1</v>
      </c>
      <c r="D245" s="48">
        <v>20</v>
      </c>
      <c r="E245" s="5"/>
      <c r="F245" s="5"/>
      <c r="G245" s="5">
        <f>C245*D245</f>
        <v>20</v>
      </c>
    </row>
    <row r="246" spans="1:9">
      <c r="A246" s="47"/>
      <c r="B246" s="28" t="s">
        <v>836</v>
      </c>
      <c r="C246" s="5">
        <v>1</v>
      </c>
      <c r="D246" s="48">
        <v>38</v>
      </c>
      <c r="E246" s="5"/>
      <c r="F246" s="5"/>
      <c r="G246" s="5">
        <f t="shared" ref="G246:G256" si="8">C246*D246</f>
        <v>38</v>
      </c>
    </row>
    <row r="247" spans="1:9" ht="26">
      <c r="A247" s="47"/>
      <c r="B247" s="28" t="s">
        <v>837</v>
      </c>
      <c r="C247" s="5">
        <v>1</v>
      </c>
      <c r="D247" s="48">
        <v>45</v>
      </c>
      <c r="E247" s="5"/>
      <c r="F247" s="5"/>
      <c r="G247" s="5">
        <f t="shared" si="8"/>
        <v>45</v>
      </c>
    </row>
    <row r="248" spans="1:9" ht="26">
      <c r="A248" s="47"/>
      <c r="B248" s="28" t="s">
        <v>838</v>
      </c>
      <c r="C248" s="5">
        <v>1</v>
      </c>
      <c r="D248" s="48">
        <v>15</v>
      </c>
      <c r="E248" s="5"/>
      <c r="F248" s="5"/>
      <c r="G248" s="5">
        <f t="shared" si="8"/>
        <v>15</v>
      </c>
    </row>
    <row r="249" spans="1:9">
      <c r="A249" s="47"/>
      <c r="B249" s="28" t="s">
        <v>846</v>
      </c>
      <c r="C249" s="5">
        <v>1</v>
      </c>
      <c r="D249" s="48">
        <v>65</v>
      </c>
      <c r="E249" s="5"/>
      <c r="F249" s="5"/>
      <c r="G249" s="5">
        <f t="shared" si="8"/>
        <v>65</v>
      </c>
    </row>
    <row r="250" spans="1:9">
      <c r="A250" s="47"/>
      <c r="B250" s="28" t="s">
        <v>845</v>
      </c>
      <c r="C250" s="5">
        <v>1</v>
      </c>
      <c r="D250" s="48">
        <v>55</v>
      </c>
      <c r="E250" s="5"/>
      <c r="F250" s="5"/>
      <c r="G250" s="5">
        <f t="shared" si="8"/>
        <v>55</v>
      </c>
    </row>
    <row r="251" spans="1:9">
      <c r="A251" s="47"/>
      <c r="B251" s="28" t="s">
        <v>847</v>
      </c>
      <c r="C251" s="5">
        <v>1</v>
      </c>
      <c r="D251" s="48">
        <v>60</v>
      </c>
      <c r="E251" s="5"/>
      <c r="F251" s="5"/>
      <c r="G251" s="5">
        <f t="shared" si="8"/>
        <v>60</v>
      </c>
    </row>
    <row r="252" spans="1:9">
      <c r="A252" s="47"/>
      <c r="B252" s="28" t="s">
        <v>839</v>
      </c>
      <c r="C252" s="5">
        <v>1</v>
      </c>
      <c r="D252" s="48">
        <v>60</v>
      </c>
      <c r="E252" s="5"/>
      <c r="F252" s="5"/>
      <c r="G252" s="5">
        <f t="shared" si="8"/>
        <v>60</v>
      </c>
    </row>
    <row r="253" spans="1:9">
      <c r="A253" s="47"/>
      <c r="B253" s="28" t="s">
        <v>840</v>
      </c>
      <c r="C253" s="5">
        <v>1</v>
      </c>
      <c r="D253" s="48">
        <v>60</v>
      </c>
      <c r="E253" s="5"/>
      <c r="F253" s="5"/>
      <c r="G253" s="5">
        <f t="shared" si="8"/>
        <v>60</v>
      </c>
    </row>
    <row r="254" spans="1:9">
      <c r="A254" s="47"/>
      <c r="B254" s="28" t="s">
        <v>841</v>
      </c>
      <c r="C254" s="5">
        <v>1</v>
      </c>
      <c r="D254" s="48">
        <v>60</v>
      </c>
      <c r="E254" s="5"/>
      <c r="F254" s="5"/>
      <c r="G254" s="5">
        <f t="shared" si="8"/>
        <v>60</v>
      </c>
    </row>
    <row r="255" spans="1:9">
      <c r="A255" s="47"/>
      <c r="B255" s="28" t="s">
        <v>843</v>
      </c>
      <c r="C255" s="5">
        <v>1</v>
      </c>
      <c r="D255" s="48">
        <v>60</v>
      </c>
      <c r="E255" s="5"/>
      <c r="F255" s="5"/>
      <c r="G255" s="5">
        <f t="shared" si="8"/>
        <v>60</v>
      </c>
    </row>
    <row r="256" spans="1:9" ht="13.5" thickBot="1">
      <c r="A256" s="47"/>
      <c r="B256" s="28" t="s">
        <v>844</v>
      </c>
      <c r="C256" s="5">
        <v>1</v>
      </c>
      <c r="D256" s="48">
        <v>60</v>
      </c>
      <c r="E256" s="5"/>
      <c r="F256" s="5"/>
      <c r="G256" s="37">
        <f t="shared" si="8"/>
        <v>60</v>
      </c>
      <c r="H256" s="38"/>
      <c r="I256" s="38"/>
    </row>
    <row r="257" spans="1:9">
      <c r="C257" s="5"/>
      <c r="D257" s="5"/>
      <c r="E257" s="5"/>
      <c r="F257" s="5"/>
      <c r="G257" s="214">
        <f>SUM(G245:G256)</f>
        <v>598</v>
      </c>
      <c r="H257" s="8"/>
      <c r="I257" s="140">
        <f>G257*H257</f>
        <v>0</v>
      </c>
    </row>
    <row r="258" spans="1:9">
      <c r="A258" s="280">
        <v>3281043</v>
      </c>
      <c r="B258" s="49" t="s">
        <v>848</v>
      </c>
      <c r="C258" s="15"/>
    </row>
    <row r="259" spans="1:9">
      <c r="A259" s="280"/>
      <c r="B259" s="50" t="s">
        <v>854</v>
      </c>
    </row>
    <row r="260" spans="1:9">
      <c r="B260" s="16" t="s">
        <v>805</v>
      </c>
    </row>
    <row r="261" spans="1:9">
      <c r="B261" s="16" t="s">
        <v>849</v>
      </c>
    </row>
    <row r="262" spans="1:9">
      <c r="B262" s="50" t="s">
        <v>850</v>
      </c>
    </row>
    <row r="263" spans="1:9">
      <c r="B263" s="16" t="s">
        <v>635</v>
      </c>
    </row>
    <row r="264" spans="1:9">
      <c r="B264" s="16" t="s">
        <v>807</v>
      </c>
    </row>
    <row r="265" spans="1:9">
      <c r="B265" s="16" t="s">
        <v>637</v>
      </c>
    </row>
    <row r="266" spans="1:9">
      <c r="B266" s="50" t="s">
        <v>808</v>
      </c>
    </row>
    <row r="267" spans="1:9">
      <c r="B267" s="50" t="s">
        <v>851</v>
      </c>
      <c r="C267" s="5">
        <v>1</v>
      </c>
      <c r="D267" s="5">
        <v>15</v>
      </c>
      <c r="E267" s="5"/>
      <c r="F267" s="5"/>
      <c r="G267" s="5">
        <f>C267*D267</f>
        <v>15</v>
      </c>
    </row>
    <row r="268" spans="1:9" ht="13.5" thickBot="1">
      <c r="B268" s="50" t="s">
        <v>852</v>
      </c>
      <c r="C268" s="5">
        <v>1</v>
      </c>
      <c r="D268" s="5">
        <v>15</v>
      </c>
      <c r="E268" s="5"/>
      <c r="F268" s="5"/>
      <c r="G268" s="117">
        <f>C268*D268</f>
        <v>15</v>
      </c>
      <c r="H268" s="38"/>
      <c r="I268" s="38"/>
    </row>
    <row r="269" spans="1:9">
      <c r="B269" s="50"/>
      <c r="C269" s="5"/>
      <c r="D269" s="5"/>
      <c r="E269" s="5"/>
      <c r="F269" s="5"/>
      <c r="G269" s="5">
        <f>SUM(G267:G268)</f>
        <v>30</v>
      </c>
      <c r="I269" s="113">
        <f>G269*H269</f>
        <v>0</v>
      </c>
    </row>
    <row r="270" spans="1:9">
      <c r="A270" s="280">
        <v>3281063</v>
      </c>
      <c r="B270" s="49" t="s">
        <v>853</v>
      </c>
      <c r="C270" s="5"/>
      <c r="D270" s="5"/>
      <c r="E270" s="5"/>
      <c r="F270" s="5"/>
    </row>
    <row r="271" spans="1:9">
      <c r="A271" s="280"/>
      <c r="B271" s="50" t="s">
        <v>855</v>
      </c>
      <c r="C271" s="5"/>
      <c r="D271" s="5"/>
      <c r="E271" s="5"/>
      <c r="F271" s="5"/>
    </row>
    <row r="272" spans="1:9">
      <c r="B272" s="16" t="s">
        <v>805</v>
      </c>
      <c r="C272" s="5"/>
      <c r="D272" s="5"/>
      <c r="E272" s="5"/>
      <c r="F272" s="5"/>
    </row>
    <row r="273" spans="1:9">
      <c r="B273" s="16" t="s">
        <v>812</v>
      </c>
      <c r="C273" s="5"/>
      <c r="D273" s="5"/>
      <c r="E273" s="5"/>
      <c r="F273" s="5"/>
    </row>
    <row r="274" spans="1:9">
      <c r="B274" s="50" t="s">
        <v>850</v>
      </c>
      <c r="C274" s="5"/>
      <c r="D274" s="5"/>
      <c r="E274" s="5"/>
      <c r="F274" s="5"/>
    </row>
    <row r="275" spans="1:9">
      <c r="B275" s="16" t="s">
        <v>635</v>
      </c>
      <c r="C275" s="5"/>
      <c r="D275" s="5"/>
      <c r="E275" s="5"/>
      <c r="F275" s="5"/>
    </row>
    <row r="276" spans="1:9">
      <c r="B276" s="16" t="s">
        <v>807</v>
      </c>
      <c r="C276" s="5"/>
      <c r="D276" s="5"/>
      <c r="E276" s="5"/>
      <c r="F276" s="5"/>
    </row>
    <row r="277" spans="1:9">
      <c r="B277" s="16" t="s">
        <v>637</v>
      </c>
      <c r="C277" s="5"/>
      <c r="D277" s="5"/>
      <c r="E277" s="5"/>
      <c r="F277" s="5"/>
    </row>
    <row r="278" spans="1:9">
      <c r="B278" s="50" t="s">
        <v>808</v>
      </c>
      <c r="C278" s="5"/>
      <c r="D278" s="5"/>
      <c r="E278" s="5"/>
      <c r="F278" s="5"/>
    </row>
    <row r="279" spans="1:9">
      <c r="B279" s="211"/>
      <c r="C279" s="5"/>
      <c r="D279" s="5"/>
      <c r="E279" s="5"/>
      <c r="F279" s="5"/>
    </row>
    <row r="280" spans="1:9" ht="13.5" thickBot="1">
      <c r="B280" s="50" t="s">
        <v>856</v>
      </c>
      <c r="C280" s="5">
        <v>1</v>
      </c>
      <c r="D280" s="5">
        <v>20</v>
      </c>
      <c r="E280" s="5"/>
      <c r="F280" s="5"/>
      <c r="G280" s="117">
        <f>C280*D280</f>
        <v>20</v>
      </c>
      <c r="H280" s="38"/>
      <c r="I280" s="38"/>
    </row>
    <row r="281" spans="1:9">
      <c r="B281" s="50"/>
      <c r="C281" s="5"/>
      <c r="D281" s="5"/>
      <c r="E281" s="5"/>
      <c r="F281" s="5"/>
      <c r="G281" s="5">
        <f>SUM(G279:G280)</f>
        <v>20</v>
      </c>
      <c r="I281" s="113">
        <f>G281*H281</f>
        <v>0</v>
      </c>
    </row>
    <row r="282" spans="1:9">
      <c r="A282" s="280">
        <v>3281083</v>
      </c>
      <c r="B282" s="49" t="s">
        <v>857</v>
      </c>
      <c r="C282" s="15"/>
    </row>
    <row r="283" spans="1:9">
      <c r="A283" s="280"/>
      <c r="B283" s="50" t="s">
        <v>860</v>
      </c>
    </row>
    <row r="284" spans="1:9">
      <c r="B284" s="16" t="s">
        <v>805</v>
      </c>
    </row>
    <row r="285" spans="1:9" ht="26">
      <c r="B285" s="16" t="s">
        <v>858</v>
      </c>
    </row>
    <row r="286" spans="1:9">
      <c r="B286" s="50" t="s">
        <v>850</v>
      </c>
    </row>
    <row r="287" spans="1:9">
      <c r="B287" s="16" t="s">
        <v>635</v>
      </c>
    </row>
    <row r="288" spans="1:9">
      <c r="B288" s="16" t="s">
        <v>807</v>
      </c>
    </row>
    <row r="289" spans="1:9">
      <c r="B289" s="16" t="s">
        <v>637</v>
      </c>
    </row>
    <row r="290" spans="1:9">
      <c r="B290" s="50" t="s">
        <v>808</v>
      </c>
    </row>
    <row r="291" spans="1:9" ht="13.5" thickBot="1">
      <c r="B291" s="50" t="s">
        <v>859</v>
      </c>
      <c r="C291" s="211">
        <v>1</v>
      </c>
      <c r="D291" s="211">
        <v>55</v>
      </c>
      <c r="G291" s="117">
        <f>C291*D291</f>
        <v>55</v>
      </c>
      <c r="H291" s="38"/>
      <c r="I291" s="38"/>
    </row>
    <row r="292" spans="1:9">
      <c r="B292" s="50"/>
      <c r="C292" s="211"/>
      <c r="D292" s="211"/>
      <c r="G292" s="5">
        <f>SUM(G290:G291)</f>
        <v>55</v>
      </c>
      <c r="I292" s="113">
        <f>G292*H292</f>
        <v>0</v>
      </c>
    </row>
    <row r="293" spans="1:9">
      <c r="A293" s="280">
        <v>3281064</v>
      </c>
      <c r="B293" s="49" t="s">
        <v>861</v>
      </c>
      <c r="C293" s="15"/>
    </row>
    <row r="294" spans="1:9">
      <c r="A294" s="280"/>
      <c r="B294" s="50" t="s">
        <v>862</v>
      </c>
    </row>
    <row r="295" spans="1:9">
      <c r="B295" s="16" t="s">
        <v>805</v>
      </c>
    </row>
    <row r="296" spans="1:9">
      <c r="B296" s="16" t="s">
        <v>863</v>
      </c>
    </row>
    <row r="297" spans="1:9">
      <c r="B297" s="50" t="s">
        <v>864</v>
      </c>
    </row>
    <row r="298" spans="1:9">
      <c r="B298" s="16" t="s">
        <v>635</v>
      </c>
    </row>
    <row r="299" spans="1:9">
      <c r="B299" s="16" t="s">
        <v>807</v>
      </c>
    </row>
    <row r="300" spans="1:9">
      <c r="B300" s="16" t="s">
        <v>637</v>
      </c>
    </row>
    <row r="301" spans="1:9">
      <c r="B301" s="50" t="s">
        <v>808</v>
      </c>
    </row>
    <row r="302" spans="1:9" ht="13.5" thickBot="1">
      <c r="B302" s="50" t="s">
        <v>865</v>
      </c>
      <c r="C302" s="9">
        <v>1</v>
      </c>
      <c r="D302" s="9">
        <v>200</v>
      </c>
      <c r="G302" s="37">
        <f>C302*D302</f>
        <v>200</v>
      </c>
      <c r="H302" s="38"/>
      <c r="I302" s="38"/>
    </row>
    <row r="303" spans="1:9">
      <c r="B303" s="80"/>
      <c r="C303" s="211"/>
      <c r="D303" s="211"/>
      <c r="G303" s="5">
        <f>SUM(G302:G302)</f>
        <v>200</v>
      </c>
      <c r="I303" s="113">
        <f>G303*H303</f>
        <v>0</v>
      </c>
    </row>
    <row r="304" spans="1:9">
      <c r="A304" s="277">
        <v>3281087</v>
      </c>
      <c r="B304" s="14" t="s">
        <v>866</v>
      </c>
      <c r="C304" s="47"/>
      <c r="D304" s="47"/>
      <c r="E304" s="47"/>
    </row>
    <row r="305" spans="1:9">
      <c r="A305" s="277"/>
      <c r="B305" s="28" t="s">
        <v>867</v>
      </c>
      <c r="C305" s="47"/>
      <c r="D305" s="47"/>
      <c r="E305" s="47"/>
    </row>
    <row r="306" spans="1:9">
      <c r="A306" s="20"/>
      <c r="B306" s="16" t="s">
        <v>805</v>
      </c>
      <c r="C306" s="47"/>
      <c r="D306" s="47"/>
      <c r="E306" s="47"/>
    </row>
    <row r="307" spans="1:9" ht="26">
      <c r="A307" s="20"/>
      <c r="B307" s="16" t="s">
        <v>858</v>
      </c>
      <c r="C307" s="47"/>
      <c r="D307" s="47"/>
      <c r="E307" s="47"/>
    </row>
    <row r="308" spans="1:9">
      <c r="A308" s="20"/>
      <c r="B308" s="50" t="s">
        <v>868</v>
      </c>
      <c r="C308" s="47"/>
      <c r="D308" s="47"/>
      <c r="E308" s="47"/>
    </row>
    <row r="309" spans="1:9">
      <c r="A309" s="20"/>
      <c r="B309" s="16" t="s">
        <v>635</v>
      </c>
      <c r="C309" s="47"/>
      <c r="D309" s="47"/>
      <c r="E309" s="47"/>
    </row>
    <row r="310" spans="1:9">
      <c r="A310" s="20"/>
      <c r="B310" s="16" t="s">
        <v>807</v>
      </c>
      <c r="C310" s="47"/>
      <c r="D310" s="47"/>
      <c r="E310" s="47"/>
    </row>
    <row r="311" spans="1:9">
      <c r="A311" s="20"/>
      <c r="B311" s="16" t="s">
        <v>637</v>
      </c>
      <c r="C311" s="47"/>
      <c r="D311" s="47"/>
      <c r="E311" s="47"/>
    </row>
    <row r="312" spans="1:9" ht="26">
      <c r="A312" s="20"/>
      <c r="B312" s="28" t="s">
        <v>808</v>
      </c>
    </row>
    <row r="313" spans="1:9" ht="13.5" thickBot="1">
      <c r="A313" s="20"/>
      <c r="B313" s="28" t="s">
        <v>869</v>
      </c>
      <c r="C313" s="9">
        <v>1</v>
      </c>
      <c r="D313" s="9">
        <v>15</v>
      </c>
      <c r="G313" s="37">
        <f>C313*D313</f>
        <v>15</v>
      </c>
      <c r="H313" s="38"/>
      <c r="I313" s="38"/>
    </row>
    <row r="314" spans="1:9">
      <c r="A314" s="20"/>
      <c r="B314" s="28"/>
      <c r="C314" s="211"/>
      <c r="D314" s="211"/>
      <c r="G314" s="5">
        <f>SUM(G313:G313)</f>
        <v>15</v>
      </c>
      <c r="I314" s="113">
        <f>G314*H314</f>
        <v>0</v>
      </c>
    </row>
    <row r="315" spans="1:9" ht="26">
      <c r="A315" s="277">
        <v>3284062</v>
      </c>
      <c r="B315" s="14" t="s">
        <v>885</v>
      </c>
      <c r="C315" s="47"/>
      <c r="D315" s="47"/>
      <c r="E315" s="47"/>
    </row>
    <row r="316" spans="1:9" ht="26">
      <c r="A316" s="277"/>
      <c r="B316" s="28" t="s">
        <v>886</v>
      </c>
      <c r="C316" s="47"/>
      <c r="D316" s="47"/>
      <c r="E316" s="47"/>
    </row>
    <row r="317" spans="1:9">
      <c r="A317" s="20"/>
      <c r="B317" s="28" t="s">
        <v>632</v>
      </c>
      <c r="C317" s="47"/>
      <c r="D317" s="47"/>
      <c r="E317" s="47"/>
    </row>
    <row r="318" spans="1:9">
      <c r="A318" s="20"/>
      <c r="B318" s="28" t="s">
        <v>870</v>
      </c>
      <c r="C318" s="47"/>
      <c r="D318" s="47"/>
      <c r="E318" s="47"/>
    </row>
    <row r="319" spans="1:9">
      <c r="A319" s="20"/>
      <c r="B319" s="16" t="s">
        <v>635</v>
      </c>
      <c r="C319" s="47"/>
      <c r="D319" s="47"/>
      <c r="E319" s="47"/>
    </row>
    <row r="320" spans="1:9">
      <c r="A320" s="20"/>
      <c r="B320" s="16" t="s">
        <v>807</v>
      </c>
      <c r="C320" s="47"/>
      <c r="D320" s="47"/>
      <c r="E320" s="47"/>
    </row>
    <row r="321" spans="1:9" ht="26">
      <c r="A321" s="20"/>
      <c r="B321" s="28" t="s">
        <v>871</v>
      </c>
      <c r="C321" s="47"/>
      <c r="D321" s="47"/>
      <c r="E321" s="47"/>
    </row>
    <row r="322" spans="1:9">
      <c r="A322" s="20"/>
      <c r="B322" s="28" t="s">
        <v>42</v>
      </c>
      <c r="C322" s="47"/>
      <c r="D322" s="47"/>
      <c r="E322" s="47"/>
    </row>
    <row r="323" spans="1:9">
      <c r="A323" s="20"/>
      <c r="B323" s="28" t="s">
        <v>872</v>
      </c>
      <c r="C323" s="47"/>
      <c r="D323" s="47"/>
      <c r="E323" s="47"/>
    </row>
    <row r="324" spans="1:9" ht="26">
      <c r="A324" s="20"/>
      <c r="B324" s="28" t="s">
        <v>873</v>
      </c>
      <c r="C324" s="47"/>
      <c r="D324" s="47"/>
      <c r="E324" s="47"/>
    </row>
    <row r="325" spans="1:9">
      <c r="A325" s="20"/>
      <c r="B325" s="28" t="s">
        <v>874</v>
      </c>
      <c r="C325" s="47"/>
      <c r="D325" s="47"/>
      <c r="E325" s="47"/>
    </row>
    <row r="326" spans="1:9" ht="26">
      <c r="A326" s="20"/>
      <c r="B326" s="28" t="s">
        <v>875</v>
      </c>
      <c r="C326" s="47"/>
      <c r="D326" s="47"/>
      <c r="E326" s="47"/>
    </row>
    <row r="327" spans="1:9">
      <c r="A327" s="20"/>
      <c r="B327" s="28" t="s">
        <v>876</v>
      </c>
      <c r="C327" s="48">
        <v>1</v>
      </c>
      <c r="D327" s="48">
        <v>60</v>
      </c>
      <c r="E327" s="48"/>
      <c r="F327" s="5"/>
      <c r="G327" s="5">
        <f>C327*D327</f>
        <v>60</v>
      </c>
    </row>
    <row r="328" spans="1:9" ht="13.5" thickBot="1">
      <c r="A328" s="16"/>
      <c r="B328" s="28" t="s">
        <v>877</v>
      </c>
      <c r="C328" s="5">
        <v>2</v>
      </c>
      <c r="D328" s="5">
        <v>18</v>
      </c>
      <c r="E328" s="5"/>
      <c r="F328" s="5"/>
      <c r="G328" s="117">
        <f>C328*D328</f>
        <v>36</v>
      </c>
      <c r="H328" s="38"/>
      <c r="I328" s="38"/>
    </row>
    <row r="329" spans="1:9">
      <c r="A329" s="16"/>
      <c r="B329" s="28"/>
      <c r="C329" s="5"/>
      <c r="D329" s="5"/>
      <c r="E329" s="5"/>
      <c r="F329" s="5"/>
      <c r="G329" s="5">
        <f>SUM(G327:G328)</f>
        <v>96</v>
      </c>
      <c r="I329" s="113">
        <f>G329*H329</f>
        <v>0</v>
      </c>
    </row>
    <row r="330" spans="1:9" ht="26">
      <c r="A330" s="277">
        <v>3284063</v>
      </c>
      <c r="B330" s="14" t="s">
        <v>887</v>
      </c>
      <c r="C330" s="48"/>
      <c r="D330" s="48"/>
      <c r="E330" s="48"/>
      <c r="F330" s="5"/>
    </row>
    <row r="331" spans="1:9">
      <c r="A331" s="277"/>
      <c r="B331" s="28" t="s">
        <v>888</v>
      </c>
      <c r="C331" s="48"/>
      <c r="D331" s="48"/>
      <c r="E331" s="48"/>
      <c r="F331" s="5"/>
    </row>
    <row r="332" spans="1:9">
      <c r="A332" s="20"/>
      <c r="B332" s="28" t="s">
        <v>632</v>
      </c>
      <c r="C332" s="48"/>
      <c r="D332" s="48"/>
      <c r="E332" s="48"/>
      <c r="F332" s="5"/>
    </row>
    <row r="333" spans="1:9">
      <c r="A333" s="20"/>
      <c r="B333" s="28" t="s">
        <v>878</v>
      </c>
      <c r="C333" s="48"/>
      <c r="D333" s="48"/>
      <c r="E333" s="48"/>
      <c r="F333" s="5"/>
    </row>
    <row r="334" spans="1:9">
      <c r="A334" s="20"/>
      <c r="B334" s="16" t="s">
        <v>635</v>
      </c>
      <c r="C334" s="48"/>
      <c r="D334" s="48"/>
      <c r="E334" s="48"/>
      <c r="F334" s="5"/>
    </row>
    <row r="335" spans="1:9">
      <c r="A335" s="20"/>
      <c r="B335" s="16" t="s">
        <v>807</v>
      </c>
      <c r="C335" s="48"/>
      <c r="D335" s="48"/>
      <c r="E335" s="48"/>
      <c r="F335" s="5"/>
    </row>
    <row r="336" spans="1:9" ht="26">
      <c r="A336" s="20"/>
      <c r="B336" s="28" t="s">
        <v>871</v>
      </c>
      <c r="C336" s="48"/>
      <c r="D336" s="48"/>
      <c r="E336" s="48"/>
      <c r="F336" s="5"/>
    </row>
    <row r="337" spans="1:9">
      <c r="A337" s="20"/>
      <c r="B337" s="28" t="s">
        <v>42</v>
      </c>
      <c r="C337" s="48"/>
      <c r="D337" s="48"/>
      <c r="E337" s="48"/>
      <c r="F337" s="5"/>
    </row>
    <row r="338" spans="1:9">
      <c r="A338" s="20"/>
      <c r="B338" s="28" t="s">
        <v>872</v>
      </c>
      <c r="C338" s="48"/>
      <c r="D338" s="48"/>
      <c r="E338" s="48"/>
      <c r="F338" s="5"/>
    </row>
    <row r="339" spans="1:9" ht="26">
      <c r="A339" s="20"/>
      <c r="B339" s="28" t="s">
        <v>873</v>
      </c>
      <c r="C339" s="48"/>
      <c r="D339" s="48"/>
      <c r="E339" s="48"/>
      <c r="F339" s="5"/>
    </row>
    <row r="340" spans="1:9">
      <c r="A340" s="20"/>
      <c r="B340" s="28" t="s">
        <v>874</v>
      </c>
      <c r="C340" s="48"/>
      <c r="D340" s="48"/>
      <c r="E340" s="48"/>
      <c r="F340" s="5"/>
    </row>
    <row r="341" spans="1:9" ht="26">
      <c r="A341" s="20"/>
      <c r="B341" s="28" t="s">
        <v>875</v>
      </c>
      <c r="C341" s="48"/>
      <c r="D341" s="48"/>
      <c r="E341" s="48"/>
      <c r="F341" s="5"/>
    </row>
    <row r="342" spans="1:9" ht="13.5" thickBot="1">
      <c r="A342" s="20"/>
      <c r="B342" s="28" t="s">
        <v>879</v>
      </c>
      <c r="C342" s="5">
        <v>2</v>
      </c>
      <c r="D342" s="5">
        <v>45</v>
      </c>
      <c r="E342" s="5"/>
      <c r="F342" s="5"/>
      <c r="G342" s="37">
        <f>C342*D342</f>
        <v>90</v>
      </c>
      <c r="H342" s="38"/>
      <c r="I342" s="38"/>
    </row>
    <row r="343" spans="1:9">
      <c r="B343" s="80"/>
      <c r="G343" s="5">
        <f>SUM(G342:G342)</f>
        <v>90</v>
      </c>
      <c r="I343" s="113">
        <f>G343*H343</f>
        <v>0</v>
      </c>
    </row>
    <row r="344" spans="1:9">
      <c r="A344" s="280">
        <v>3284064</v>
      </c>
      <c r="B344" s="49" t="s">
        <v>889</v>
      </c>
      <c r="C344" s="15"/>
    </row>
    <row r="345" spans="1:9">
      <c r="A345" s="280"/>
      <c r="B345" s="50" t="s">
        <v>890</v>
      </c>
    </row>
    <row r="346" spans="1:9">
      <c r="B346" s="28" t="s">
        <v>632</v>
      </c>
    </row>
    <row r="347" spans="1:9">
      <c r="B347" s="28" t="s">
        <v>880</v>
      </c>
    </row>
    <row r="348" spans="1:9">
      <c r="B348" s="16" t="s">
        <v>635</v>
      </c>
    </row>
    <row r="349" spans="1:9">
      <c r="B349" s="50" t="s">
        <v>23</v>
      </c>
    </row>
    <row r="350" spans="1:9">
      <c r="B350" s="4"/>
    </row>
    <row r="351" spans="1:9">
      <c r="B351" s="16" t="s">
        <v>807</v>
      </c>
    </row>
    <row r="352" spans="1:9" ht="26">
      <c r="B352" s="28" t="s">
        <v>871</v>
      </c>
    </row>
    <row r="353" spans="1:9">
      <c r="B353" s="28" t="s">
        <v>42</v>
      </c>
    </row>
    <row r="354" spans="1:9">
      <c r="B354" s="28" t="s">
        <v>872</v>
      </c>
    </row>
    <row r="355" spans="1:9" ht="26">
      <c r="B355" s="28" t="s">
        <v>873</v>
      </c>
    </row>
    <row r="356" spans="1:9">
      <c r="B356" s="28" t="s">
        <v>42</v>
      </c>
    </row>
    <row r="357" spans="1:9">
      <c r="B357" s="28" t="s">
        <v>874</v>
      </c>
    </row>
    <row r="358" spans="1:9">
      <c r="B358" s="50" t="s">
        <v>875</v>
      </c>
    </row>
    <row r="359" spans="1:9" ht="13.5" thickBot="1">
      <c r="A359" s="16"/>
      <c r="B359" s="16" t="s">
        <v>881</v>
      </c>
      <c r="C359" s="5">
        <v>1</v>
      </c>
      <c r="D359" s="5">
        <v>43</v>
      </c>
      <c r="E359" s="5"/>
      <c r="F359" s="5"/>
      <c r="G359" s="37">
        <f>C359*D359</f>
        <v>43</v>
      </c>
      <c r="H359" s="38"/>
      <c r="I359" s="38"/>
    </row>
    <row r="360" spans="1:9">
      <c r="A360" s="16"/>
      <c r="B360" s="16"/>
      <c r="G360" s="5">
        <f>SUM(G359:G359)</f>
        <v>43</v>
      </c>
      <c r="I360" s="113">
        <f>G360*H360</f>
        <v>0</v>
      </c>
    </row>
    <row r="361" spans="1:9" ht="26">
      <c r="A361" s="277">
        <v>3284066</v>
      </c>
      <c r="B361" s="14" t="s">
        <v>891</v>
      </c>
    </row>
    <row r="362" spans="1:9" ht="26">
      <c r="A362" s="277"/>
      <c r="B362" s="28" t="s">
        <v>892</v>
      </c>
      <c r="C362" s="47"/>
      <c r="D362" s="47"/>
      <c r="E362" s="47"/>
    </row>
    <row r="363" spans="1:9">
      <c r="A363" s="20"/>
      <c r="B363" s="28" t="s">
        <v>632</v>
      </c>
      <c r="C363" s="47"/>
      <c r="D363" s="47"/>
      <c r="E363" s="47"/>
    </row>
    <row r="364" spans="1:9">
      <c r="A364" s="20"/>
      <c r="B364" s="28" t="s">
        <v>882</v>
      </c>
      <c r="C364" s="47"/>
      <c r="D364" s="47"/>
      <c r="E364" s="47"/>
    </row>
    <row r="365" spans="1:9">
      <c r="A365" s="20"/>
      <c r="B365" s="16" t="s">
        <v>635</v>
      </c>
      <c r="C365" s="47"/>
      <c r="D365" s="47"/>
      <c r="E365" s="47"/>
    </row>
    <row r="366" spans="1:9">
      <c r="A366" s="20"/>
      <c r="B366" s="16" t="s">
        <v>807</v>
      </c>
      <c r="C366" s="47"/>
      <c r="D366" s="47"/>
      <c r="E366" s="47"/>
    </row>
    <row r="367" spans="1:9" ht="26">
      <c r="A367" s="20"/>
      <c r="B367" s="28" t="s">
        <v>871</v>
      </c>
      <c r="C367" s="47"/>
      <c r="D367" s="47"/>
      <c r="E367" s="47"/>
    </row>
    <row r="368" spans="1:9">
      <c r="A368" s="20"/>
      <c r="B368" s="28" t="s">
        <v>42</v>
      </c>
      <c r="C368" s="47"/>
      <c r="D368" s="47"/>
      <c r="E368" s="47"/>
    </row>
    <row r="369" spans="1:9">
      <c r="A369" s="20"/>
      <c r="B369" s="28" t="s">
        <v>872</v>
      </c>
      <c r="C369" s="47"/>
      <c r="D369" s="47"/>
      <c r="E369" s="47"/>
    </row>
    <row r="370" spans="1:9" ht="26">
      <c r="A370" s="20"/>
      <c r="B370" s="28" t="s">
        <v>873</v>
      </c>
      <c r="C370" s="47"/>
      <c r="D370" s="47"/>
      <c r="E370" s="47"/>
    </row>
    <row r="371" spans="1:9">
      <c r="A371" s="20"/>
      <c r="B371" s="28" t="s">
        <v>874</v>
      </c>
      <c r="C371" s="47"/>
      <c r="D371" s="47"/>
      <c r="E371" s="47"/>
    </row>
    <row r="372" spans="1:9">
      <c r="A372" s="20"/>
      <c r="B372" s="50" t="s">
        <v>875</v>
      </c>
      <c r="C372" s="47"/>
      <c r="D372" s="47"/>
      <c r="E372" s="47"/>
    </row>
    <row r="373" spans="1:9" ht="13.5" thickBot="1">
      <c r="A373" s="20"/>
      <c r="B373" s="28" t="s">
        <v>883</v>
      </c>
      <c r="C373" s="5">
        <v>1</v>
      </c>
      <c r="D373" s="5">
        <v>38</v>
      </c>
      <c r="E373" s="5"/>
      <c r="F373" s="5"/>
      <c r="G373" s="37">
        <f>C373*D373</f>
        <v>38</v>
      </c>
      <c r="H373" s="38"/>
      <c r="I373" s="38"/>
    </row>
    <row r="374" spans="1:9">
      <c r="A374" s="20"/>
      <c r="B374" s="28"/>
      <c r="G374" s="5">
        <f>SUM(G373:G373)</f>
        <v>38</v>
      </c>
      <c r="I374" s="113">
        <f>G374*H374</f>
        <v>0</v>
      </c>
    </row>
    <row r="375" spans="1:9" ht="26">
      <c r="A375" s="277">
        <v>3324001</v>
      </c>
      <c r="B375" s="14" t="s">
        <v>884</v>
      </c>
    </row>
    <row r="376" spans="1:9">
      <c r="A376" s="277"/>
      <c r="B376" s="28" t="s">
        <v>893</v>
      </c>
      <c r="C376" s="47"/>
      <c r="D376" s="47"/>
      <c r="E376" s="47"/>
    </row>
    <row r="377" spans="1:9">
      <c r="A377" s="20"/>
      <c r="B377" s="28" t="s">
        <v>632</v>
      </c>
      <c r="C377" s="47"/>
      <c r="D377" s="47"/>
      <c r="E377" s="47"/>
    </row>
    <row r="378" spans="1:9">
      <c r="A378" s="20"/>
      <c r="B378" s="28" t="s">
        <v>894</v>
      </c>
      <c r="C378" s="47"/>
      <c r="D378" s="47"/>
      <c r="E378" s="47"/>
    </row>
    <row r="379" spans="1:9">
      <c r="A379" s="20"/>
      <c r="B379" s="28" t="s">
        <v>814</v>
      </c>
      <c r="C379" s="47"/>
      <c r="D379" s="47"/>
      <c r="E379" s="47"/>
    </row>
    <row r="380" spans="1:9">
      <c r="A380" s="20"/>
      <c r="B380" s="16" t="s">
        <v>635</v>
      </c>
      <c r="C380" s="47"/>
      <c r="D380" s="47"/>
      <c r="E380" s="47"/>
    </row>
    <row r="381" spans="1:9">
      <c r="A381" s="20"/>
      <c r="B381" s="16" t="s">
        <v>807</v>
      </c>
      <c r="C381" s="47"/>
      <c r="D381" s="47"/>
      <c r="E381" s="47"/>
    </row>
    <row r="382" spans="1:9">
      <c r="A382" s="20"/>
      <c r="B382" s="28" t="s">
        <v>895</v>
      </c>
      <c r="C382" s="47"/>
      <c r="D382" s="47"/>
      <c r="E382" s="47"/>
    </row>
    <row r="383" spans="1:9" ht="26">
      <c r="A383" s="20"/>
      <c r="B383" s="28" t="s">
        <v>896</v>
      </c>
      <c r="C383" s="47"/>
      <c r="D383" s="47"/>
      <c r="E383" s="47"/>
    </row>
    <row r="384" spans="1:9">
      <c r="A384" s="20"/>
      <c r="B384" s="28" t="s">
        <v>897</v>
      </c>
      <c r="C384" s="47"/>
      <c r="D384" s="47"/>
      <c r="E384" s="47"/>
    </row>
    <row r="385" spans="1:9" ht="26">
      <c r="A385" s="20"/>
      <c r="B385" s="28" t="s">
        <v>898</v>
      </c>
      <c r="C385" s="47"/>
      <c r="D385" s="47"/>
      <c r="E385" s="47"/>
    </row>
    <row r="386" spans="1:9">
      <c r="A386" s="20"/>
      <c r="B386" s="28" t="s">
        <v>829</v>
      </c>
      <c r="C386" s="5">
        <v>2</v>
      </c>
      <c r="D386" s="5">
        <v>50</v>
      </c>
      <c r="E386" s="47"/>
      <c r="G386" s="5">
        <f>C386*D386</f>
        <v>100</v>
      </c>
    </row>
    <row r="387" spans="1:9" ht="13.5" thickBot="1">
      <c r="A387" s="16"/>
      <c r="B387" s="28" t="s">
        <v>899</v>
      </c>
      <c r="C387" s="5">
        <v>1</v>
      </c>
      <c r="D387" s="5">
        <v>50</v>
      </c>
      <c r="E387" s="5"/>
      <c r="F387" s="5"/>
      <c r="G387" s="37">
        <f>C387*D387</f>
        <v>50</v>
      </c>
      <c r="H387" s="38"/>
      <c r="I387" s="38"/>
    </row>
    <row r="388" spans="1:9">
      <c r="A388" s="16"/>
      <c r="B388" s="28"/>
      <c r="G388" s="5">
        <f>SUM(G386:G387)</f>
        <v>150</v>
      </c>
      <c r="H388" s="8"/>
      <c r="I388" s="113">
        <f>G388*H388</f>
        <v>0</v>
      </c>
    </row>
    <row r="389" spans="1:9">
      <c r="A389" s="16"/>
      <c r="B389" s="28"/>
      <c r="C389" s="69"/>
      <c r="D389" s="47"/>
      <c r="E389" s="47"/>
      <c r="H389" s="8"/>
    </row>
    <row r="390" spans="1:9">
      <c r="A390" s="277">
        <v>3900801</v>
      </c>
      <c r="B390" s="14" t="s">
        <v>900</v>
      </c>
      <c r="C390" s="69"/>
      <c r="D390" s="47"/>
      <c r="E390" s="47"/>
      <c r="H390" s="8"/>
    </row>
    <row r="391" spans="1:9">
      <c r="A391" s="277"/>
      <c r="B391" s="28" t="s">
        <v>1063</v>
      </c>
      <c r="C391" s="69"/>
      <c r="D391" s="47"/>
      <c r="E391" s="47"/>
      <c r="H391" s="8"/>
    </row>
    <row r="392" spans="1:9" ht="13.5" thickBot="1">
      <c r="A392" s="35"/>
      <c r="B392" s="28"/>
      <c r="C392" s="92">
        <v>1</v>
      </c>
      <c r="D392" s="47"/>
      <c r="E392" s="47"/>
      <c r="G392" s="37">
        <f>C392</f>
        <v>1</v>
      </c>
      <c r="H392" s="41"/>
      <c r="I392" s="38"/>
    </row>
    <row r="393" spans="1:9">
      <c r="A393" s="20"/>
      <c r="B393" s="47"/>
      <c r="C393" s="69"/>
      <c r="D393" s="47"/>
      <c r="E393" s="47"/>
      <c r="G393" s="5">
        <f>SUM(G392:G392)</f>
        <v>1</v>
      </c>
      <c r="H393" s="8"/>
      <c r="I393" s="113">
        <f>G393*H393</f>
        <v>0</v>
      </c>
    </row>
    <row r="394" spans="1:9">
      <c r="A394" s="78">
        <v>3.04</v>
      </c>
      <c r="B394" s="78" t="s">
        <v>901</v>
      </c>
      <c r="C394" s="185"/>
      <c r="D394" s="79"/>
      <c r="E394" s="78"/>
      <c r="F394" s="33"/>
      <c r="G394" s="33"/>
      <c r="H394" s="33"/>
      <c r="I394" s="217">
        <f>SUM(I15:I393)</f>
        <v>0</v>
      </c>
    </row>
  </sheetData>
  <mergeCells count="33">
    <mergeCell ref="A375:A376"/>
    <mergeCell ref="A390:A391"/>
    <mergeCell ref="A211:A212"/>
    <mergeCell ref="A222:A223"/>
    <mergeCell ref="A236:A237"/>
    <mergeCell ref="A258:A259"/>
    <mergeCell ref="A270:A271"/>
    <mergeCell ref="A304:A305"/>
    <mergeCell ref="A293:A294"/>
    <mergeCell ref="A282:A283"/>
    <mergeCell ref="A330:A331"/>
    <mergeCell ref="A315:A316"/>
    <mergeCell ref="A139:A140"/>
    <mergeCell ref="A162:A163"/>
    <mergeCell ref="A176:A177"/>
    <mergeCell ref="A344:A345"/>
    <mergeCell ref="A361:A362"/>
    <mergeCell ref="A199:A200"/>
    <mergeCell ref="A4:A5"/>
    <mergeCell ref="A16:A17"/>
    <mergeCell ref="A24:A25"/>
    <mergeCell ref="A30:A31"/>
    <mergeCell ref="A44:A45"/>
    <mergeCell ref="A50:A51"/>
    <mergeCell ref="A56:A57"/>
    <mergeCell ref="A37:A38"/>
    <mergeCell ref="A108:A109"/>
    <mergeCell ref="A129:A130"/>
    <mergeCell ref="A99:A100"/>
    <mergeCell ref="A90:A91"/>
    <mergeCell ref="A81:A82"/>
    <mergeCell ref="A63:A64"/>
    <mergeCell ref="A72:A73"/>
  </mergeCells>
  <pageMargins left="0.7" right="0.7" top="0.75" bottom="0.75" header="0.3" footer="0.3"/>
  <pageSetup scale="71"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topLeftCell="A22" zoomScaleNormal="100" workbookViewId="0">
      <selection activeCell="H30" sqref="H30"/>
    </sheetView>
  </sheetViews>
  <sheetFormatPr defaultColWidth="8.54296875" defaultRowHeight="13"/>
  <cols>
    <col min="1" max="1" width="11" style="1" customWidth="1"/>
    <col min="2" max="2" width="53.453125" style="4" customWidth="1"/>
    <col min="3" max="7" width="8.54296875" style="1"/>
    <col min="8" max="8" width="8.81640625" style="1" bestFit="1" customWidth="1"/>
    <col min="9" max="9" width="9.81640625" style="1" bestFit="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s="18" customFormat="1">
      <c r="A3" s="78" t="s">
        <v>43</v>
      </c>
      <c r="B3" s="216" t="s">
        <v>912</v>
      </c>
      <c r="C3" s="79"/>
      <c r="D3" s="33"/>
      <c r="E3" s="33"/>
      <c r="F3" s="222"/>
      <c r="G3" s="222"/>
      <c r="H3" s="182"/>
      <c r="I3" s="182"/>
    </row>
    <row r="4" spans="1:9" s="18" customFormat="1" ht="12.75" customHeight="1">
      <c r="A4" s="277">
        <v>3203201</v>
      </c>
      <c r="B4" s="14" t="s">
        <v>913</v>
      </c>
      <c r="C4" s="47"/>
      <c r="D4" s="47"/>
      <c r="E4" s="47"/>
      <c r="F4" s="17"/>
      <c r="G4" s="17"/>
    </row>
    <row r="5" spans="1:9" s="18" customFormat="1" ht="78">
      <c r="A5" s="277"/>
      <c r="B5" s="28" t="s">
        <v>1075</v>
      </c>
      <c r="C5" s="47"/>
      <c r="D5" s="47"/>
      <c r="E5" s="47"/>
      <c r="F5" s="48"/>
      <c r="G5" s="17"/>
    </row>
    <row r="6" spans="1:9" s="18" customFormat="1" ht="13.5" customHeight="1">
      <c r="A6" s="35"/>
      <c r="B6" s="28" t="s">
        <v>902</v>
      </c>
      <c r="C6" s="47"/>
      <c r="D6" s="47"/>
      <c r="E6" s="47"/>
      <c r="F6" s="48"/>
      <c r="G6" s="17"/>
    </row>
    <row r="7" spans="1:9" s="18" customFormat="1" ht="13.5" customHeight="1">
      <c r="A7" s="35"/>
      <c r="B7" s="28" t="s">
        <v>903</v>
      </c>
      <c r="C7" s="47"/>
      <c r="D7" s="47"/>
      <c r="E7" s="47"/>
      <c r="F7" s="48"/>
      <c r="G7" s="17"/>
    </row>
    <row r="8" spans="1:9" s="18" customFormat="1" ht="13.5" customHeight="1">
      <c r="A8" s="35"/>
      <c r="B8" s="28" t="s">
        <v>904</v>
      </c>
      <c r="C8" s="47"/>
      <c r="D8" s="47"/>
      <c r="E8" s="47"/>
      <c r="F8" s="48"/>
      <c r="G8" s="17"/>
    </row>
    <row r="9" spans="1:9" s="18" customFormat="1" ht="13.5" customHeight="1">
      <c r="A9" s="35"/>
      <c r="B9" s="28" t="s">
        <v>905</v>
      </c>
      <c r="C9" s="47"/>
      <c r="D9" s="47"/>
      <c r="E9" s="47"/>
      <c r="F9" s="48"/>
      <c r="G9" s="17"/>
    </row>
    <row r="10" spans="1:9" s="18" customFormat="1" ht="13.5" customHeight="1">
      <c r="A10" s="35"/>
      <c r="B10" s="28" t="s">
        <v>906</v>
      </c>
      <c r="C10" s="47"/>
      <c r="D10" s="47"/>
      <c r="E10" s="47"/>
      <c r="F10" s="48"/>
      <c r="G10" s="17"/>
    </row>
    <row r="11" spans="1:9" s="18" customFormat="1" ht="13.5" customHeight="1">
      <c r="A11" s="35"/>
      <c r="B11" s="28" t="s">
        <v>904</v>
      </c>
      <c r="C11" s="47"/>
      <c r="D11" s="47"/>
      <c r="E11" s="47"/>
      <c r="F11" s="48"/>
      <c r="G11" s="17"/>
    </row>
    <row r="12" spans="1:9" s="18" customFormat="1" ht="13.5" customHeight="1">
      <c r="A12" s="35"/>
      <c r="B12" s="28" t="s">
        <v>907</v>
      </c>
      <c r="C12" s="47"/>
      <c r="D12" s="47"/>
      <c r="E12" s="47"/>
      <c r="F12" s="48"/>
      <c r="G12" s="17"/>
    </row>
    <row r="13" spans="1:9" s="18" customFormat="1" ht="13.5" customHeight="1">
      <c r="A13" s="35"/>
      <c r="B13" s="28" t="s">
        <v>908</v>
      </c>
      <c r="C13" s="47"/>
      <c r="D13" s="47"/>
      <c r="E13" s="47"/>
      <c r="F13" s="48"/>
      <c r="G13" s="17"/>
    </row>
    <row r="14" spans="1:9" s="18" customFormat="1" ht="13.5" customHeight="1">
      <c r="A14" s="35"/>
      <c r="B14" s="28" t="s">
        <v>909</v>
      </c>
      <c r="C14" s="47"/>
      <c r="D14" s="47"/>
      <c r="E14" s="47"/>
      <c r="F14" s="48"/>
      <c r="G14" s="17"/>
      <c r="H14" s="218"/>
      <c r="I14" s="218"/>
    </row>
    <row r="15" spans="1:9" s="18" customFormat="1" ht="13.5" customHeight="1">
      <c r="A15" s="35"/>
      <c r="B15" s="28" t="s">
        <v>910</v>
      </c>
      <c r="C15" s="47"/>
      <c r="D15" s="47"/>
      <c r="E15" s="47"/>
      <c r="F15" s="48"/>
      <c r="G15" s="17"/>
    </row>
    <row r="16" spans="1:9" s="18" customFormat="1" ht="13.5" customHeight="1">
      <c r="A16" s="35"/>
      <c r="B16" s="28" t="s">
        <v>911</v>
      </c>
      <c r="C16" s="47"/>
      <c r="D16" s="47"/>
      <c r="E16" s="47"/>
      <c r="F16" s="48"/>
      <c r="G16" s="17"/>
    </row>
    <row r="17" spans="1:9" s="18" customFormat="1" ht="52">
      <c r="A17" s="35"/>
      <c r="B17" s="28" t="s">
        <v>1126</v>
      </c>
      <c r="C17" s="47"/>
      <c r="D17" s="47"/>
      <c r="E17" s="47"/>
      <c r="F17" s="48"/>
      <c r="G17" s="17"/>
      <c r="H17" s="218"/>
      <c r="I17" s="218"/>
    </row>
    <row r="18" spans="1:9" s="18" customFormat="1" ht="13.5" customHeight="1">
      <c r="A18" s="35"/>
      <c r="B18" s="28" t="s">
        <v>914</v>
      </c>
      <c r="C18" s="47"/>
      <c r="D18" s="47"/>
      <c r="E18" s="47"/>
      <c r="F18" s="35"/>
      <c r="G18" s="219"/>
      <c r="H18" s="219"/>
      <c r="I18" s="220"/>
    </row>
    <row r="19" spans="1:9" s="18" customFormat="1" ht="13.5" customHeight="1">
      <c r="A19" s="35"/>
      <c r="B19" s="28" t="s">
        <v>914</v>
      </c>
      <c r="C19" s="47"/>
      <c r="D19" s="47"/>
      <c r="E19" s="47"/>
    </row>
    <row r="20" spans="1:9" s="18" customFormat="1" ht="13.5" customHeight="1">
      <c r="A20" s="35"/>
      <c r="B20" s="28" t="s">
        <v>914</v>
      </c>
      <c r="C20" s="47"/>
      <c r="D20" s="47"/>
      <c r="E20" s="47"/>
    </row>
    <row r="21" spans="1:9" ht="13.5" customHeight="1">
      <c r="A21" s="35"/>
      <c r="B21" s="28" t="s">
        <v>914</v>
      </c>
      <c r="C21" s="47"/>
      <c r="D21" s="47"/>
      <c r="E21" s="47"/>
    </row>
    <row r="22" spans="1:9" ht="13.5" customHeight="1">
      <c r="A22" s="35"/>
      <c r="B22" s="28" t="s">
        <v>914</v>
      </c>
      <c r="C22" s="47"/>
      <c r="D22" s="47"/>
      <c r="E22" s="47"/>
    </row>
    <row r="23" spans="1:9" ht="65">
      <c r="A23" s="35"/>
      <c r="B23" s="28" t="s">
        <v>915</v>
      </c>
      <c r="C23" s="47"/>
      <c r="D23" s="47"/>
      <c r="E23" s="47"/>
    </row>
    <row r="24" spans="1:9" ht="13.5" customHeight="1">
      <c r="A24" s="35"/>
      <c r="B24" s="28" t="s">
        <v>916</v>
      </c>
      <c r="C24" s="47"/>
      <c r="D24" s="47"/>
      <c r="E24" s="47"/>
    </row>
    <row r="25" spans="1:9" ht="13.5" customHeight="1">
      <c r="A25" s="35"/>
      <c r="B25" s="28" t="s">
        <v>917</v>
      </c>
      <c r="C25" s="47"/>
      <c r="D25" s="47"/>
      <c r="E25" s="47"/>
    </row>
    <row r="26" spans="1:9" ht="13.5" customHeight="1">
      <c r="A26" s="35"/>
      <c r="B26" s="28" t="s">
        <v>918</v>
      </c>
      <c r="C26" s="47"/>
      <c r="D26" s="47"/>
      <c r="E26" s="47"/>
    </row>
    <row r="27" spans="1:9" ht="26">
      <c r="A27" s="35"/>
      <c r="B27" s="28" t="s">
        <v>919</v>
      </c>
      <c r="C27" s="47"/>
      <c r="D27" s="47"/>
      <c r="E27" s="47"/>
    </row>
    <row r="28" spans="1:9" ht="26">
      <c r="A28" s="35"/>
      <c r="B28" s="28" t="s">
        <v>920</v>
      </c>
      <c r="C28" s="47"/>
      <c r="D28" s="47"/>
      <c r="E28" s="47"/>
    </row>
    <row r="29" spans="1:9" ht="13.5" customHeight="1" thickBot="1">
      <c r="A29" s="35"/>
      <c r="B29" s="28" t="s">
        <v>1127</v>
      </c>
      <c r="C29" s="17">
        <v>1</v>
      </c>
      <c r="D29" s="17"/>
      <c r="E29" s="17"/>
      <c r="F29" s="17"/>
      <c r="G29" s="183">
        <f>C29</f>
        <v>1</v>
      </c>
      <c r="H29" s="184"/>
      <c r="I29" s="184"/>
    </row>
    <row r="30" spans="1:9" ht="13.5" customHeight="1">
      <c r="A30" s="35"/>
      <c r="B30" s="28"/>
      <c r="C30" s="48"/>
      <c r="D30" s="48"/>
      <c r="E30" s="48"/>
      <c r="F30" s="48"/>
      <c r="G30" s="17">
        <f>G29</f>
        <v>1</v>
      </c>
      <c r="H30" s="128"/>
      <c r="I30" s="128">
        <f>G30*H30</f>
        <v>0</v>
      </c>
    </row>
    <row r="31" spans="1:9" ht="13.5" customHeight="1">
      <c r="A31" s="172" t="s">
        <v>43</v>
      </c>
      <c r="B31" s="173" t="s">
        <v>921</v>
      </c>
      <c r="C31" s="175"/>
      <c r="D31" s="175"/>
      <c r="E31" s="175"/>
      <c r="F31" s="175"/>
      <c r="G31" s="175"/>
      <c r="H31" s="175"/>
      <c r="I31" s="223">
        <f>I30</f>
        <v>0</v>
      </c>
    </row>
    <row r="32" spans="1:9">
      <c r="A32" s="35"/>
      <c r="B32" s="14"/>
    </row>
  </sheetData>
  <mergeCells count="1">
    <mergeCell ref="A4:A5"/>
  </mergeCells>
  <pageMargins left="0.7" right="0.7" top="0.75" bottom="0.75" header="0.3" footer="0.3"/>
  <pageSetup scale="7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zoomScaleNormal="100" workbookViewId="0">
      <selection activeCell="H17" sqref="H17"/>
    </sheetView>
  </sheetViews>
  <sheetFormatPr defaultColWidth="8.54296875" defaultRowHeight="13"/>
  <cols>
    <col min="1" max="1" width="11" style="1" customWidth="1"/>
    <col min="2" max="2" width="53.453125" style="4" customWidth="1"/>
    <col min="3" max="7" width="8.54296875" style="1"/>
    <col min="8" max="8" width="8.81640625" style="1" bestFit="1" customWidth="1"/>
    <col min="9" max="9" width="11" style="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s="18" customFormat="1" ht="26">
      <c r="A3" s="78" t="s">
        <v>44</v>
      </c>
      <c r="B3" s="181" t="s">
        <v>922</v>
      </c>
      <c r="C3" s="224"/>
      <c r="D3" s="224"/>
      <c r="E3" s="224"/>
      <c r="F3" s="222"/>
      <c r="G3" s="222"/>
      <c r="H3" s="182"/>
      <c r="I3" s="182"/>
    </row>
    <row r="4" spans="1:9" s="18" customFormat="1">
      <c r="A4" s="277">
        <v>3281086</v>
      </c>
      <c r="B4" s="20" t="s">
        <v>924</v>
      </c>
      <c r="C4" s="16" t="s">
        <v>41</v>
      </c>
      <c r="D4" s="16"/>
      <c r="E4" s="16"/>
      <c r="F4" s="17"/>
      <c r="G4" s="17"/>
    </row>
    <row r="5" spans="1:9" s="18" customFormat="1">
      <c r="A5" s="277"/>
      <c r="B5" s="16" t="s">
        <v>925</v>
      </c>
      <c r="C5" s="16"/>
      <c r="D5" s="16"/>
      <c r="E5" s="16"/>
      <c r="F5" s="17"/>
      <c r="G5" s="17"/>
    </row>
    <row r="6" spans="1:9" s="18" customFormat="1">
      <c r="A6" s="20"/>
      <c r="B6" s="28" t="s">
        <v>632</v>
      </c>
      <c r="C6" s="16"/>
      <c r="D6" s="16"/>
      <c r="E6" s="16"/>
      <c r="F6" s="17"/>
      <c r="G6" s="17"/>
    </row>
    <row r="7" spans="1:9" s="18" customFormat="1" ht="26">
      <c r="A7" s="20"/>
      <c r="B7" s="28" t="s">
        <v>926</v>
      </c>
      <c r="C7" s="16"/>
      <c r="D7" s="16"/>
      <c r="E7" s="16"/>
      <c r="F7" s="17"/>
      <c r="G7" s="17"/>
    </row>
    <row r="8" spans="1:9" s="18" customFormat="1">
      <c r="A8" s="20"/>
      <c r="B8" s="28" t="s">
        <v>927</v>
      </c>
      <c r="C8" s="16"/>
      <c r="D8" s="16"/>
      <c r="E8" s="16"/>
      <c r="F8" s="17"/>
      <c r="G8" s="17"/>
    </row>
    <row r="9" spans="1:9" s="18" customFormat="1">
      <c r="A9" s="20"/>
      <c r="B9" s="16" t="s">
        <v>635</v>
      </c>
      <c r="C9" s="16"/>
      <c r="D9" s="16"/>
      <c r="E9" s="16"/>
      <c r="F9" s="17"/>
      <c r="G9" s="17"/>
    </row>
    <row r="10" spans="1:9" s="18" customFormat="1">
      <c r="A10" s="20"/>
      <c r="B10" s="16" t="s">
        <v>807</v>
      </c>
      <c r="C10" s="16"/>
      <c r="D10" s="16"/>
      <c r="E10" s="16"/>
      <c r="F10" s="17"/>
      <c r="G10" s="17"/>
    </row>
    <row r="11" spans="1:9" s="18" customFormat="1">
      <c r="A11" s="20"/>
      <c r="B11" s="16" t="s">
        <v>637</v>
      </c>
      <c r="C11" s="16"/>
      <c r="D11" s="16"/>
      <c r="E11" s="16"/>
      <c r="F11" s="17"/>
      <c r="G11" s="17"/>
    </row>
    <row r="12" spans="1:9" s="18" customFormat="1" ht="26">
      <c r="A12" s="20"/>
      <c r="B12" s="16" t="s">
        <v>928</v>
      </c>
      <c r="C12" s="16"/>
      <c r="D12" s="16"/>
      <c r="E12" s="16"/>
      <c r="F12" s="17"/>
      <c r="G12" s="17"/>
    </row>
    <row r="13" spans="1:9" s="18" customFormat="1">
      <c r="A13" s="20"/>
      <c r="B13" s="16" t="s">
        <v>929</v>
      </c>
      <c r="C13" s="48">
        <v>1</v>
      </c>
      <c r="D13" s="48">
        <v>15</v>
      </c>
      <c r="E13" s="48"/>
      <c r="F13" s="17"/>
      <c r="G13" s="17">
        <f>C13*D13</f>
        <v>15</v>
      </c>
    </row>
    <row r="14" spans="1:9" s="18" customFormat="1">
      <c r="A14" s="16"/>
      <c r="B14" s="16" t="s">
        <v>930</v>
      </c>
      <c r="C14" s="17">
        <v>1</v>
      </c>
      <c r="D14" s="17">
        <v>45</v>
      </c>
      <c r="E14" s="17"/>
      <c r="F14" s="17"/>
      <c r="G14" s="17">
        <f t="shared" ref="G14:G16" si="0">C14*D14</f>
        <v>45</v>
      </c>
    </row>
    <row r="15" spans="1:9" s="18" customFormat="1">
      <c r="A15" s="16"/>
      <c r="B15" s="16" t="s">
        <v>931</v>
      </c>
      <c r="C15" s="17">
        <v>1</v>
      </c>
      <c r="D15" s="17">
        <v>35</v>
      </c>
      <c r="E15" s="17"/>
      <c r="F15" s="17"/>
      <c r="G15" s="17">
        <f t="shared" si="0"/>
        <v>35</v>
      </c>
    </row>
    <row r="16" spans="1:9" s="18" customFormat="1" ht="13.5" thickBot="1">
      <c r="A16" s="16"/>
      <c r="B16" s="16" t="s">
        <v>932</v>
      </c>
      <c r="C16" s="17">
        <v>1</v>
      </c>
      <c r="D16" s="17">
        <v>60</v>
      </c>
      <c r="E16" s="17"/>
      <c r="F16" s="17"/>
      <c r="G16" s="183">
        <f t="shared" si="0"/>
        <v>60</v>
      </c>
      <c r="H16" s="184"/>
      <c r="I16" s="184"/>
    </row>
    <row r="17" spans="1:9" s="18" customFormat="1">
      <c r="A17" s="22"/>
      <c r="B17" s="32"/>
      <c r="F17" s="17"/>
      <c r="G17" s="17">
        <f>SUM(G13:G16)</f>
        <v>155</v>
      </c>
      <c r="H17" s="128"/>
      <c r="I17" s="128">
        <f>G17*H17</f>
        <v>0</v>
      </c>
    </row>
    <row r="18" spans="1:9" s="18" customFormat="1" ht="26">
      <c r="A18" s="172" t="s">
        <v>44</v>
      </c>
      <c r="B18" s="173" t="s">
        <v>923</v>
      </c>
      <c r="C18" s="175"/>
      <c r="D18" s="175"/>
      <c r="E18" s="175"/>
      <c r="F18" s="175"/>
      <c r="G18" s="175"/>
      <c r="H18" s="175"/>
      <c r="I18" s="223">
        <f>I17</f>
        <v>0</v>
      </c>
    </row>
    <row r="19" spans="1:9" s="18" customFormat="1">
      <c r="A19" s="35"/>
      <c r="B19" s="14"/>
      <c r="C19" s="47"/>
      <c r="D19" s="1"/>
      <c r="E19" s="1"/>
      <c r="F19" s="17"/>
      <c r="G19" s="17"/>
    </row>
  </sheetData>
  <mergeCells count="1">
    <mergeCell ref="A4:A5"/>
  </mergeCells>
  <pageMargins left="0.7" right="0.7" top="0.75" bottom="0.75" header="0.3" footer="0.3"/>
  <pageSetup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topLeftCell="A25" zoomScaleNormal="100" workbookViewId="0">
      <selection activeCell="H37" sqref="H37"/>
    </sheetView>
  </sheetViews>
  <sheetFormatPr defaultColWidth="8.54296875" defaultRowHeight="13"/>
  <cols>
    <col min="1" max="1" width="11" style="1" customWidth="1"/>
    <col min="2" max="2" width="53.453125" style="4" customWidth="1"/>
    <col min="3" max="7" width="8.54296875" style="1"/>
    <col min="8" max="8" width="8.81640625" style="1" bestFit="1" customWidth="1"/>
    <col min="9" max="9" width="11" style="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c r="A3" s="78" t="s">
        <v>45</v>
      </c>
      <c r="B3" s="181" t="s">
        <v>621</v>
      </c>
      <c r="C3" s="224"/>
      <c r="D3" s="224"/>
      <c r="E3" s="224"/>
      <c r="F3" s="33"/>
      <c r="G3" s="33"/>
      <c r="H3" s="33"/>
      <c r="I3" s="33"/>
    </row>
    <row r="4" spans="1:9" ht="12.75" customHeight="1">
      <c r="A4" s="277">
        <v>3203401</v>
      </c>
      <c r="B4" s="20" t="s">
        <v>934</v>
      </c>
      <c r="C4" s="16"/>
      <c r="D4" s="16"/>
      <c r="E4" s="16"/>
    </row>
    <row r="5" spans="1:9" ht="13.5" customHeight="1">
      <c r="A5" s="277"/>
      <c r="B5" s="16" t="s">
        <v>935</v>
      </c>
      <c r="C5" s="16"/>
      <c r="D5" s="16"/>
      <c r="E5" s="16"/>
    </row>
    <row r="6" spans="1:9" ht="13.5" customHeight="1">
      <c r="A6" s="35"/>
      <c r="B6" s="16" t="s">
        <v>936</v>
      </c>
      <c r="C6" s="16"/>
      <c r="D6" s="16"/>
      <c r="E6" s="16"/>
    </row>
    <row r="7" spans="1:9" ht="13.5" customHeight="1">
      <c r="A7" s="35"/>
      <c r="B7" s="16" t="s">
        <v>937</v>
      </c>
      <c r="C7" s="16"/>
      <c r="D7" s="16"/>
      <c r="E7" s="16"/>
    </row>
    <row r="8" spans="1:9" ht="13.5" customHeight="1">
      <c r="A8" s="35"/>
      <c r="B8" s="16" t="s">
        <v>938</v>
      </c>
      <c r="C8" s="16"/>
      <c r="D8" s="16"/>
      <c r="E8" s="16"/>
    </row>
    <row r="9" spans="1:9" ht="13.5" customHeight="1">
      <c r="A9" s="35"/>
      <c r="B9" s="16" t="s">
        <v>939</v>
      </c>
      <c r="C9" s="16"/>
      <c r="D9" s="16"/>
      <c r="E9" s="16"/>
    </row>
    <row r="10" spans="1:9" ht="13.5" customHeight="1">
      <c r="A10" s="35"/>
      <c r="B10" s="16" t="s">
        <v>940</v>
      </c>
      <c r="C10" s="16"/>
      <c r="D10" s="16"/>
      <c r="E10" s="16"/>
    </row>
    <row r="11" spans="1:9" ht="13.5" customHeight="1">
      <c r="A11" s="35"/>
      <c r="B11" s="16" t="s">
        <v>941</v>
      </c>
      <c r="C11" s="16"/>
      <c r="D11" s="16"/>
      <c r="E11" s="16"/>
    </row>
    <row r="12" spans="1:9" ht="13.5" customHeight="1">
      <c r="A12" s="35"/>
      <c r="B12" s="16" t="s">
        <v>942</v>
      </c>
      <c r="C12" s="16"/>
      <c r="D12" s="16"/>
      <c r="E12" s="16"/>
    </row>
    <row r="13" spans="1:9" ht="13.5" customHeight="1">
      <c r="A13" s="35"/>
      <c r="B13" s="16" t="s">
        <v>943</v>
      </c>
      <c r="C13" s="16"/>
      <c r="D13" s="16"/>
      <c r="E13" s="16"/>
    </row>
    <row r="14" spans="1:9" ht="13.5" customHeight="1">
      <c r="A14" s="35"/>
      <c r="B14" s="16" t="s">
        <v>46</v>
      </c>
      <c r="C14" s="16"/>
      <c r="D14" s="16"/>
      <c r="E14" s="16"/>
    </row>
    <row r="15" spans="1:9" ht="13.5" customHeight="1">
      <c r="A15" s="35"/>
      <c r="B15" s="16" t="s">
        <v>47</v>
      </c>
      <c r="C15" s="16"/>
      <c r="D15" s="16"/>
      <c r="E15" s="16"/>
    </row>
    <row r="16" spans="1:9" ht="13.5" customHeight="1">
      <c r="A16" s="35"/>
      <c r="B16" s="16" t="s">
        <v>48</v>
      </c>
      <c r="C16" s="16"/>
      <c r="D16" s="16"/>
      <c r="E16" s="16"/>
    </row>
    <row r="17" spans="1:9" ht="26">
      <c r="A17" s="35"/>
      <c r="B17" s="16" t="s">
        <v>944</v>
      </c>
    </row>
    <row r="18" spans="1:9" ht="13.5" thickBot="1">
      <c r="A18" s="35"/>
      <c r="B18" s="16" t="s">
        <v>929</v>
      </c>
      <c r="C18" s="17">
        <v>1</v>
      </c>
      <c r="D18" s="17"/>
      <c r="E18" s="17"/>
      <c r="F18" s="17"/>
      <c r="G18" s="183">
        <f>C18</f>
        <v>1</v>
      </c>
      <c r="H18" s="184"/>
      <c r="I18" s="184"/>
    </row>
    <row r="19" spans="1:9">
      <c r="A19" s="35"/>
      <c r="B19" s="16"/>
      <c r="C19" s="48"/>
      <c r="D19" s="48"/>
      <c r="E19" s="48"/>
      <c r="F19" s="48"/>
      <c r="G19" s="17">
        <f>G18</f>
        <v>1</v>
      </c>
      <c r="H19" s="128"/>
      <c r="I19" s="128">
        <f>G19*H19</f>
        <v>0</v>
      </c>
    </row>
    <row r="20" spans="1:9" ht="12.75" customHeight="1">
      <c r="A20" s="35" t="s">
        <v>49</v>
      </c>
      <c r="B20" s="20" t="s">
        <v>945</v>
      </c>
    </row>
    <row r="21" spans="1:9" ht="13.5" customHeight="1">
      <c r="A21" s="35"/>
      <c r="B21" s="16" t="s">
        <v>935</v>
      </c>
    </row>
    <row r="22" spans="1:9" ht="13.5" customHeight="1">
      <c r="A22" s="35"/>
      <c r="B22" s="16" t="s">
        <v>936</v>
      </c>
      <c r="C22" s="16"/>
      <c r="D22" s="16"/>
      <c r="E22" s="16"/>
    </row>
    <row r="23" spans="1:9" ht="13.5" customHeight="1">
      <c r="A23" s="35"/>
      <c r="B23" s="16" t="s">
        <v>937</v>
      </c>
      <c r="C23" s="16"/>
      <c r="D23" s="16"/>
      <c r="E23" s="16"/>
    </row>
    <row r="24" spans="1:9" ht="13.5" customHeight="1">
      <c r="A24" s="35"/>
      <c r="B24" s="16" t="s">
        <v>938</v>
      </c>
      <c r="C24" s="16"/>
      <c r="D24" s="16"/>
      <c r="E24" s="16"/>
    </row>
    <row r="25" spans="1:9" ht="13.5" customHeight="1">
      <c r="A25" s="35"/>
      <c r="B25" s="16" t="s">
        <v>939</v>
      </c>
      <c r="C25" s="16"/>
      <c r="D25" s="16"/>
      <c r="E25" s="16"/>
    </row>
    <row r="26" spans="1:9" ht="13.5" customHeight="1">
      <c r="A26" s="35"/>
      <c r="B26" s="16" t="s">
        <v>940</v>
      </c>
      <c r="C26" s="16"/>
      <c r="D26" s="16"/>
      <c r="E26" s="16"/>
    </row>
    <row r="27" spans="1:9" ht="13.5" customHeight="1">
      <c r="A27" s="35"/>
      <c r="B27" s="16" t="s">
        <v>941</v>
      </c>
      <c r="C27" s="16"/>
      <c r="D27" s="16"/>
      <c r="E27" s="16"/>
    </row>
    <row r="28" spans="1:9" ht="13.5" customHeight="1">
      <c r="A28" s="35"/>
      <c r="B28" s="16" t="s">
        <v>942</v>
      </c>
      <c r="C28" s="16"/>
      <c r="D28" s="16"/>
      <c r="E28" s="16"/>
    </row>
    <row r="29" spans="1:9" ht="13.5" customHeight="1">
      <c r="A29" s="35"/>
      <c r="B29" s="16" t="s">
        <v>943</v>
      </c>
      <c r="C29" s="16"/>
      <c r="D29" s="16"/>
      <c r="E29" s="16"/>
    </row>
    <row r="30" spans="1:9" ht="13.5" customHeight="1">
      <c r="A30" s="35"/>
      <c r="B30" s="16" t="s">
        <v>46</v>
      </c>
      <c r="C30" s="16"/>
      <c r="D30" s="16"/>
      <c r="E30" s="16"/>
    </row>
    <row r="31" spans="1:9" ht="13.5" customHeight="1">
      <c r="A31" s="35"/>
      <c r="B31" s="16" t="s">
        <v>47</v>
      </c>
      <c r="C31" s="16"/>
      <c r="D31" s="16"/>
      <c r="E31" s="16"/>
    </row>
    <row r="32" spans="1:9" ht="13.5" customHeight="1">
      <c r="A32" s="35"/>
      <c r="B32" s="16" t="s">
        <v>48</v>
      </c>
      <c r="C32" s="16"/>
      <c r="D32" s="16"/>
      <c r="E32" s="16"/>
    </row>
    <row r="33" spans="1:9" s="18" customFormat="1" ht="26">
      <c r="A33" s="35"/>
      <c r="B33" s="16" t="s">
        <v>946</v>
      </c>
      <c r="C33" s="16"/>
      <c r="D33" s="16"/>
      <c r="E33" s="16"/>
      <c r="F33" s="17"/>
      <c r="G33" s="17"/>
    </row>
    <row r="34" spans="1:9" ht="12.75" customHeight="1">
      <c r="A34" s="35"/>
      <c r="B34" s="16" t="s">
        <v>930</v>
      </c>
      <c r="C34" s="17">
        <v>1</v>
      </c>
      <c r="D34" s="17"/>
      <c r="E34" s="17"/>
      <c r="F34" s="17"/>
      <c r="G34" s="17">
        <f t="shared" ref="G34:G35" si="0">C34</f>
        <v>1</v>
      </c>
    </row>
    <row r="35" spans="1:9">
      <c r="A35" s="47"/>
      <c r="B35" s="16" t="s">
        <v>931</v>
      </c>
      <c r="C35" s="17">
        <v>1</v>
      </c>
      <c r="D35" s="17"/>
      <c r="E35" s="17"/>
      <c r="F35" s="17"/>
      <c r="G35" s="17">
        <f t="shared" si="0"/>
        <v>1</v>
      </c>
    </row>
    <row r="36" spans="1:9" ht="13.5" thickBot="1">
      <c r="A36" s="47"/>
      <c r="B36" s="16" t="s">
        <v>932</v>
      </c>
      <c r="C36" s="17">
        <v>1</v>
      </c>
      <c r="D36" s="17"/>
      <c r="E36" s="17"/>
      <c r="F36" s="17"/>
      <c r="G36" s="183">
        <f>C36</f>
        <v>1</v>
      </c>
      <c r="H36" s="184"/>
      <c r="I36" s="184"/>
    </row>
    <row r="37" spans="1:9">
      <c r="A37" s="47"/>
      <c r="B37" s="16"/>
      <c r="C37" s="48"/>
      <c r="D37" s="48"/>
      <c r="E37" s="48"/>
      <c r="F37" s="48"/>
      <c r="G37" s="17">
        <f>SUM(G34:IZ36)</f>
        <v>3</v>
      </c>
      <c r="H37" s="128"/>
      <c r="I37" s="128">
        <f>G37*H37</f>
        <v>0</v>
      </c>
    </row>
    <row r="38" spans="1:9">
      <c r="A38" s="172" t="s">
        <v>45</v>
      </c>
      <c r="B38" s="173" t="s">
        <v>933</v>
      </c>
      <c r="C38" s="175"/>
      <c r="D38" s="175"/>
      <c r="E38" s="175"/>
      <c r="F38" s="175"/>
      <c r="G38" s="175"/>
      <c r="H38" s="175"/>
      <c r="I38" s="223">
        <f>I19+I37</f>
        <v>0</v>
      </c>
    </row>
  </sheetData>
  <mergeCells count="1">
    <mergeCell ref="A4:A5"/>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30" zoomScale="120" zoomScaleNormal="120" workbookViewId="0">
      <selection activeCell="H7" sqref="H7:H22"/>
    </sheetView>
  </sheetViews>
  <sheetFormatPr defaultColWidth="8.54296875" defaultRowHeight="13"/>
  <cols>
    <col min="1" max="1" width="10.453125" style="1" customWidth="1"/>
    <col min="2" max="2" width="40.54296875" style="4" customWidth="1"/>
    <col min="3" max="8" width="8.54296875" style="1"/>
    <col min="9" max="9" width="13.54296875" style="24" customWidth="1"/>
    <col min="10" max="11" width="8.54296875" style="1"/>
    <col min="12" max="12" width="10.1796875" style="1" bestFit="1" customWidth="1"/>
    <col min="13" max="16384" width="8.54296875" style="1"/>
  </cols>
  <sheetData>
    <row r="1" spans="1:11">
      <c r="F1" s="15"/>
      <c r="G1" s="15"/>
    </row>
    <row r="2" spans="1:11">
      <c r="A2" s="15" t="s">
        <v>86</v>
      </c>
      <c r="B2" s="15" t="s">
        <v>87</v>
      </c>
      <c r="C2" s="15" t="s">
        <v>88</v>
      </c>
      <c r="D2" s="15" t="s">
        <v>89</v>
      </c>
      <c r="E2" s="15" t="s">
        <v>90</v>
      </c>
      <c r="F2" s="15" t="s">
        <v>91</v>
      </c>
      <c r="G2" s="15" t="s">
        <v>92</v>
      </c>
      <c r="H2" s="15" t="s">
        <v>93</v>
      </c>
      <c r="I2" s="95" t="s">
        <v>94</v>
      </c>
    </row>
    <row r="3" spans="1:11" ht="15.5">
      <c r="A3" s="97">
        <v>1.01</v>
      </c>
      <c r="B3" s="98" t="s">
        <v>77</v>
      </c>
      <c r="C3" s="97"/>
      <c r="D3" s="97"/>
      <c r="E3" s="97"/>
      <c r="F3" s="97"/>
      <c r="G3" s="99"/>
      <c r="H3" s="99"/>
      <c r="I3" s="100"/>
    </row>
    <row r="4" spans="1:11" ht="39">
      <c r="A4" s="277">
        <v>1000150</v>
      </c>
      <c r="B4" s="20" t="s">
        <v>95</v>
      </c>
      <c r="C4" s="35"/>
      <c r="D4" s="35"/>
      <c r="E4" s="35"/>
      <c r="F4" s="35"/>
      <c r="G4" s="92"/>
      <c r="H4" s="92"/>
      <c r="I4" s="96"/>
    </row>
    <row r="5" spans="1:11" ht="52">
      <c r="A5" s="277"/>
      <c r="B5" s="16" t="s">
        <v>96</v>
      </c>
      <c r="C5" s="47"/>
      <c r="D5" s="47"/>
      <c r="E5" s="47"/>
      <c r="F5" s="47"/>
      <c r="G5" s="92"/>
      <c r="H5" s="92"/>
      <c r="I5" s="96"/>
      <c r="J5" s="16"/>
      <c r="K5" s="16"/>
    </row>
    <row r="6" spans="1:11" ht="11.15" customHeight="1" thickBot="1">
      <c r="A6" s="20"/>
      <c r="B6" s="16"/>
      <c r="C6" s="48">
        <v>1</v>
      </c>
      <c r="D6" s="48">
        <v>30</v>
      </c>
      <c r="E6" s="48">
        <v>7</v>
      </c>
      <c r="F6" s="48"/>
      <c r="G6" s="101">
        <f>C6*D6*E6</f>
        <v>210</v>
      </c>
      <c r="H6" s="101"/>
      <c r="I6" s="102"/>
      <c r="J6" s="16"/>
      <c r="K6" s="16"/>
    </row>
    <row r="7" spans="1:11" ht="11.15" customHeight="1">
      <c r="A7" s="20"/>
      <c r="B7" s="16"/>
      <c r="C7" s="48"/>
      <c r="D7" s="48"/>
      <c r="E7" s="48"/>
      <c r="F7" s="48"/>
      <c r="G7" s="103">
        <f>G6</f>
        <v>210</v>
      </c>
      <c r="H7" s="103"/>
      <c r="I7" s="104">
        <f>G7*H7</f>
        <v>0</v>
      </c>
      <c r="J7" s="16"/>
      <c r="K7" s="16"/>
    </row>
    <row r="8" spans="1:11" ht="39">
      <c r="A8" s="277">
        <v>1001000</v>
      </c>
      <c r="B8" s="14" t="s">
        <v>97</v>
      </c>
      <c r="C8" s="48"/>
      <c r="D8" s="48"/>
      <c r="E8" s="48"/>
      <c r="F8" s="48"/>
      <c r="G8" s="92"/>
      <c r="H8" s="92"/>
      <c r="I8" s="96"/>
      <c r="J8" s="16"/>
      <c r="K8" s="16"/>
    </row>
    <row r="9" spans="1:11" ht="26">
      <c r="A9" s="277"/>
      <c r="B9" s="28" t="s">
        <v>98</v>
      </c>
      <c r="C9" s="48"/>
      <c r="D9" s="48"/>
      <c r="E9" s="48"/>
      <c r="F9" s="48"/>
      <c r="G9" s="92"/>
      <c r="H9" s="92"/>
      <c r="I9" s="96"/>
      <c r="J9" s="16"/>
      <c r="K9" s="16"/>
    </row>
    <row r="10" spans="1:11">
      <c r="A10" s="35"/>
      <c r="B10" s="28" t="s">
        <v>99</v>
      </c>
      <c r="C10" s="17">
        <v>1</v>
      </c>
      <c r="D10" s="17">
        <v>30</v>
      </c>
      <c r="E10" s="17">
        <v>16</v>
      </c>
      <c r="F10" s="17"/>
      <c r="G10" s="92">
        <f>C10*D10*E10</f>
        <v>480</v>
      </c>
      <c r="H10" s="92"/>
      <c r="I10" s="96"/>
      <c r="J10" s="16"/>
      <c r="K10" s="16"/>
    </row>
    <row r="11" spans="1:11">
      <c r="A11" s="47"/>
      <c r="B11" s="28" t="s">
        <v>100</v>
      </c>
      <c r="C11" s="48">
        <v>1</v>
      </c>
      <c r="D11" s="48">
        <v>50</v>
      </c>
      <c r="E11" s="48">
        <v>17</v>
      </c>
      <c r="F11" s="48"/>
      <c r="G11" s="92">
        <f>C11*D11*E11</f>
        <v>850</v>
      </c>
      <c r="H11" s="92"/>
      <c r="I11" s="96"/>
      <c r="J11" s="16"/>
      <c r="K11" s="47"/>
    </row>
    <row r="12" spans="1:11" ht="13.5" thickBot="1">
      <c r="A12" s="47"/>
      <c r="B12" s="28" t="s">
        <v>101</v>
      </c>
      <c r="C12" s="48">
        <v>-1</v>
      </c>
      <c r="D12" s="48">
        <v>210</v>
      </c>
      <c r="E12" s="48"/>
      <c r="F12" s="48"/>
      <c r="G12" s="92">
        <f>D12*C12</f>
        <v>-210</v>
      </c>
      <c r="H12" s="101"/>
      <c r="I12" s="102"/>
      <c r="J12" s="16"/>
      <c r="K12" s="47"/>
    </row>
    <row r="13" spans="1:11">
      <c r="A13" s="47"/>
      <c r="B13" s="28"/>
      <c r="C13" s="48"/>
      <c r="D13" s="48"/>
      <c r="E13" s="48"/>
      <c r="F13" s="48"/>
      <c r="G13" s="103">
        <f>G10+G11+G12</f>
        <v>1120</v>
      </c>
      <c r="H13" s="103"/>
      <c r="I13" s="104">
        <f>G13*H13</f>
        <v>0</v>
      </c>
      <c r="J13" s="16"/>
      <c r="K13" s="47"/>
    </row>
    <row r="14" spans="1:11" ht="26">
      <c r="A14" s="277">
        <v>1001300</v>
      </c>
      <c r="B14" s="14" t="s">
        <v>102</v>
      </c>
      <c r="C14" s="75"/>
      <c r="D14" s="75"/>
      <c r="E14" s="48"/>
      <c r="F14" s="48"/>
      <c r="G14" s="92"/>
      <c r="H14" s="92"/>
      <c r="I14" s="96"/>
      <c r="J14" s="16"/>
      <c r="K14" s="16"/>
    </row>
    <row r="15" spans="1:11" ht="39">
      <c r="A15" s="277"/>
      <c r="B15" s="28" t="s">
        <v>114</v>
      </c>
      <c r="C15" s="48"/>
      <c r="D15" s="75"/>
      <c r="E15" s="75"/>
      <c r="F15" s="48"/>
      <c r="G15" s="92"/>
      <c r="H15" s="92"/>
      <c r="I15" s="96"/>
      <c r="J15" s="16"/>
      <c r="K15" s="16"/>
    </row>
    <row r="16" spans="1:11" ht="13.5" thickBot="1">
      <c r="A16" s="47"/>
      <c r="B16" s="28"/>
      <c r="C16" s="48">
        <v>1</v>
      </c>
      <c r="D16" s="48">
        <v>15</v>
      </c>
      <c r="E16" s="48">
        <v>5</v>
      </c>
      <c r="F16" s="48">
        <v>1.3</v>
      </c>
      <c r="G16" s="101">
        <f>C16*D16*E16*F16</f>
        <v>97.5</v>
      </c>
      <c r="H16" s="101"/>
      <c r="I16" s="102"/>
      <c r="J16" s="16"/>
      <c r="K16" s="16"/>
    </row>
    <row r="17" spans="1:11" ht="11.15" customHeight="1">
      <c r="A17" s="47"/>
      <c r="B17" s="28"/>
      <c r="C17" s="48"/>
      <c r="D17" s="48"/>
      <c r="E17" s="48"/>
      <c r="F17" s="48"/>
      <c r="G17" s="103">
        <f>G16</f>
        <v>97.5</v>
      </c>
      <c r="H17" s="103"/>
      <c r="I17" s="104">
        <f>G17*H17</f>
        <v>0</v>
      </c>
      <c r="J17" s="16"/>
      <c r="K17" s="16"/>
    </row>
    <row r="18" spans="1:11" ht="24.65" customHeight="1">
      <c r="A18" s="277">
        <v>1001700</v>
      </c>
      <c r="B18" s="14" t="s">
        <v>103</v>
      </c>
      <c r="C18" s="75"/>
      <c r="D18" s="75"/>
      <c r="E18" s="75"/>
      <c r="F18" s="48" t="s">
        <v>11</v>
      </c>
      <c r="G18" s="92"/>
      <c r="H18" s="92"/>
      <c r="I18" s="96"/>
      <c r="J18" s="16"/>
      <c r="K18" s="16"/>
    </row>
    <row r="19" spans="1:11" ht="39">
      <c r="A19" s="277"/>
      <c r="B19" s="28" t="s">
        <v>110</v>
      </c>
      <c r="C19" s="75"/>
      <c r="D19" s="75"/>
      <c r="E19" s="75"/>
      <c r="F19" s="48"/>
      <c r="G19" s="92"/>
      <c r="H19" s="92"/>
      <c r="I19" s="96"/>
      <c r="J19" s="16"/>
      <c r="K19" s="16"/>
    </row>
    <row r="20" spans="1:11" ht="13.5" customHeight="1">
      <c r="A20" s="47"/>
      <c r="B20" s="28" t="s">
        <v>104</v>
      </c>
      <c r="C20" s="48"/>
      <c r="D20" s="48"/>
      <c r="E20" s="48"/>
      <c r="F20" s="48"/>
      <c r="G20" s="92"/>
      <c r="H20" s="92"/>
      <c r="I20" s="96"/>
      <c r="J20" s="16"/>
      <c r="K20" s="16"/>
    </row>
    <row r="21" spans="1:11" ht="13.5" thickBot="1">
      <c r="A21" s="47"/>
      <c r="B21" s="28">
        <v>1001000</v>
      </c>
      <c r="C21" s="48">
        <v>1</v>
      </c>
      <c r="D21" s="105">
        <v>1120</v>
      </c>
      <c r="E21" s="48"/>
      <c r="F21" s="48">
        <v>0.3</v>
      </c>
      <c r="G21" s="101">
        <f>C21*D21*F21</f>
        <v>336</v>
      </c>
      <c r="H21" s="101"/>
      <c r="I21" s="102"/>
      <c r="J21" s="16"/>
      <c r="K21" s="16"/>
    </row>
    <row r="22" spans="1:11">
      <c r="A22" s="47"/>
      <c r="C22" s="48"/>
      <c r="D22" s="48"/>
      <c r="E22" s="48"/>
      <c r="F22" s="17"/>
      <c r="G22" s="103">
        <f>G21</f>
        <v>336</v>
      </c>
      <c r="H22" s="103"/>
      <c r="I22" s="104">
        <f>G22*H22</f>
        <v>0</v>
      </c>
      <c r="J22" s="16"/>
      <c r="K22" s="16"/>
    </row>
    <row r="23" spans="1:11" ht="15.5">
      <c r="A23" s="106">
        <v>1.01</v>
      </c>
      <c r="B23" s="107" t="s">
        <v>105</v>
      </c>
      <c r="C23" s="108"/>
      <c r="D23" s="108"/>
      <c r="E23" s="108"/>
      <c r="F23" s="109"/>
      <c r="G23" s="110"/>
      <c r="H23" s="110"/>
      <c r="I23" s="111">
        <f>I7+I13+I17+I22</f>
        <v>0</v>
      </c>
      <c r="J23" s="16"/>
      <c r="K23" s="16"/>
    </row>
  </sheetData>
  <mergeCells count="4">
    <mergeCell ref="A4:A5"/>
    <mergeCell ref="A8:A9"/>
    <mergeCell ref="A14:A15"/>
    <mergeCell ref="A18:A19"/>
  </mergeCells>
  <pageMargins left="0.7" right="0.7" top="0.75" bottom="0.75" header="0.3" footer="0.3"/>
  <pageSetup paperSize="4294952312" scale="7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6"/>
  <sheetViews>
    <sheetView topLeftCell="A73" zoomScaleNormal="100" workbookViewId="0">
      <selection activeCell="H85" sqref="H85"/>
    </sheetView>
  </sheetViews>
  <sheetFormatPr defaultColWidth="8.54296875" defaultRowHeight="13"/>
  <cols>
    <col min="1" max="1" width="11" style="1" customWidth="1"/>
    <col min="2" max="2" width="53.453125" style="4" customWidth="1"/>
    <col min="3" max="7" width="8.54296875" style="1"/>
    <col min="8" max="8" width="8.81640625" style="1" bestFit="1" customWidth="1"/>
    <col min="9" max="9" width="11" style="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c r="A3" s="172" t="s">
        <v>50</v>
      </c>
      <c r="B3" s="173" t="s">
        <v>622</v>
      </c>
      <c r="C3" s="174"/>
      <c r="D3" s="227"/>
      <c r="E3" s="227"/>
      <c r="F3" s="175"/>
      <c r="G3" s="175"/>
      <c r="H3" s="175"/>
      <c r="I3" s="175"/>
    </row>
    <row r="4" spans="1:9">
      <c r="A4" s="277">
        <v>3505012</v>
      </c>
      <c r="B4" s="226" t="s">
        <v>948</v>
      </c>
      <c r="C4" s="47"/>
      <c r="D4" s="57"/>
      <c r="E4" s="57"/>
    </row>
    <row r="5" spans="1:9">
      <c r="A5" s="277"/>
      <c r="B5" s="28" t="s">
        <v>949</v>
      </c>
      <c r="C5" s="47"/>
      <c r="D5" s="57"/>
      <c r="E5" s="57"/>
    </row>
    <row r="6" spans="1:9">
      <c r="A6" s="35"/>
      <c r="B6" s="215" t="s">
        <v>1077</v>
      </c>
      <c r="C6" s="47"/>
      <c r="D6" s="57"/>
      <c r="E6" s="57"/>
    </row>
    <row r="7" spans="1:9">
      <c r="A7" s="35"/>
      <c r="B7" s="215" t="s">
        <v>1078</v>
      </c>
      <c r="C7" s="47"/>
      <c r="D7" s="57"/>
      <c r="E7" s="57"/>
    </row>
    <row r="8" spans="1:9">
      <c r="A8" s="35"/>
      <c r="B8" s="215" t="s">
        <v>1079</v>
      </c>
      <c r="C8" s="47"/>
      <c r="D8" s="57"/>
      <c r="E8" s="57"/>
    </row>
    <row r="9" spans="1:9">
      <c r="B9" s="50" t="s">
        <v>952</v>
      </c>
      <c r="C9" s="57"/>
      <c r="D9" s="57"/>
      <c r="E9" s="57"/>
    </row>
    <row r="10" spans="1:9">
      <c r="B10" s="50" t="s">
        <v>950</v>
      </c>
      <c r="C10" s="57"/>
      <c r="D10" s="57"/>
      <c r="E10" s="57"/>
    </row>
    <row r="11" spans="1:9">
      <c r="B11" s="50" t="s">
        <v>951</v>
      </c>
      <c r="C11" s="57"/>
      <c r="D11" s="57"/>
      <c r="E11" s="57"/>
    </row>
    <row r="12" spans="1:9">
      <c r="B12" s="50" t="s">
        <v>953</v>
      </c>
      <c r="C12" s="57"/>
      <c r="D12" s="57"/>
      <c r="E12" s="57"/>
    </row>
    <row r="13" spans="1:9">
      <c r="B13" s="50" t="s">
        <v>954</v>
      </c>
      <c r="C13" s="57"/>
      <c r="D13" s="57"/>
      <c r="E13" s="57"/>
    </row>
    <row r="14" spans="1:9">
      <c r="B14" s="50" t="s">
        <v>955</v>
      </c>
      <c r="C14" s="57"/>
      <c r="D14" s="57"/>
      <c r="E14" s="57"/>
    </row>
    <row r="15" spans="1:9">
      <c r="B15" s="50" t="s">
        <v>956</v>
      </c>
      <c r="C15" s="57"/>
      <c r="D15" s="57"/>
      <c r="E15" s="57"/>
    </row>
    <row r="16" spans="1:9">
      <c r="B16" s="50" t="s">
        <v>957</v>
      </c>
      <c r="C16" s="57"/>
      <c r="D16" s="57"/>
      <c r="E16" s="57"/>
    </row>
    <row r="17" spans="1:9">
      <c r="A17" s="35"/>
      <c r="B17" s="14"/>
      <c r="C17" s="47"/>
      <c r="D17" s="57"/>
      <c r="E17" s="57"/>
    </row>
    <row r="18" spans="1:9">
      <c r="B18" s="28" t="s">
        <v>196</v>
      </c>
      <c r="C18" s="48">
        <v>6</v>
      </c>
      <c r="D18" s="47"/>
      <c r="E18" s="57"/>
      <c r="G18" s="17">
        <f t="shared" ref="G18:G21" si="0">C18</f>
        <v>6</v>
      </c>
    </row>
    <row r="19" spans="1:9">
      <c r="B19" s="28" t="s">
        <v>958</v>
      </c>
      <c r="C19" s="48">
        <v>1</v>
      </c>
      <c r="D19" s="47"/>
      <c r="E19" s="57"/>
      <c r="G19" s="17">
        <f t="shared" si="0"/>
        <v>1</v>
      </c>
    </row>
    <row r="20" spans="1:9">
      <c r="B20" s="28" t="s">
        <v>959</v>
      </c>
      <c r="C20" s="48">
        <v>4</v>
      </c>
      <c r="D20" s="47"/>
      <c r="E20" s="57"/>
      <c r="G20" s="17">
        <f t="shared" si="0"/>
        <v>4</v>
      </c>
    </row>
    <row r="21" spans="1:9">
      <c r="B21" s="28" t="s">
        <v>960</v>
      </c>
      <c r="C21" s="48">
        <v>10</v>
      </c>
      <c r="D21" s="47"/>
      <c r="E21" s="57"/>
      <c r="G21" s="17">
        <f t="shared" si="0"/>
        <v>10</v>
      </c>
    </row>
    <row r="22" spans="1:9">
      <c r="B22" s="28" t="s">
        <v>961</v>
      </c>
      <c r="C22" s="48">
        <v>6</v>
      </c>
      <c r="D22" s="47"/>
      <c r="E22" s="57"/>
      <c r="G22" s="17">
        <f>C22</f>
        <v>6</v>
      </c>
      <c r="H22" s="18"/>
      <c r="I22" s="18"/>
    </row>
    <row r="23" spans="1:9" ht="13.5" thickBot="1">
      <c r="B23" s="16" t="s">
        <v>962</v>
      </c>
      <c r="C23" s="48">
        <v>3</v>
      </c>
      <c r="D23" s="47"/>
      <c r="E23" s="57"/>
      <c r="G23" s="183">
        <f>C23</f>
        <v>3</v>
      </c>
      <c r="H23" s="184"/>
      <c r="I23" s="184"/>
    </row>
    <row r="24" spans="1:9">
      <c r="A24" s="211"/>
      <c r="B24" s="225"/>
      <c r="C24" s="57"/>
      <c r="D24" s="57"/>
      <c r="E24" s="57"/>
      <c r="G24" s="17">
        <f>SUM(G18:IT23)</f>
        <v>30</v>
      </c>
      <c r="H24" s="128"/>
      <c r="I24" s="128">
        <f>G24*H24</f>
        <v>0</v>
      </c>
    </row>
    <row r="25" spans="1:9">
      <c r="A25" s="277">
        <v>3506001</v>
      </c>
      <c r="B25" s="14" t="s">
        <v>963</v>
      </c>
      <c r="C25" s="16"/>
      <c r="D25" s="16"/>
      <c r="E25" s="16"/>
    </row>
    <row r="26" spans="1:9">
      <c r="A26" s="277"/>
      <c r="B26" s="28" t="s">
        <v>964</v>
      </c>
      <c r="C26" s="16"/>
      <c r="D26" s="16"/>
      <c r="E26" s="16"/>
    </row>
    <row r="27" spans="1:9">
      <c r="A27" s="20"/>
      <c r="B27" s="28" t="s">
        <v>965</v>
      </c>
      <c r="C27" s="16"/>
      <c r="D27" s="16"/>
      <c r="E27" s="16"/>
    </row>
    <row r="28" spans="1:9">
      <c r="A28" s="20"/>
      <c r="B28" s="28" t="s">
        <v>974</v>
      </c>
      <c r="C28" s="16"/>
      <c r="D28" s="16"/>
      <c r="E28" s="16"/>
    </row>
    <row r="29" spans="1:9">
      <c r="A29" s="20"/>
      <c r="B29" s="28" t="s">
        <v>966</v>
      </c>
      <c r="C29" s="16"/>
      <c r="D29" s="16"/>
      <c r="E29" s="16"/>
    </row>
    <row r="30" spans="1:9" ht="26">
      <c r="A30" s="20"/>
      <c r="B30" s="28" t="s">
        <v>967</v>
      </c>
      <c r="C30" s="16"/>
      <c r="D30" s="16"/>
      <c r="E30" s="16"/>
    </row>
    <row r="31" spans="1:9">
      <c r="A31" s="20"/>
      <c r="B31" s="50" t="s">
        <v>953</v>
      </c>
      <c r="C31" s="16"/>
      <c r="D31" s="16"/>
      <c r="E31" s="16"/>
    </row>
    <row r="32" spans="1:9">
      <c r="A32" s="20"/>
      <c r="B32" s="50" t="s">
        <v>954</v>
      </c>
      <c r="C32" s="16"/>
      <c r="D32" s="16"/>
      <c r="E32" s="16"/>
    </row>
    <row r="33" spans="1:9">
      <c r="A33" s="20"/>
      <c r="B33" s="50" t="s">
        <v>955</v>
      </c>
      <c r="C33" s="16"/>
      <c r="D33" s="16"/>
      <c r="E33" s="16"/>
    </row>
    <row r="34" spans="1:9">
      <c r="A34" s="20"/>
      <c r="B34" s="50" t="s">
        <v>956</v>
      </c>
      <c r="C34" s="16"/>
      <c r="D34" s="16"/>
      <c r="E34" s="16"/>
    </row>
    <row r="35" spans="1:9">
      <c r="A35" s="20"/>
      <c r="B35" s="50" t="s">
        <v>957</v>
      </c>
      <c r="C35" s="16"/>
      <c r="D35" s="16"/>
      <c r="E35" s="16"/>
    </row>
    <row r="36" spans="1:9" ht="13.5" thickBot="1">
      <c r="A36" s="20"/>
      <c r="B36" s="28" t="s">
        <v>968</v>
      </c>
      <c r="C36" s="48">
        <v>2</v>
      </c>
      <c r="D36" s="47"/>
      <c r="E36" s="57"/>
      <c r="G36" s="183">
        <f>C36</f>
        <v>2</v>
      </c>
      <c r="H36" s="184"/>
      <c r="I36" s="184"/>
    </row>
    <row r="37" spans="1:9">
      <c r="A37" s="20"/>
      <c r="B37" s="28"/>
      <c r="C37" s="57"/>
      <c r="D37" s="57"/>
      <c r="E37" s="57"/>
      <c r="G37" s="17">
        <f>G36</f>
        <v>2</v>
      </c>
      <c r="H37" s="128"/>
      <c r="I37" s="128">
        <f>G37*H37</f>
        <v>0</v>
      </c>
    </row>
    <row r="38" spans="1:9">
      <c r="A38" s="277">
        <v>3506011</v>
      </c>
      <c r="B38" s="14" t="s">
        <v>969</v>
      </c>
      <c r="C38" s="16"/>
      <c r="D38" s="16"/>
      <c r="E38" s="16"/>
    </row>
    <row r="39" spans="1:9">
      <c r="A39" s="277"/>
      <c r="B39" s="28" t="s">
        <v>964</v>
      </c>
      <c r="C39" s="16"/>
      <c r="D39" s="16"/>
      <c r="E39" s="16"/>
    </row>
    <row r="40" spans="1:9">
      <c r="A40" s="20"/>
      <c r="B40" s="28" t="s">
        <v>965</v>
      </c>
      <c r="C40" s="16"/>
      <c r="D40" s="16"/>
      <c r="E40" s="16"/>
    </row>
    <row r="41" spans="1:9">
      <c r="A41" s="20"/>
      <c r="B41" s="28" t="s">
        <v>974</v>
      </c>
      <c r="C41" s="16"/>
      <c r="D41" s="16"/>
      <c r="E41" s="16"/>
    </row>
    <row r="42" spans="1:9">
      <c r="A42" s="20"/>
      <c r="B42" s="28" t="s">
        <v>970</v>
      </c>
      <c r="C42" s="16"/>
      <c r="D42" s="16"/>
      <c r="E42" s="16"/>
    </row>
    <row r="43" spans="1:9" ht="26">
      <c r="A43" s="20"/>
      <c r="B43" s="28" t="s">
        <v>967</v>
      </c>
      <c r="C43" s="16"/>
      <c r="D43" s="16"/>
      <c r="E43" s="16"/>
    </row>
    <row r="44" spans="1:9">
      <c r="A44" s="20"/>
      <c r="B44" s="50" t="s">
        <v>953</v>
      </c>
      <c r="C44" s="16"/>
      <c r="D44" s="16"/>
      <c r="E44" s="16"/>
    </row>
    <row r="45" spans="1:9">
      <c r="A45" s="20"/>
      <c r="B45" s="50" t="s">
        <v>954</v>
      </c>
      <c r="C45" s="16"/>
      <c r="D45" s="16"/>
      <c r="E45" s="16"/>
    </row>
    <row r="46" spans="1:9">
      <c r="A46" s="20"/>
      <c r="B46" s="50" t="s">
        <v>955</v>
      </c>
      <c r="C46" s="16"/>
      <c r="D46" s="16"/>
      <c r="E46" s="16"/>
    </row>
    <row r="47" spans="1:9">
      <c r="A47" s="20"/>
      <c r="B47" s="50" t="s">
        <v>956</v>
      </c>
      <c r="C47" s="16"/>
      <c r="D47" s="16"/>
      <c r="E47" s="16"/>
    </row>
    <row r="48" spans="1:9">
      <c r="A48" s="20"/>
      <c r="B48" s="50" t="s">
        <v>957</v>
      </c>
      <c r="C48" s="16"/>
      <c r="D48" s="16"/>
      <c r="E48" s="16"/>
    </row>
    <row r="49" spans="1:9">
      <c r="A49" s="20"/>
      <c r="B49" s="28" t="s">
        <v>971</v>
      </c>
      <c r="C49" s="48">
        <v>2</v>
      </c>
      <c r="D49" s="48"/>
      <c r="E49" s="48"/>
      <c r="F49" s="5"/>
      <c r="G49" s="5">
        <f>C49</f>
        <v>2</v>
      </c>
    </row>
    <row r="50" spans="1:9" ht="13.5" thickBot="1">
      <c r="A50" s="282"/>
      <c r="B50" s="16" t="s">
        <v>972</v>
      </c>
      <c r="C50" s="5">
        <v>2</v>
      </c>
      <c r="D50" s="5"/>
      <c r="E50" s="5"/>
      <c r="F50" s="5"/>
      <c r="G50" s="117">
        <f>C50</f>
        <v>2</v>
      </c>
      <c r="H50" s="38"/>
      <c r="I50" s="38"/>
    </row>
    <row r="51" spans="1:9">
      <c r="A51" s="282"/>
      <c r="B51" s="16"/>
      <c r="C51" s="5"/>
      <c r="D51" s="5"/>
      <c r="E51" s="5"/>
      <c r="F51" s="5"/>
      <c r="G51" s="5">
        <f>SUM(G49:G50)</f>
        <v>4</v>
      </c>
      <c r="I51" s="113">
        <f>G51*H51</f>
        <v>0</v>
      </c>
    </row>
    <row r="52" spans="1:9">
      <c r="A52" s="277">
        <v>3506012</v>
      </c>
      <c r="B52" s="14" t="s">
        <v>973</v>
      </c>
      <c r="C52" s="16"/>
      <c r="D52" s="16"/>
      <c r="E52" s="16"/>
    </row>
    <row r="53" spans="1:9">
      <c r="A53" s="277"/>
      <c r="B53" s="28" t="s">
        <v>964</v>
      </c>
      <c r="C53" s="16"/>
      <c r="D53" s="16"/>
      <c r="E53" s="16"/>
    </row>
    <row r="54" spans="1:9">
      <c r="A54" s="20"/>
      <c r="B54" s="28" t="s">
        <v>965</v>
      </c>
      <c r="C54" s="16"/>
      <c r="D54" s="16"/>
      <c r="E54" s="16"/>
    </row>
    <row r="55" spans="1:9">
      <c r="A55" s="20"/>
      <c r="B55" s="28" t="s">
        <v>975</v>
      </c>
      <c r="C55" s="16"/>
      <c r="D55" s="16"/>
      <c r="E55" s="16"/>
    </row>
    <row r="56" spans="1:9">
      <c r="A56" s="20"/>
      <c r="B56" s="28" t="s">
        <v>970</v>
      </c>
      <c r="C56" s="16"/>
      <c r="D56" s="16"/>
      <c r="E56" s="16"/>
    </row>
    <row r="57" spans="1:9" ht="26">
      <c r="A57" s="20"/>
      <c r="B57" s="28" t="s">
        <v>967</v>
      </c>
      <c r="C57" s="16"/>
      <c r="D57" s="16"/>
      <c r="E57" s="16"/>
    </row>
    <row r="58" spans="1:9">
      <c r="A58" s="20"/>
      <c r="B58" s="50" t="s">
        <v>953</v>
      </c>
      <c r="C58" s="16"/>
      <c r="D58" s="16"/>
      <c r="E58" s="16"/>
    </row>
    <row r="59" spans="1:9">
      <c r="A59" s="20"/>
      <c r="B59" s="50" t="s">
        <v>954</v>
      </c>
      <c r="C59" s="16"/>
      <c r="D59" s="16"/>
      <c r="E59" s="16"/>
    </row>
    <row r="60" spans="1:9">
      <c r="A60" s="20"/>
      <c r="B60" s="50" t="s">
        <v>955</v>
      </c>
      <c r="C60" s="16"/>
      <c r="D60" s="16"/>
      <c r="E60" s="16"/>
    </row>
    <row r="61" spans="1:9">
      <c r="A61" s="20"/>
      <c r="B61" s="50" t="s">
        <v>956</v>
      </c>
      <c r="C61" s="16"/>
      <c r="D61" s="16"/>
      <c r="E61" s="16"/>
    </row>
    <row r="62" spans="1:9">
      <c r="A62" s="20"/>
      <c r="B62" s="50" t="s">
        <v>957</v>
      </c>
      <c r="C62" s="16"/>
      <c r="D62" s="16"/>
      <c r="E62" s="16"/>
    </row>
    <row r="63" spans="1:9">
      <c r="A63" s="20"/>
      <c r="B63" s="28" t="s">
        <v>976</v>
      </c>
      <c r="C63" s="48">
        <v>7</v>
      </c>
      <c r="D63" s="48"/>
      <c r="E63" s="48"/>
      <c r="F63" s="5"/>
      <c r="G63" s="5">
        <f>C63</f>
        <v>7</v>
      </c>
    </row>
    <row r="64" spans="1:9" ht="13.5" thickBot="1">
      <c r="A64" s="47"/>
      <c r="B64" s="28" t="s">
        <v>977</v>
      </c>
      <c r="C64" s="5">
        <v>4</v>
      </c>
      <c r="D64" s="5"/>
      <c r="E64" s="5"/>
      <c r="F64" s="5"/>
      <c r="G64" s="117">
        <f>C64</f>
        <v>4</v>
      </c>
      <c r="H64" s="38"/>
      <c r="I64" s="38"/>
    </row>
    <row r="65" spans="1:9">
      <c r="A65" s="57"/>
      <c r="B65" s="80"/>
      <c r="C65" s="5"/>
      <c r="D65" s="5"/>
      <c r="E65" s="5"/>
      <c r="F65" s="5"/>
      <c r="G65" s="5">
        <f>SUM(G63:G64)</f>
        <v>11</v>
      </c>
      <c r="I65" s="113">
        <f>G65*H65</f>
        <v>0</v>
      </c>
    </row>
    <row r="66" spans="1:9">
      <c r="A66" s="277">
        <v>3506013</v>
      </c>
      <c r="B66" s="14" t="s">
        <v>978</v>
      </c>
      <c r="C66" s="16"/>
      <c r="D66" s="16"/>
      <c r="E66" s="16"/>
    </row>
    <row r="67" spans="1:9">
      <c r="A67" s="277"/>
      <c r="B67" s="28" t="s">
        <v>964</v>
      </c>
      <c r="C67" s="16"/>
      <c r="D67" s="16"/>
      <c r="E67" s="16"/>
    </row>
    <row r="68" spans="1:9">
      <c r="A68" s="20"/>
      <c r="B68" s="28" t="s">
        <v>965</v>
      </c>
      <c r="C68" s="16"/>
      <c r="D68" s="16"/>
      <c r="E68" s="16"/>
    </row>
    <row r="69" spans="1:9">
      <c r="A69" s="20"/>
      <c r="B69" s="28" t="s">
        <v>980</v>
      </c>
      <c r="C69" s="16"/>
      <c r="D69" s="16"/>
      <c r="E69" s="16"/>
    </row>
    <row r="70" spans="1:9">
      <c r="A70" s="20"/>
      <c r="B70" s="28" t="s">
        <v>970</v>
      </c>
      <c r="C70" s="16"/>
      <c r="D70" s="16"/>
      <c r="E70" s="16"/>
    </row>
    <row r="71" spans="1:9" ht="26">
      <c r="A71" s="20"/>
      <c r="B71" s="28" t="s">
        <v>967</v>
      </c>
      <c r="C71" s="16"/>
      <c r="D71" s="16"/>
      <c r="E71" s="16"/>
    </row>
    <row r="72" spans="1:9">
      <c r="A72" s="20"/>
      <c r="B72" s="50" t="s">
        <v>953</v>
      </c>
      <c r="C72" s="16"/>
      <c r="D72" s="16"/>
      <c r="E72" s="16"/>
    </row>
    <row r="73" spans="1:9">
      <c r="A73" s="20"/>
      <c r="B73" s="50" t="s">
        <v>954</v>
      </c>
      <c r="C73" s="16"/>
      <c r="D73" s="16"/>
      <c r="E73" s="16"/>
    </row>
    <row r="74" spans="1:9">
      <c r="A74" s="20"/>
      <c r="B74" s="50" t="s">
        <v>955</v>
      </c>
      <c r="C74" s="16"/>
      <c r="D74" s="16"/>
      <c r="E74" s="16"/>
    </row>
    <row r="75" spans="1:9">
      <c r="A75" s="20"/>
      <c r="B75" s="50" t="s">
        <v>956</v>
      </c>
      <c r="C75" s="16"/>
      <c r="D75" s="16"/>
      <c r="E75" s="16"/>
    </row>
    <row r="76" spans="1:9">
      <c r="A76" s="20"/>
      <c r="B76" s="50" t="s">
        <v>979</v>
      </c>
      <c r="C76" s="16"/>
      <c r="D76" s="16"/>
      <c r="E76" s="16"/>
    </row>
    <row r="77" spans="1:9">
      <c r="A77" s="20"/>
      <c r="B77" s="28" t="s">
        <v>930</v>
      </c>
      <c r="C77" s="48">
        <v>1</v>
      </c>
      <c r="D77" s="16"/>
      <c r="E77" s="16"/>
      <c r="G77" s="5">
        <f t="shared" ref="G77:G78" si="1">C77</f>
        <v>1</v>
      </c>
    </row>
    <row r="78" spans="1:9">
      <c r="A78" s="47"/>
      <c r="B78" s="28" t="s">
        <v>981</v>
      </c>
      <c r="C78" s="48">
        <v>1</v>
      </c>
      <c r="G78" s="5">
        <f t="shared" si="1"/>
        <v>1</v>
      </c>
    </row>
    <row r="79" spans="1:9">
      <c r="A79" s="47"/>
      <c r="B79" s="28" t="s">
        <v>982</v>
      </c>
      <c r="C79" s="48">
        <v>6</v>
      </c>
      <c r="D79" s="48"/>
      <c r="E79" s="48"/>
      <c r="F79" s="5"/>
      <c r="G79" s="5">
        <f>C79</f>
        <v>6</v>
      </c>
    </row>
    <row r="80" spans="1:9" ht="13.5" thickBot="1">
      <c r="A80" s="282"/>
      <c r="B80" s="16" t="s">
        <v>983</v>
      </c>
      <c r="C80" s="5">
        <v>3</v>
      </c>
      <c r="D80" s="5"/>
      <c r="E80" s="5"/>
      <c r="F80" s="5"/>
      <c r="G80" s="117">
        <f>C80</f>
        <v>3</v>
      </c>
      <c r="H80" s="38"/>
      <c r="I80" s="38"/>
    </row>
    <row r="81" spans="1:9">
      <c r="A81" s="282"/>
      <c r="B81" s="16"/>
      <c r="C81" s="5"/>
      <c r="D81" s="5"/>
      <c r="E81" s="5"/>
      <c r="F81" s="5"/>
      <c r="G81" s="5">
        <f>SUM(G77:G80)</f>
        <v>11</v>
      </c>
      <c r="I81" s="113">
        <f>G81*H81</f>
        <v>0</v>
      </c>
    </row>
    <row r="82" spans="1:9" ht="26">
      <c r="A82" s="277">
        <v>3900904</v>
      </c>
      <c r="B82" s="14" t="s">
        <v>984</v>
      </c>
      <c r="C82" s="16"/>
      <c r="D82" s="16"/>
      <c r="E82" s="16"/>
    </row>
    <row r="83" spans="1:9" ht="26">
      <c r="A83" s="277"/>
      <c r="B83" s="28" t="s">
        <v>985</v>
      </c>
    </row>
    <row r="84" spans="1:9" ht="13.5" thickBot="1">
      <c r="B84" s="1"/>
      <c r="C84" s="48">
        <v>1</v>
      </c>
      <c r="D84" s="47"/>
      <c r="E84" s="57"/>
      <c r="G84" s="183">
        <f>C84</f>
        <v>1</v>
      </c>
      <c r="H84" s="184"/>
      <c r="I84" s="184"/>
    </row>
    <row r="85" spans="1:9">
      <c r="A85" s="20"/>
      <c r="B85" s="28"/>
      <c r="C85" s="57"/>
      <c r="D85" s="57"/>
      <c r="E85" s="57"/>
      <c r="G85" s="17">
        <f>G84</f>
        <v>1</v>
      </c>
      <c r="H85" s="128"/>
      <c r="I85" s="128">
        <f>G85*H85</f>
        <v>0</v>
      </c>
    </row>
    <row r="86" spans="1:9">
      <c r="A86" s="172" t="s">
        <v>50</v>
      </c>
      <c r="B86" s="173" t="s">
        <v>947</v>
      </c>
      <c r="C86" s="175"/>
      <c r="D86" s="175"/>
      <c r="E86" s="175"/>
      <c r="F86" s="175"/>
      <c r="G86" s="175"/>
      <c r="H86" s="175"/>
      <c r="I86" s="223">
        <f>SUM(I24:I85)</f>
        <v>0</v>
      </c>
    </row>
  </sheetData>
  <mergeCells count="8">
    <mergeCell ref="A82:A83"/>
    <mergeCell ref="A80:A81"/>
    <mergeCell ref="A50:A51"/>
    <mergeCell ref="A4:A5"/>
    <mergeCell ref="A25:A26"/>
    <mergeCell ref="A38:A39"/>
    <mergeCell ref="A52:A53"/>
    <mergeCell ref="A66:A67"/>
  </mergeCells>
  <pageMargins left="0.7" right="0.7" top="0.75" bottom="0.75" header="0.3" footer="0.3"/>
  <pageSetup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1"/>
  <sheetViews>
    <sheetView topLeftCell="A52" zoomScale="120" zoomScaleNormal="120" workbookViewId="0">
      <selection activeCell="H61" sqref="H61"/>
    </sheetView>
  </sheetViews>
  <sheetFormatPr defaultColWidth="8.54296875" defaultRowHeight="13"/>
  <cols>
    <col min="1" max="1" width="11" style="1" customWidth="1"/>
    <col min="2" max="2" width="53.453125" style="4" customWidth="1"/>
    <col min="3" max="7" width="8.54296875" style="1"/>
    <col min="8" max="8" width="8.81640625" style="1" bestFit="1" customWidth="1"/>
    <col min="9" max="9" width="11" style="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c r="A3" s="172" t="s">
        <v>51</v>
      </c>
      <c r="B3" s="173" t="s">
        <v>623</v>
      </c>
      <c r="C3" s="174"/>
      <c r="D3" s="174"/>
      <c r="E3" s="174"/>
      <c r="F3" s="175"/>
      <c r="G3" s="175"/>
      <c r="H3" s="175"/>
      <c r="I3" s="175"/>
    </row>
    <row r="4" spans="1:9">
      <c r="A4" s="277">
        <v>3520801</v>
      </c>
      <c r="B4" s="14" t="s">
        <v>987</v>
      </c>
    </row>
    <row r="5" spans="1:9">
      <c r="A5" s="277"/>
      <c r="B5" s="28" t="s">
        <v>988</v>
      </c>
    </row>
    <row r="6" spans="1:9">
      <c r="A6" s="20"/>
      <c r="B6" s="28" t="s">
        <v>989</v>
      </c>
    </row>
    <row r="7" spans="1:9">
      <c r="A7" s="20"/>
      <c r="B7" s="28" t="s">
        <v>990</v>
      </c>
    </row>
    <row r="8" spans="1:9">
      <c r="A8" s="20"/>
      <c r="B8" s="28" t="s">
        <v>991</v>
      </c>
    </row>
    <row r="9" spans="1:9" ht="26">
      <c r="A9" s="20"/>
      <c r="B9" s="28" t="s">
        <v>992</v>
      </c>
    </row>
    <row r="10" spans="1:9" ht="13.5" thickBot="1">
      <c r="A10" s="20"/>
      <c r="B10" s="28" t="s">
        <v>930</v>
      </c>
      <c r="C10" s="48">
        <v>1</v>
      </c>
      <c r="D10" s="47"/>
      <c r="E10" s="57"/>
      <c r="G10" s="183">
        <f>C10</f>
        <v>1</v>
      </c>
      <c r="H10" s="184"/>
      <c r="I10" s="184"/>
    </row>
    <row r="11" spans="1:9">
      <c r="A11" s="20"/>
      <c r="B11" s="28"/>
      <c r="C11" s="57"/>
      <c r="D11" s="57"/>
      <c r="E11" s="57"/>
      <c r="G11" s="17">
        <f>G10</f>
        <v>1</v>
      </c>
      <c r="H11" s="128"/>
      <c r="I11" s="128">
        <f>G11*H11</f>
        <v>0</v>
      </c>
    </row>
    <row r="12" spans="1:9">
      <c r="A12" s="20">
        <v>3523001</v>
      </c>
      <c r="B12" s="14" t="s">
        <v>997</v>
      </c>
    </row>
    <row r="13" spans="1:9">
      <c r="A13" s="20"/>
      <c r="B13" s="28" t="s">
        <v>995</v>
      </c>
    </row>
    <row r="14" spans="1:9">
      <c r="A14" s="20"/>
      <c r="B14" s="28" t="s">
        <v>993</v>
      </c>
    </row>
    <row r="15" spans="1:9" ht="26">
      <c r="A15" s="20"/>
      <c r="B15" s="28" t="s">
        <v>994</v>
      </c>
    </row>
    <row r="16" spans="1:9" ht="26">
      <c r="A16" s="20"/>
      <c r="B16" s="28" t="s">
        <v>996</v>
      </c>
    </row>
    <row r="17" spans="1:9" ht="13.5" thickBot="1">
      <c r="A17" s="20"/>
      <c r="B17" s="28" t="s">
        <v>929</v>
      </c>
      <c r="C17" s="48">
        <v>1</v>
      </c>
      <c r="D17" s="47"/>
      <c r="E17" s="57"/>
      <c r="G17" s="183">
        <f>C17</f>
        <v>1</v>
      </c>
      <c r="H17" s="184"/>
      <c r="I17" s="184"/>
    </row>
    <row r="18" spans="1:9">
      <c r="A18" s="20"/>
      <c r="B18" s="28"/>
      <c r="C18" s="57"/>
      <c r="D18" s="57"/>
      <c r="E18" s="57"/>
      <c r="G18" s="17">
        <f>G17</f>
        <v>1</v>
      </c>
      <c r="H18" s="128"/>
      <c r="I18" s="128">
        <f>G18*H18</f>
        <v>0</v>
      </c>
    </row>
    <row r="19" spans="1:9">
      <c r="A19" s="20"/>
      <c r="B19" s="28"/>
      <c r="C19" s="69"/>
      <c r="D19" s="47"/>
      <c r="E19" s="47"/>
      <c r="G19" s="17"/>
    </row>
    <row r="20" spans="1:9">
      <c r="A20" s="277">
        <v>3222406</v>
      </c>
      <c r="B20" s="14" t="s">
        <v>999</v>
      </c>
      <c r="C20" s="16"/>
      <c r="D20" s="16"/>
      <c r="E20" s="16"/>
      <c r="G20" s="17"/>
    </row>
    <row r="21" spans="1:9" ht="39">
      <c r="A21" s="277"/>
      <c r="B21" s="28" t="s">
        <v>1000</v>
      </c>
      <c r="C21" s="16"/>
      <c r="D21" s="16"/>
      <c r="E21" s="16"/>
      <c r="G21" s="17"/>
    </row>
    <row r="22" spans="1:9">
      <c r="A22" s="20"/>
      <c r="B22" s="28" t="s">
        <v>1076</v>
      </c>
      <c r="C22" s="16"/>
      <c r="D22" s="16"/>
      <c r="E22" s="16"/>
      <c r="G22" s="17"/>
    </row>
    <row r="23" spans="1:9" ht="13.5" thickBot="1">
      <c r="A23" s="20"/>
      <c r="B23" s="28" t="s">
        <v>998</v>
      </c>
      <c r="C23" s="48">
        <v>20</v>
      </c>
      <c r="D23" s="47"/>
      <c r="E23" s="57"/>
      <c r="G23" s="183">
        <f>C23</f>
        <v>20</v>
      </c>
      <c r="H23" s="184"/>
      <c r="I23" s="184"/>
    </row>
    <row r="24" spans="1:9">
      <c r="A24" s="35"/>
      <c r="B24" s="28"/>
      <c r="C24" s="57"/>
      <c r="D24" s="57"/>
      <c r="E24" s="57"/>
      <c r="G24" s="17">
        <f>G23</f>
        <v>20</v>
      </c>
      <c r="H24" s="128"/>
      <c r="I24" s="128">
        <f>G24*H24</f>
        <v>0</v>
      </c>
    </row>
    <row r="25" spans="1:9">
      <c r="A25" s="277">
        <v>3281024</v>
      </c>
      <c r="B25" s="14" t="s">
        <v>1001</v>
      </c>
      <c r="C25" s="16"/>
      <c r="D25" s="16"/>
      <c r="E25" s="16"/>
      <c r="G25" s="17"/>
      <c r="H25" s="218"/>
      <c r="I25" s="218"/>
    </row>
    <row r="26" spans="1:9">
      <c r="A26" s="277"/>
      <c r="B26" s="28" t="s">
        <v>1002</v>
      </c>
      <c r="C26" s="16"/>
      <c r="D26" s="16"/>
      <c r="E26" s="16"/>
    </row>
    <row r="27" spans="1:9">
      <c r="A27" s="20"/>
      <c r="B27" s="28" t="s">
        <v>632</v>
      </c>
      <c r="C27" s="16"/>
      <c r="D27" s="16"/>
      <c r="E27" s="16"/>
    </row>
    <row r="28" spans="1:9">
      <c r="A28" s="20"/>
      <c r="B28" s="28" t="s">
        <v>894</v>
      </c>
      <c r="C28" s="16"/>
      <c r="D28" s="16"/>
      <c r="E28" s="16"/>
    </row>
    <row r="29" spans="1:9">
      <c r="A29" s="20"/>
      <c r="B29" s="28" t="s">
        <v>864</v>
      </c>
      <c r="C29" s="16"/>
      <c r="D29" s="16"/>
      <c r="E29" s="16"/>
    </row>
    <row r="30" spans="1:9">
      <c r="A30" s="20"/>
      <c r="B30" s="16" t="s">
        <v>635</v>
      </c>
      <c r="C30" s="16"/>
      <c r="D30" s="16"/>
      <c r="E30" s="16"/>
    </row>
    <row r="31" spans="1:9">
      <c r="A31" s="20"/>
      <c r="B31" s="16" t="s">
        <v>807</v>
      </c>
      <c r="C31" s="16"/>
      <c r="D31" s="16"/>
      <c r="E31" s="16"/>
    </row>
    <row r="32" spans="1:9">
      <c r="A32" s="20"/>
      <c r="B32" s="16" t="s">
        <v>637</v>
      </c>
      <c r="C32" s="16"/>
      <c r="D32" s="16"/>
      <c r="E32" s="16"/>
    </row>
    <row r="33" spans="1:9" ht="26">
      <c r="A33" s="20"/>
      <c r="B33" s="28" t="s">
        <v>1003</v>
      </c>
      <c r="C33" s="16"/>
      <c r="D33" s="16"/>
      <c r="E33" s="16"/>
    </row>
    <row r="34" spans="1:9" ht="13.5" thickBot="1">
      <c r="A34" s="20"/>
      <c r="B34" s="28"/>
      <c r="C34" s="48">
        <v>100</v>
      </c>
      <c r="D34" s="47"/>
      <c r="E34" s="57"/>
      <c r="G34" s="183">
        <f>C34</f>
        <v>100</v>
      </c>
      <c r="H34" s="184"/>
      <c r="I34" s="184"/>
    </row>
    <row r="35" spans="1:9">
      <c r="A35" s="20"/>
      <c r="B35" s="28"/>
      <c r="C35" s="57"/>
      <c r="D35" s="57"/>
      <c r="E35" s="57"/>
      <c r="G35" s="17">
        <f>G34</f>
        <v>100</v>
      </c>
      <c r="H35" s="128"/>
      <c r="I35" s="128">
        <f>G35*H35</f>
        <v>0</v>
      </c>
    </row>
    <row r="36" spans="1:9">
      <c r="A36" s="277">
        <v>3281044</v>
      </c>
      <c r="B36" s="14" t="s">
        <v>1004</v>
      </c>
      <c r="C36" s="16"/>
      <c r="D36" s="16"/>
      <c r="E36" s="16"/>
    </row>
    <row r="37" spans="1:9">
      <c r="A37" s="277"/>
      <c r="B37" s="28" t="s">
        <v>1005</v>
      </c>
      <c r="C37" s="16"/>
      <c r="D37" s="16"/>
      <c r="E37" s="16"/>
    </row>
    <row r="38" spans="1:9">
      <c r="A38" s="20"/>
      <c r="B38" s="28" t="s">
        <v>632</v>
      </c>
      <c r="C38" s="16"/>
      <c r="D38" s="16"/>
      <c r="E38" s="16"/>
      <c r="G38" s="17"/>
      <c r="H38" s="18"/>
      <c r="I38" s="18"/>
    </row>
    <row r="39" spans="1:9">
      <c r="A39" s="20"/>
      <c r="B39" s="28" t="s">
        <v>806</v>
      </c>
      <c r="C39" s="16"/>
      <c r="D39" s="16"/>
      <c r="E39" s="16"/>
      <c r="G39" s="17"/>
      <c r="H39" s="218"/>
      <c r="I39" s="218"/>
    </row>
    <row r="40" spans="1:9">
      <c r="A40" s="20"/>
      <c r="B40" s="28" t="s">
        <v>864</v>
      </c>
      <c r="C40" s="16"/>
      <c r="D40" s="16"/>
      <c r="E40" s="16"/>
    </row>
    <row r="41" spans="1:9">
      <c r="A41" s="20"/>
      <c r="B41" s="16" t="s">
        <v>635</v>
      </c>
      <c r="C41" s="16"/>
      <c r="D41" s="16"/>
      <c r="E41" s="16"/>
    </row>
    <row r="42" spans="1:9">
      <c r="A42" s="20"/>
      <c r="B42" s="16" t="s">
        <v>807</v>
      </c>
      <c r="C42" s="16"/>
      <c r="D42" s="16"/>
      <c r="E42" s="16"/>
    </row>
    <row r="43" spans="1:9">
      <c r="A43" s="20"/>
      <c r="B43" s="16" t="s">
        <v>637</v>
      </c>
      <c r="C43" s="16"/>
      <c r="D43" s="16"/>
      <c r="E43" s="16"/>
    </row>
    <row r="44" spans="1:9" ht="26.5" thickBot="1">
      <c r="A44" s="20"/>
      <c r="B44" s="28" t="s">
        <v>1006</v>
      </c>
      <c r="C44" s="48">
        <v>50</v>
      </c>
      <c r="D44" s="47"/>
      <c r="E44" s="57"/>
      <c r="G44" s="183">
        <f>C44</f>
        <v>50</v>
      </c>
      <c r="H44" s="184"/>
      <c r="I44" s="184"/>
    </row>
    <row r="45" spans="1:9">
      <c r="A45" s="20"/>
      <c r="B45" s="28"/>
      <c r="C45" s="57"/>
      <c r="D45" s="57"/>
      <c r="E45" s="57"/>
      <c r="G45" s="17">
        <f>G44</f>
        <v>50</v>
      </c>
      <c r="H45" s="128"/>
      <c r="I45" s="128">
        <f>G45*H45</f>
        <v>0</v>
      </c>
    </row>
    <row r="46" spans="1:9">
      <c r="A46" s="20"/>
      <c r="B46" s="28"/>
      <c r="C46" s="16"/>
      <c r="D46" s="16"/>
      <c r="E46" s="16"/>
    </row>
    <row r="47" spans="1:9">
      <c r="A47" s="277">
        <v>3281064</v>
      </c>
      <c r="B47" s="14" t="s">
        <v>861</v>
      </c>
      <c r="C47" s="16"/>
      <c r="D47" s="16"/>
      <c r="E47" s="16"/>
    </row>
    <row r="48" spans="1:9">
      <c r="A48" s="277"/>
      <c r="B48" s="28" t="s">
        <v>1007</v>
      </c>
      <c r="C48" s="16"/>
      <c r="D48" s="16"/>
      <c r="E48" s="16"/>
    </row>
    <row r="49" spans="1:9">
      <c r="A49" s="20"/>
      <c r="B49" s="28" t="s">
        <v>632</v>
      </c>
      <c r="C49" s="16"/>
      <c r="D49" s="16"/>
      <c r="E49" s="16"/>
    </row>
    <row r="50" spans="1:9">
      <c r="A50" s="20"/>
      <c r="B50" s="28" t="s">
        <v>863</v>
      </c>
      <c r="C50" s="16"/>
      <c r="D50" s="16"/>
      <c r="E50" s="16"/>
    </row>
    <row r="51" spans="1:9">
      <c r="A51" s="20"/>
      <c r="B51" s="28" t="s">
        <v>864</v>
      </c>
      <c r="C51" s="16"/>
      <c r="D51" s="16"/>
      <c r="E51" s="16"/>
    </row>
    <row r="52" spans="1:9">
      <c r="A52" s="20"/>
      <c r="B52" s="16" t="s">
        <v>635</v>
      </c>
      <c r="C52" s="16"/>
      <c r="D52" s="16"/>
      <c r="E52" s="16"/>
      <c r="F52" s="5"/>
      <c r="G52" s="5"/>
    </row>
    <row r="53" spans="1:9">
      <c r="A53" s="20"/>
      <c r="B53" s="16" t="s">
        <v>807</v>
      </c>
      <c r="C53" s="16"/>
      <c r="D53" s="16"/>
      <c r="E53" s="16"/>
      <c r="F53" s="5"/>
      <c r="G53" s="48"/>
    </row>
    <row r="54" spans="1:9">
      <c r="A54" s="20"/>
      <c r="B54" s="16" t="s">
        <v>637</v>
      </c>
      <c r="C54" s="16"/>
      <c r="D54" s="16"/>
      <c r="E54" s="16"/>
      <c r="F54" s="5"/>
      <c r="G54" s="5"/>
      <c r="I54" s="30"/>
    </row>
    <row r="55" spans="1:9" ht="26">
      <c r="A55" s="20"/>
      <c r="B55" s="28" t="s">
        <v>1006</v>
      </c>
    </row>
    <row r="56" spans="1:9" ht="13.5" thickBot="1">
      <c r="A56" s="20"/>
      <c r="B56" s="28"/>
      <c r="C56" s="48">
        <v>20</v>
      </c>
      <c r="D56" s="47"/>
      <c r="E56" s="57"/>
      <c r="G56" s="183">
        <f>C56</f>
        <v>20</v>
      </c>
      <c r="H56" s="184"/>
      <c r="I56" s="184"/>
    </row>
    <row r="57" spans="1:9">
      <c r="A57" s="20"/>
      <c r="B57" s="28"/>
      <c r="C57" s="57"/>
      <c r="D57" s="57"/>
      <c r="E57" s="57"/>
      <c r="G57" s="17">
        <f>G56</f>
        <v>20</v>
      </c>
      <c r="H57" s="128"/>
      <c r="I57" s="128">
        <f>G57*H57</f>
        <v>0</v>
      </c>
    </row>
    <row r="58" spans="1:9">
      <c r="A58" s="277">
        <v>3900905</v>
      </c>
      <c r="B58" s="14" t="s">
        <v>1008</v>
      </c>
      <c r="C58" s="16"/>
      <c r="D58" s="16"/>
      <c r="E58" s="16"/>
    </row>
    <row r="59" spans="1:9">
      <c r="A59" s="277"/>
      <c r="B59" s="28" t="s">
        <v>1009</v>
      </c>
      <c r="C59" s="16"/>
      <c r="D59" s="16"/>
      <c r="E59" s="16"/>
    </row>
    <row r="60" spans="1:9" ht="13.5" thickBot="1">
      <c r="A60" s="20"/>
      <c r="B60" s="28"/>
      <c r="C60" s="48">
        <v>1</v>
      </c>
      <c r="D60" s="47"/>
      <c r="E60" s="57"/>
      <c r="G60" s="183">
        <f>C60</f>
        <v>1</v>
      </c>
      <c r="H60" s="184"/>
      <c r="I60" s="184"/>
    </row>
    <row r="61" spans="1:9">
      <c r="C61" s="57"/>
      <c r="D61" s="57"/>
      <c r="E61" s="57"/>
      <c r="G61" s="17">
        <f>G60</f>
        <v>1</v>
      </c>
      <c r="H61" s="128"/>
      <c r="I61" s="128">
        <f>G61*H61</f>
        <v>0</v>
      </c>
    </row>
    <row r="62" spans="1:9">
      <c r="A62" s="172" t="s">
        <v>51</v>
      </c>
      <c r="B62" s="173" t="s">
        <v>986</v>
      </c>
      <c r="C62" s="197"/>
      <c r="D62" s="197"/>
      <c r="E62" s="197"/>
      <c r="F62" s="175"/>
      <c r="G62" s="175"/>
      <c r="H62" s="175"/>
      <c r="I62" s="223">
        <f>SUM(I11:I61)</f>
        <v>0</v>
      </c>
    </row>
    <row r="63" spans="1:9">
      <c r="A63" s="20"/>
      <c r="B63" s="14"/>
      <c r="C63" s="69"/>
      <c r="D63" s="16"/>
      <c r="E63" s="16"/>
    </row>
    <row r="64" spans="1:9">
      <c r="A64" s="20"/>
      <c r="B64" s="3"/>
      <c r="C64" s="35"/>
      <c r="D64" s="16"/>
      <c r="E64" s="16"/>
    </row>
    <row r="65" spans="1:9">
      <c r="A65" s="35"/>
      <c r="B65" s="28"/>
      <c r="C65" s="47"/>
      <c r="D65" s="47"/>
      <c r="E65" s="47"/>
    </row>
    <row r="66" spans="1:9">
      <c r="A66" s="35"/>
      <c r="B66" s="28"/>
      <c r="C66" s="47"/>
      <c r="D66" s="47"/>
      <c r="E66" s="47"/>
    </row>
    <row r="67" spans="1:9">
      <c r="A67" s="35"/>
      <c r="B67" s="28"/>
      <c r="C67" s="47"/>
      <c r="D67" s="47"/>
      <c r="E67" s="47"/>
    </row>
    <row r="68" spans="1:9">
      <c r="A68" s="35"/>
      <c r="B68" s="28"/>
      <c r="C68" s="48"/>
      <c r="D68" s="48"/>
      <c r="E68" s="48"/>
      <c r="F68" s="5"/>
      <c r="G68" s="5"/>
    </row>
    <row r="69" spans="1:9">
      <c r="A69" s="47"/>
      <c r="B69" s="28"/>
      <c r="C69" s="5"/>
      <c r="D69" s="5"/>
      <c r="E69" s="5"/>
      <c r="F69" s="5"/>
      <c r="G69" s="48"/>
    </row>
    <row r="70" spans="1:9">
      <c r="B70" s="80"/>
      <c r="C70" s="5"/>
      <c r="D70" s="5"/>
      <c r="E70" s="5"/>
      <c r="F70" s="5"/>
      <c r="G70" s="5"/>
      <c r="I70" s="30"/>
    </row>
    <row r="71" spans="1:9">
      <c r="A71" s="35"/>
      <c r="B71" s="14"/>
      <c r="C71" s="47"/>
      <c r="D71" s="47"/>
      <c r="E71" s="47"/>
    </row>
    <row r="72" spans="1:9">
      <c r="A72" s="35"/>
      <c r="B72" s="28"/>
      <c r="C72" s="47"/>
      <c r="D72" s="47"/>
      <c r="E72" s="47"/>
    </row>
    <row r="73" spans="1:9">
      <c r="A73" s="35"/>
      <c r="B73" s="28"/>
      <c r="C73" s="47"/>
      <c r="D73" s="47"/>
      <c r="E73" s="47"/>
    </row>
    <row r="74" spans="1:9">
      <c r="A74" s="35"/>
      <c r="B74" s="28"/>
      <c r="C74" s="47"/>
      <c r="D74" s="47"/>
      <c r="E74" s="47"/>
    </row>
    <row r="75" spans="1:9">
      <c r="A75" s="35"/>
      <c r="B75" s="28"/>
      <c r="C75" s="47"/>
      <c r="D75" s="47"/>
      <c r="E75" s="47"/>
    </row>
    <row r="76" spans="1:9">
      <c r="A76" s="35"/>
      <c r="B76" s="28"/>
      <c r="C76" s="47"/>
      <c r="D76" s="47"/>
      <c r="E76" s="47"/>
    </row>
    <row r="77" spans="1:9">
      <c r="A77" s="35"/>
      <c r="B77" s="28"/>
      <c r="C77" s="47"/>
      <c r="D77" s="47"/>
      <c r="E77" s="47"/>
    </row>
    <row r="78" spans="1:9">
      <c r="A78" s="35"/>
      <c r="B78" s="28"/>
      <c r="C78" s="47"/>
      <c r="D78" s="47"/>
      <c r="E78" s="47"/>
    </row>
    <row r="79" spans="1:9">
      <c r="A79" s="35"/>
      <c r="B79" s="28"/>
      <c r="C79" s="47"/>
      <c r="D79" s="47"/>
      <c r="E79" s="47"/>
    </row>
    <row r="80" spans="1:9">
      <c r="A80" s="35"/>
      <c r="B80" s="28"/>
      <c r="C80" s="47"/>
      <c r="D80" s="47"/>
      <c r="E80" s="47"/>
    </row>
    <row r="81" spans="1:9">
      <c r="A81" s="35"/>
      <c r="B81" s="28"/>
      <c r="C81" s="47"/>
      <c r="D81" s="47"/>
      <c r="E81" s="47"/>
    </row>
    <row r="82" spans="1:9">
      <c r="A82" s="35"/>
      <c r="B82" s="28"/>
      <c r="C82" s="48"/>
      <c r="D82" s="47"/>
      <c r="E82" s="47"/>
      <c r="G82" s="5"/>
    </row>
    <row r="83" spans="1:9">
      <c r="A83" s="47"/>
      <c r="B83" s="28"/>
      <c r="C83" s="48"/>
      <c r="G83" s="5"/>
    </row>
    <row r="84" spans="1:9">
      <c r="A84" s="47"/>
      <c r="B84" s="28"/>
      <c r="C84" s="48"/>
      <c r="D84" s="48"/>
      <c r="E84" s="48"/>
      <c r="F84" s="5"/>
      <c r="G84" s="5"/>
    </row>
    <row r="85" spans="1:9">
      <c r="A85" s="47"/>
      <c r="B85" s="28"/>
      <c r="C85" s="5"/>
      <c r="D85" s="5"/>
      <c r="E85" s="5"/>
      <c r="F85" s="5"/>
      <c r="G85" s="48"/>
    </row>
    <row r="86" spans="1:9">
      <c r="A86" s="47"/>
      <c r="B86" s="28"/>
      <c r="C86" s="5"/>
      <c r="D86" s="5"/>
      <c r="E86" s="5"/>
      <c r="F86" s="5"/>
      <c r="G86" s="5"/>
      <c r="I86" s="30"/>
    </row>
    <row r="87" spans="1:9">
      <c r="A87" s="35"/>
      <c r="B87" s="14"/>
      <c r="C87" s="47"/>
      <c r="D87" s="47"/>
      <c r="E87" s="47"/>
    </row>
    <row r="88" spans="1:9">
      <c r="A88" s="35"/>
      <c r="B88" s="28"/>
    </row>
    <row r="89" spans="1:9">
      <c r="C89" s="48"/>
      <c r="D89" s="47"/>
      <c r="G89" s="17"/>
      <c r="H89" s="18"/>
      <c r="I89" s="18"/>
    </row>
    <row r="90" spans="1:9">
      <c r="A90" s="35"/>
      <c r="B90" s="28"/>
      <c r="G90" s="17"/>
      <c r="H90" s="218"/>
      <c r="I90" s="218"/>
    </row>
    <row r="91" spans="1:9">
      <c r="A91" s="35"/>
      <c r="B91" s="14"/>
      <c r="I91" s="228"/>
    </row>
  </sheetData>
  <mergeCells count="6">
    <mergeCell ref="A4:A5"/>
    <mergeCell ref="A20:A21"/>
    <mergeCell ref="A36:A37"/>
    <mergeCell ref="A47:A48"/>
    <mergeCell ref="A58:A59"/>
    <mergeCell ref="A25:A26"/>
  </mergeCells>
  <pageMargins left="0.7" right="0.7" top="0.75" bottom="0.75" header="0.3" footer="0.3"/>
  <pageSetup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8"/>
  <sheetViews>
    <sheetView topLeftCell="A64" zoomScale="120" zoomScaleNormal="120" workbookViewId="0">
      <selection activeCell="H78" sqref="H78"/>
    </sheetView>
  </sheetViews>
  <sheetFormatPr defaultColWidth="8.54296875" defaultRowHeight="13"/>
  <cols>
    <col min="1" max="1" width="11" style="1" customWidth="1"/>
    <col min="2" max="2" width="53.453125" style="4" customWidth="1"/>
    <col min="3" max="7" width="8.54296875" style="1"/>
    <col min="8" max="8" width="8.81640625" style="1" bestFit="1" customWidth="1"/>
    <col min="9" max="9" width="11" style="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c r="A3" s="172">
        <v>3.06</v>
      </c>
      <c r="B3" s="173" t="s">
        <v>624</v>
      </c>
      <c r="C3" s="174"/>
      <c r="D3" s="174"/>
      <c r="E3" s="174"/>
      <c r="F3" s="175"/>
      <c r="G3" s="175"/>
      <c r="H3" s="175"/>
      <c r="I3" s="175"/>
    </row>
    <row r="4" spans="1:9">
      <c r="A4" s="277">
        <v>3540209</v>
      </c>
      <c r="B4" s="14" t="s">
        <v>1015</v>
      </c>
      <c r="C4" s="16"/>
      <c r="D4" s="16"/>
    </row>
    <row r="5" spans="1:9">
      <c r="A5" s="277"/>
      <c r="B5" s="28" t="s">
        <v>1011</v>
      </c>
      <c r="C5" s="16"/>
      <c r="D5" s="16"/>
    </row>
    <row r="6" spans="1:9">
      <c r="A6" s="20"/>
      <c r="B6" s="28" t="s">
        <v>1012</v>
      </c>
      <c r="C6" s="16"/>
      <c r="D6" s="16"/>
    </row>
    <row r="7" spans="1:9" ht="26">
      <c r="A7" s="20"/>
      <c r="B7" s="28" t="s">
        <v>1013</v>
      </c>
      <c r="C7" s="16"/>
      <c r="D7" s="16"/>
    </row>
    <row r="8" spans="1:9" ht="13.5" thickBot="1">
      <c r="A8" s="20"/>
      <c r="B8" s="28" t="s">
        <v>1014</v>
      </c>
      <c r="C8" s="48">
        <v>21</v>
      </c>
      <c r="D8" s="47"/>
      <c r="E8" s="57"/>
      <c r="G8" s="183">
        <f>C8</f>
        <v>21</v>
      </c>
      <c r="H8" s="184"/>
      <c r="I8" s="184"/>
    </row>
    <row r="9" spans="1:9">
      <c r="B9" s="80"/>
      <c r="C9" s="57"/>
      <c r="D9" s="57"/>
      <c r="E9" s="57"/>
      <c r="G9" s="17">
        <f>G8</f>
        <v>21</v>
      </c>
      <c r="H9" s="128"/>
      <c r="I9" s="128">
        <f>G9*H9</f>
        <v>0</v>
      </c>
    </row>
    <row r="10" spans="1:9">
      <c r="B10" s="80"/>
    </row>
    <row r="11" spans="1:9" ht="13.5" customHeight="1">
      <c r="A11" s="277">
        <v>3540208</v>
      </c>
      <c r="B11" s="14" t="s">
        <v>1016</v>
      </c>
      <c r="C11" s="20"/>
      <c r="D11" s="20"/>
      <c r="E11" s="16"/>
      <c r="F11" s="16"/>
      <c r="G11" s="16"/>
      <c r="I11" s="30"/>
    </row>
    <row r="12" spans="1:9" ht="13.5" customHeight="1">
      <c r="A12" s="277"/>
      <c r="B12" s="28" t="s">
        <v>1018</v>
      </c>
      <c r="C12" s="16"/>
      <c r="D12" s="16"/>
      <c r="E12" s="16"/>
      <c r="F12" s="16"/>
      <c r="G12" s="16"/>
    </row>
    <row r="13" spans="1:9" ht="13.5" customHeight="1">
      <c r="A13" s="20"/>
      <c r="B13" s="28" t="s">
        <v>1017</v>
      </c>
      <c r="C13" s="212"/>
      <c r="D13" s="16"/>
      <c r="E13" s="16"/>
      <c r="F13" s="16"/>
      <c r="G13" s="16"/>
    </row>
    <row r="14" spans="1:9">
      <c r="A14" s="20"/>
      <c r="B14" s="28" t="s">
        <v>196</v>
      </c>
      <c r="C14" s="212"/>
      <c r="D14" s="16"/>
      <c r="E14" s="16"/>
      <c r="F14" s="16"/>
      <c r="G14" s="16"/>
      <c r="H14" s="18"/>
      <c r="I14" s="18"/>
    </row>
    <row r="15" spans="1:9">
      <c r="A15" s="20"/>
      <c r="B15" s="28" t="s">
        <v>1019</v>
      </c>
      <c r="C15" s="229">
        <v>15</v>
      </c>
      <c r="D15" s="16"/>
      <c r="E15" s="16"/>
      <c r="F15" s="16"/>
      <c r="G15" s="17">
        <f t="shared" ref="G15:G17" si="0">C15</f>
        <v>15</v>
      </c>
      <c r="H15" s="218"/>
      <c r="I15" s="218"/>
    </row>
    <row r="16" spans="1:9">
      <c r="A16" s="47"/>
      <c r="B16" s="28" t="s">
        <v>52</v>
      </c>
      <c r="C16" s="229">
        <v>60</v>
      </c>
      <c r="G16" s="17">
        <f t="shared" si="0"/>
        <v>60</v>
      </c>
      <c r="I16" s="228"/>
    </row>
    <row r="17" spans="1:15">
      <c r="A17" s="47"/>
      <c r="B17" s="28" t="s">
        <v>1020</v>
      </c>
      <c r="C17" s="229">
        <v>10</v>
      </c>
      <c r="G17" s="17">
        <f t="shared" si="0"/>
        <v>10</v>
      </c>
    </row>
    <row r="18" spans="1:15" ht="13.5" thickBot="1">
      <c r="A18" s="16"/>
      <c r="B18" s="28" t="s">
        <v>960</v>
      </c>
      <c r="C18" s="229">
        <v>55</v>
      </c>
      <c r="G18" s="183">
        <f>C18</f>
        <v>55</v>
      </c>
      <c r="H18" s="184"/>
      <c r="I18" s="184"/>
    </row>
    <row r="19" spans="1:15">
      <c r="A19" s="16"/>
      <c r="B19" s="28"/>
      <c r="C19" s="16"/>
      <c r="G19" s="17">
        <f>SUM(G15:G18)</f>
        <v>140</v>
      </c>
      <c r="H19" s="128"/>
      <c r="I19" s="128">
        <f>G19*H19</f>
        <v>0</v>
      </c>
    </row>
    <row r="20" spans="1:15" ht="26">
      <c r="A20" s="277">
        <v>3540401</v>
      </c>
      <c r="B20" s="14" t="s">
        <v>1021</v>
      </c>
      <c r="C20" s="20"/>
    </row>
    <row r="21" spans="1:15" ht="27" customHeight="1">
      <c r="A21" s="277"/>
      <c r="B21" s="28" t="s">
        <v>1022</v>
      </c>
      <c r="C21" s="16"/>
      <c r="D21" s="16"/>
      <c r="E21" s="16"/>
      <c r="F21" s="16"/>
      <c r="G21" s="16"/>
    </row>
    <row r="22" spans="1:15" ht="13.5" customHeight="1">
      <c r="A22" s="20"/>
      <c r="B22" s="28" t="s">
        <v>1023</v>
      </c>
      <c r="C22" s="16"/>
      <c r="D22" s="16"/>
      <c r="E22" s="16"/>
      <c r="F22" s="16"/>
      <c r="G22" s="16"/>
    </row>
    <row r="23" spans="1:15" ht="13.5" customHeight="1">
      <c r="A23" s="20"/>
      <c r="B23" s="28" t="s">
        <v>1024</v>
      </c>
      <c r="C23" s="16"/>
      <c r="D23" s="16"/>
      <c r="E23" s="16"/>
      <c r="F23" s="16"/>
      <c r="G23" s="16"/>
    </row>
    <row r="24" spans="1:15">
      <c r="A24" s="20"/>
      <c r="B24" s="28" t="s">
        <v>196</v>
      </c>
      <c r="C24" s="16"/>
      <c r="D24" s="16"/>
      <c r="E24" s="16"/>
      <c r="F24" s="16"/>
      <c r="G24" s="16"/>
    </row>
    <row r="25" spans="1:15">
      <c r="A25" s="20"/>
      <c r="B25" s="28" t="s">
        <v>1019</v>
      </c>
      <c r="C25" s="5">
        <v>2</v>
      </c>
      <c r="G25" s="17">
        <f t="shared" ref="G25:G26" si="1">C25</f>
        <v>2</v>
      </c>
      <c r="I25" s="228"/>
      <c r="K25" s="16"/>
    </row>
    <row r="26" spans="1:15">
      <c r="A26" s="16"/>
      <c r="B26" s="28" t="s">
        <v>1025</v>
      </c>
      <c r="C26" s="5">
        <v>3</v>
      </c>
      <c r="G26" s="17">
        <f t="shared" si="1"/>
        <v>3</v>
      </c>
      <c r="K26" s="16"/>
    </row>
    <row r="27" spans="1:15" ht="13.5" thickBot="1">
      <c r="A27" s="16"/>
      <c r="B27" s="28" t="s">
        <v>1026</v>
      </c>
      <c r="C27" s="5"/>
      <c r="G27" s="183"/>
      <c r="H27" s="184"/>
      <c r="I27" s="184"/>
      <c r="K27" s="16"/>
    </row>
    <row r="28" spans="1:15">
      <c r="A28" s="16"/>
      <c r="B28" s="28" t="s">
        <v>960</v>
      </c>
      <c r="C28" s="5"/>
      <c r="G28" s="17">
        <f>SUM(G25:G27)</f>
        <v>5</v>
      </c>
      <c r="H28" s="128"/>
      <c r="I28" s="128">
        <f>G28*H28</f>
        <v>0</v>
      </c>
      <c r="K28" s="16"/>
    </row>
    <row r="29" spans="1:15">
      <c r="A29" s="16"/>
      <c r="B29" s="28"/>
      <c r="C29" s="5"/>
      <c r="K29" s="16"/>
    </row>
    <row r="30" spans="1:15" ht="26">
      <c r="A30" s="277">
        <v>3540803</v>
      </c>
      <c r="B30" s="14" t="s">
        <v>1027</v>
      </c>
      <c r="C30" s="5"/>
      <c r="K30" s="20"/>
    </row>
    <row r="31" spans="1:15" ht="13.5" customHeight="1">
      <c r="A31" s="277"/>
      <c r="B31" s="28" t="s">
        <v>1028</v>
      </c>
      <c r="C31" s="5"/>
      <c r="K31" s="16"/>
      <c r="L31" s="16"/>
      <c r="M31" s="16"/>
      <c r="N31" s="16"/>
      <c r="O31" s="16"/>
    </row>
    <row r="32" spans="1:15" ht="13.5" customHeight="1">
      <c r="A32" s="20"/>
      <c r="B32" s="28" t="s">
        <v>1029</v>
      </c>
      <c r="C32" s="5"/>
      <c r="K32" s="16"/>
      <c r="L32" s="16"/>
      <c r="M32" s="16"/>
      <c r="N32" s="16"/>
      <c r="O32" s="16"/>
    </row>
    <row r="33" spans="1:15" ht="13.5" customHeight="1">
      <c r="A33" s="20"/>
      <c r="B33" s="28" t="s">
        <v>1030</v>
      </c>
      <c r="C33" s="5"/>
      <c r="K33" s="16"/>
      <c r="L33" s="16"/>
      <c r="M33" s="16"/>
      <c r="N33" s="16"/>
      <c r="O33" s="16"/>
    </row>
    <row r="34" spans="1:15" ht="13.5" customHeight="1">
      <c r="A34" s="20"/>
      <c r="B34" s="28" t="s">
        <v>1031</v>
      </c>
      <c r="C34" s="5"/>
      <c r="K34" s="16"/>
      <c r="L34" s="16"/>
      <c r="M34" s="16"/>
      <c r="N34" s="16"/>
      <c r="O34" s="16"/>
    </row>
    <row r="35" spans="1:15">
      <c r="A35" s="20"/>
      <c r="B35" s="28" t="s">
        <v>1032</v>
      </c>
      <c r="C35" s="5">
        <v>3</v>
      </c>
      <c r="G35" s="17">
        <f t="shared" ref="G35" si="2">C35</f>
        <v>3</v>
      </c>
      <c r="H35" s="218"/>
      <c r="I35" s="218"/>
      <c r="K35" s="16"/>
      <c r="L35" s="16"/>
      <c r="M35" s="16"/>
      <c r="N35" s="16"/>
      <c r="O35" s="16"/>
    </row>
    <row r="36" spans="1:15">
      <c r="A36" s="20"/>
      <c r="B36" s="28" t="s">
        <v>1019</v>
      </c>
      <c r="C36" s="5"/>
      <c r="G36" s="17"/>
      <c r="I36" s="228"/>
      <c r="K36" s="16"/>
      <c r="L36" s="16"/>
      <c r="M36" s="16"/>
      <c r="N36" s="16"/>
      <c r="O36" s="16"/>
    </row>
    <row r="37" spans="1:15">
      <c r="A37" s="20"/>
      <c r="B37" s="28" t="s">
        <v>1025</v>
      </c>
      <c r="C37" s="5"/>
      <c r="G37" s="17"/>
      <c r="K37" s="16"/>
      <c r="L37" s="16"/>
      <c r="M37" s="16"/>
      <c r="N37" s="16"/>
      <c r="O37" s="16"/>
    </row>
    <row r="38" spans="1:15" ht="13.5" thickBot="1">
      <c r="A38" s="20"/>
      <c r="B38" s="28" t="s">
        <v>1026</v>
      </c>
      <c r="C38" s="5"/>
      <c r="G38" s="183"/>
      <c r="H38" s="184"/>
      <c r="I38" s="184"/>
      <c r="K38" s="16"/>
      <c r="L38" s="16"/>
      <c r="M38" s="16"/>
      <c r="N38" s="16"/>
      <c r="O38" s="16"/>
    </row>
    <row r="39" spans="1:15">
      <c r="A39" s="20"/>
      <c r="B39" s="28" t="s">
        <v>960</v>
      </c>
      <c r="C39" s="5"/>
      <c r="G39" s="17">
        <f>SUM(G35:G38)</f>
        <v>3</v>
      </c>
      <c r="H39" s="128"/>
      <c r="I39" s="128">
        <f>G39*H39</f>
        <v>0</v>
      </c>
      <c r="K39" s="16"/>
      <c r="L39" s="16"/>
      <c r="M39" s="16"/>
      <c r="N39" s="16"/>
      <c r="O39" s="16"/>
    </row>
    <row r="40" spans="1:15">
      <c r="A40" s="20"/>
      <c r="B40" s="28"/>
      <c r="C40" s="5"/>
      <c r="K40" s="16"/>
      <c r="L40" s="16"/>
      <c r="M40" s="16"/>
      <c r="N40" s="16"/>
      <c r="O40" s="16"/>
    </row>
    <row r="41" spans="1:15" ht="26">
      <c r="A41" s="277">
        <v>3540802</v>
      </c>
      <c r="B41" s="14" t="s">
        <v>1035</v>
      </c>
      <c r="C41" s="5"/>
      <c r="K41" s="20"/>
      <c r="L41" s="20"/>
      <c r="M41" s="16"/>
      <c r="N41" s="16"/>
      <c r="O41" s="16"/>
    </row>
    <row r="42" spans="1:15" ht="13.5" customHeight="1">
      <c r="A42" s="277"/>
      <c r="B42" s="28" t="s">
        <v>1028</v>
      </c>
      <c r="C42" s="5"/>
      <c r="K42" s="16"/>
      <c r="L42" s="16"/>
      <c r="M42" s="16"/>
      <c r="N42" s="16"/>
      <c r="O42" s="16"/>
    </row>
    <row r="43" spans="1:15" ht="13.5" customHeight="1">
      <c r="A43" s="20"/>
      <c r="B43" s="28" t="s">
        <v>1029</v>
      </c>
      <c r="C43" s="5"/>
      <c r="K43" s="16"/>
      <c r="L43" s="16"/>
      <c r="M43" s="16"/>
      <c r="N43" s="16"/>
      <c r="O43" s="16"/>
    </row>
    <row r="44" spans="1:15" ht="13.5" customHeight="1">
      <c r="A44" s="20"/>
      <c r="B44" s="28" t="s">
        <v>1033</v>
      </c>
      <c r="C44" s="5"/>
      <c r="K44" s="16"/>
      <c r="L44" s="16"/>
      <c r="M44" s="16"/>
      <c r="N44" s="16"/>
      <c r="O44" s="16"/>
    </row>
    <row r="45" spans="1:15" ht="13.5" customHeight="1">
      <c r="A45" s="20"/>
      <c r="B45" s="28" t="s">
        <v>1034</v>
      </c>
      <c r="C45" s="5"/>
      <c r="K45" s="16"/>
      <c r="L45" s="16"/>
      <c r="M45" s="16"/>
      <c r="N45" s="16"/>
      <c r="O45" s="16"/>
    </row>
    <row r="46" spans="1:15">
      <c r="A46" s="20"/>
      <c r="B46" s="28" t="s">
        <v>217</v>
      </c>
      <c r="C46" s="5">
        <v>4</v>
      </c>
      <c r="G46" s="17">
        <f t="shared" ref="G46" si="3">C46</f>
        <v>4</v>
      </c>
      <c r="H46" s="218"/>
      <c r="I46" s="218"/>
      <c r="K46" s="16"/>
      <c r="L46" s="16"/>
      <c r="M46" s="16"/>
      <c r="N46" s="16"/>
      <c r="O46" s="16"/>
    </row>
    <row r="47" spans="1:15">
      <c r="A47" s="20"/>
      <c r="B47" s="28" t="s">
        <v>1019</v>
      </c>
      <c r="C47" s="5"/>
      <c r="G47" s="17"/>
      <c r="I47" s="228"/>
      <c r="K47" s="16"/>
      <c r="L47" s="16"/>
      <c r="M47" s="16"/>
      <c r="N47" s="16"/>
      <c r="O47" s="16"/>
    </row>
    <row r="48" spans="1:15">
      <c r="A48" s="20"/>
      <c r="B48" s="28" t="s">
        <v>1025</v>
      </c>
      <c r="G48" s="17"/>
      <c r="K48" s="16"/>
      <c r="L48" s="16"/>
      <c r="M48" s="16"/>
      <c r="N48" s="16"/>
      <c r="O48" s="16"/>
    </row>
    <row r="49" spans="1:15" ht="13.5" thickBot="1">
      <c r="A49" s="20"/>
      <c r="B49" s="28" t="s">
        <v>1026</v>
      </c>
      <c r="G49" s="183"/>
      <c r="H49" s="184"/>
      <c r="I49" s="184"/>
      <c r="K49" s="16"/>
      <c r="L49" s="16"/>
      <c r="M49" s="16"/>
      <c r="N49" s="16"/>
      <c r="O49" s="16"/>
    </row>
    <row r="50" spans="1:15">
      <c r="A50" s="20"/>
      <c r="B50" s="28" t="s">
        <v>960</v>
      </c>
      <c r="G50" s="17">
        <f>SUM(G46:G49)</f>
        <v>4</v>
      </c>
      <c r="H50" s="128"/>
      <c r="I50" s="128">
        <f>G50*H50</f>
        <v>0</v>
      </c>
      <c r="K50" s="16"/>
      <c r="L50" s="16"/>
      <c r="M50" s="16"/>
      <c r="N50" s="16"/>
      <c r="O50" s="16"/>
    </row>
    <row r="51" spans="1:15">
      <c r="A51" s="20"/>
      <c r="B51" s="28"/>
      <c r="K51" s="16"/>
      <c r="L51" s="16"/>
      <c r="M51" s="16"/>
      <c r="N51" s="16"/>
      <c r="O51" s="16"/>
    </row>
    <row r="52" spans="1:15" ht="26">
      <c r="A52" s="277">
        <v>3540801</v>
      </c>
      <c r="B52" s="14" t="s">
        <v>1036</v>
      </c>
      <c r="K52" s="20"/>
      <c r="L52" s="20"/>
      <c r="M52" s="16"/>
      <c r="N52" s="16"/>
      <c r="O52" s="16"/>
    </row>
    <row r="53" spans="1:15" ht="13.5" customHeight="1">
      <c r="A53" s="277"/>
      <c r="B53" s="28" t="s">
        <v>1028</v>
      </c>
      <c r="K53" s="16"/>
      <c r="L53" s="16"/>
      <c r="M53" s="16"/>
      <c r="N53" s="16"/>
      <c r="O53" s="16"/>
    </row>
    <row r="54" spans="1:15" ht="13.5" customHeight="1">
      <c r="A54" s="20"/>
      <c r="B54" s="28" t="s">
        <v>1029</v>
      </c>
      <c r="K54" s="16"/>
      <c r="L54" s="16"/>
      <c r="M54" s="16"/>
      <c r="N54" s="16"/>
      <c r="O54" s="16"/>
    </row>
    <row r="55" spans="1:15" ht="13.5" customHeight="1">
      <c r="A55" s="20"/>
      <c r="B55" s="28" t="s">
        <v>1037</v>
      </c>
      <c r="K55" s="16"/>
      <c r="L55" s="16"/>
      <c r="M55" s="16"/>
      <c r="N55" s="16"/>
      <c r="O55" s="16"/>
    </row>
    <row r="56" spans="1:15" ht="13.5" customHeight="1">
      <c r="A56" s="20"/>
      <c r="B56" s="28" t="s">
        <v>1038</v>
      </c>
      <c r="K56" s="16"/>
      <c r="L56" s="16"/>
      <c r="M56" s="16"/>
      <c r="N56" s="16"/>
      <c r="O56" s="16"/>
    </row>
    <row r="57" spans="1:15">
      <c r="A57" s="20"/>
      <c r="B57" s="28" t="s">
        <v>217</v>
      </c>
      <c r="K57" s="16"/>
      <c r="L57" s="16"/>
      <c r="M57" s="16"/>
      <c r="N57" s="16"/>
      <c r="O57" s="16"/>
    </row>
    <row r="58" spans="1:15">
      <c r="A58" s="20"/>
      <c r="B58" s="28" t="s">
        <v>1019</v>
      </c>
      <c r="C58" s="5">
        <v>4</v>
      </c>
      <c r="G58" s="17">
        <f t="shared" ref="G58:G59" si="4">C58</f>
        <v>4</v>
      </c>
      <c r="H58" s="218"/>
      <c r="I58" s="218"/>
      <c r="K58" s="16"/>
      <c r="L58" s="16"/>
      <c r="M58" s="16"/>
      <c r="N58" s="16"/>
      <c r="O58" s="16"/>
    </row>
    <row r="59" spans="1:15">
      <c r="A59" s="16"/>
      <c r="B59" s="28" t="s">
        <v>1025</v>
      </c>
      <c r="C59" s="5">
        <v>10</v>
      </c>
      <c r="G59" s="17">
        <f t="shared" si="4"/>
        <v>10</v>
      </c>
      <c r="I59" s="228"/>
      <c r="K59" s="16"/>
      <c r="L59" s="16"/>
      <c r="M59" s="16"/>
      <c r="N59" s="16"/>
      <c r="O59" s="16"/>
    </row>
    <row r="60" spans="1:15">
      <c r="A60" s="16"/>
      <c r="B60" s="28" t="s">
        <v>1026</v>
      </c>
      <c r="G60" s="17"/>
      <c r="K60" s="16"/>
      <c r="L60" s="16"/>
      <c r="M60" s="16"/>
      <c r="N60" s="16"/>
      <c r="O60" s="16"/>
    </row>
    <row r="61" spans="1:15" ht="13.5" thickBot="1">
      <c r="A61" s="16"/>
      <c r="B61" s="28" t="s">
        <v>960</v>
      </c>
      <c r="G61" s="183"/>
      <c r="H61" s="184"/>
      <c r="I61" s="184"/>
      <c r="K61" s="16"/>
      <c r="L61" s="16"/>
      <c r="M61" s="16"/>
      <c r="N61" s="16"/>
      <c r="O61" s="16"/>
    </row>
    <row r="62" spans="1:15">
      <c r="A62" s="18"/>
      <c r="B62" s="3"/>
      <c r="G62" s="17">
        <f>SUM(G58:G61)</f>
        <v>14</v>
      </c>
      <c r="H62" s="128"/>
      <c r="I62" s="128">
        <f>G62*H62</f>
        <v>0</v>
      </c>
      <c r="K62" s="16"/>
      <c r="L62" s="16"/>
      <c r="M62" s="16"/>
      <c r="N62" s="16"/>
      <c r="O62" s="16"/>
    </row>
    <row r="63" spans="1:15">
      <c r="A63" s="277">
        <v>3541801</v>
      </c>
      <c r="B63" s="14" t="s">
        <v>1039</v>
      </c>
      <c r="K63" s="16"/>
      <c r="L63" s="16"/>
      <c r="M63" s="16"/>
      <c r="N63" s="16"/>
      <c r="O63" s="16"/>
    </row>
    <row r="64" spans="1:15" ht="52">
      <c r="A64" s="277"/>
      <c r="B64" s="28" t="s">
        <v>1040</v>
      </c>
      <c r="K64" s="16"/>
      <c r="L64" s="16"/>
      <c r="M64" s="16"/>
      <c r="N64" s="16"/>
      <c r="O64" s="16"/>
    </row>
    <row r="65" spans="1:15">
      <c r="A65" s="20"/>
      <c r="B65" s="28" t="s">
        <v>217</v>
      </c>
      <c r="C65" s="1">
        <v>10</v>
      </c>
      <c r="G65" s="17">
        <f t="shared" ref="G65:G69" si="5">C65</f>
        <v>10</v>
      </c>
      <c r="K65" s="16"/>
      <c r="L65" s="16"/>
      <c r="M65" s="16"/>
      <c r="N65" s="16"/>
      <c r="O65" s="16"/>
    </row>
    <row r="66" spans="1:15">
      <c r="A66" s="47"/>
      <c r="B66" s="28" t="s">
        <v>1019</v>
      </c>
      <c r="C66" s="1">
        <v>10</v>
      </c>
      <c r="G66" s="17">
        <f t="shared" si="5"/>
        <v>10</v>
      </c>
      <c r="H66" s="218"/>
      <c r="I66" s="218"/>
      <c r="K66" s="16"/>
      <c r="L66" s="16"/>
      <c r="M66" s="16"/>
    </row>
    <row r="67" spans="1:15">
      <c r="A67" s="47"/>
      <c r="B67" s="28" t="s">
        <v>1025</v>
      </c>
      <c r="C67" s="1">
        <v>4</v>
      </c>
      <c r="G67" s="17">
        <f t="shared" si="5"/>
        <v>4</v>
      </c>
      <c r="I67" s="228"/>
      <c r="K67" s="16"/>
      <c r="L67" s="16"/>
      <c r="M67" s="16"/>
    </row>
    <row r="68" spans="1:15">
      <c r="A68" s="47"/>
      <c r="B68" s="28" t="s">
        <v>1026</v>
      </c>
      <c r="C68" s="1">
        <v>2</v>
      </c>
      <c r="G68" s="17">
        <f t="shared" si="5"/>
        <v>2</v>
      </c>
      <c r="K68" s="16"/>
      <c r="L68" s="16"/>
      <c r="M68" s="16"/>
    </row>
    <row r="69" spans="1:15" ht="13.5" thickBot="1">
      <c r="A69" s="16"/>
      <c r="B69" s="28" t="s">
        <v>960</v>
      </c>
      <c r="C69" s="1">
        <v>10</v>
      </c>
      <c r="G69" s="183">
        <f t="shared" si="5"/>
        <v>10</v>
      </c>
      <c r="H69" s="184"/>
      <c r="I69" s="184"/>
      <c r="K69" s="16"/>
      <c r="L69" s="16"/>
      <c r="M69" s="16"/>
    </row>
    <row r="70" spans="1:15">
      <c r="A70" s="16"/>
      <c r="B70" s="28"/>
      <c r="G70" s="17">
        <f>SUM(G65:G69)</f>
        <v>36</v>
      </c>
      <c r="H70" s="128"/>
      <c r="I70" s="128">
        <f>G70*H70</f>
        <v>0</v>
      </c>
      <c r="K70" s="16"/>
      <c r="L70" s="16"/>
      <c r="M70" s="16"/>
    </row>
    <row r="71" spans="1:15">
      <c r="A71" s="277">
        <v>3901001</v>
      </c>
      <c r="B71" s="14" t="s">
        <v>1041</v>
      </c>
      <c r="K71" s="16"/>
      <c r="L71" s="16"/>
      <c r="M71" s="16"/>
    </row>
    <row r="72" spans="1:15">
      <c r="A72" s="277"/>
      <c r="B72" s="28" t="s">
        <v>1042</v>
      </c>
      <c r="K72" s="16"/>
      <c r="L72" s="16"/>
      <c r="M72" s="16"/>
    </row>
    <row r="73" spans="1:15" ht="13.5" thickBot="1">
      <c r="A73" s="20"/>
      <c r="B73" s="28"/>
      <c r="C73" s="48">
        <v>1</v>
      </c>
      <c r="D73" s="47"/>
      <c r="E73" s="57"/>
      <c r="G73" s="183">
        <f>C73</f>
        <v>1</v>
      </c>
      <c r="H73" s="184"/>
      <c r="I73" s="184"/>
      <c r="K73" s="16"/>
      <c r="L73" s="16"/>
      <c r="M73" s="16"/>
    </row>
    <row r="74" spans="1:15">
      <c r="A74" s="20"/>
      <c r="B74" s="28"/>
      <c r="C74" s="57"/>
      <c r="D74" s="57"/>
      <c r="E74" s="57"/>
      <c r="G74" s="17">
        <f>G73</f>
        <v>1</v>
      </c>
      <c r="H74" s="128"/>
      <c r="I74" s="128">
        <f>G74*H74</f>
        <v>0</v>
      </c>
      <c r="K74" s="16"/>
      <c r="L74" s="16"/>
      <c r="M74" s="16"/>
    </row>
    <row r="75" spans="1:15">
      <c r="A75" s="172">
        <v>3.06</v>
      </c>
      <c r="B75" s="173" t="s">
        <v>1010</v>
      </c>
      <c r="C75" s="175"/>
      <c r="D75" s="175"/>
      <c r="E75" s="175"/>
      <c r="F75" s="175"/>
      <c r="G75" s="175"/>
      <c r="H75" s="175"/>
      <c r="I75" s="223">
        <f>SUM(I9:I74)</f>
        <v>0</v>
      </c>
      <c r="K75" s="16"/>
      <c r="L75" s="16"/>
      <c r="M75" s="16"/>
    </row>
    <row r="76" spans="1:15">
      <c r="K76" s="16"/>
      <c r="L76" s="16"/>
      <c r="M76" s="16"/>
    </row>
    <row r="77" spans="1:15">
      <c r="K77" s="16"/>
      <c r="L77" s="16"/>
      <c r="M77" s="16"/>
    </row>
    <row r="78" spans="1:15">
      <c r="K78" s="16"/>
      <c r="L78" s="16"/>
      <c r="M78" s="16"/>
    </row>
  </sheetData>
  <mergeCells count="8">
    <mergeCell ref="A71:A72"/>
    <mergeCell ref="A11:A12"/>
    <mergeCell ref="A4:A5"/>
    <mergeCell ref="A20:A21"/>
    <mergeCell ref="A30:A31"/>
    <mergeCell ref="A41:A42"/>
    <mergeCell ref="A52:A53"/>
    <mergeCell ref="A63:A64"/>
  </mergeCells>
  <pageMargins left="0.7" right="0.7" top="0.75" bottom="0.75" header="0.3" footer="0.3"/>
  <pageSetup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
  <sheetViews>
    <sheetView workbookViewId="0">
      <selection activeCell="H14" sqref="H14"/>
    </sheetView>
  </sheetViews>
  <sheetFormatPr defaultColWidth="8.54296875" defaultRowHeight="13"/>
  <cols>
    <col min="1" max="1" width="11" style="1" customWidth="1"/>
    <col min="2" max="2" width="53.453125" style="1" customWidth="1"/>
    <col min="3" max="7" width="8.54296875" style="1"/>
    <col min="8" max="8" width="9.54296875" style="1" bestFit="1" customWidth="1"/>
    <col min="9" max="9" width="11" style="1"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c r="A3" s="172">
        <v>3.07</v>
      </c>
      <c r="B3" s="173" t="s">
        <v>625</v>
      </c>
      <c r="C3" s="174"/>
      <c r="D3" s="174"/>
      <c r="E3" s="174"/>
      <c r="F3" s="175"/>
      <c r="G3" s="175"/>
      <c r="H3" s="175"/>
      <c r="I3" s="175"/>
    </row>
    <row r="4" spans="1:9" ht="26">
      <c r="A4" s="35">
        <v>3570001</v>
      </c>
      <c r="B4" s="14" t="s">
        <v>1044</v>
      </c>
      <c r="C4" s="16" t="s">
        <v>22</v>
      </c>
      <c r="D4" s="16"/>
      <c r="E4" s="16"/>
    </row>
    <row r="5" spans="1:9">
      <c r="A5" s="20"/>
      <c r="B5" s="28" t="s">
        <v>851</v>
      </c>
      <c r="C5" s="16"/>
      <c r="D5" s="16"/>
      <c r="E5" s="16"/>
    </row>
    <row r="6" spans="1:9">
      <c r="A6" s="20"/>
      <c r="B6" s="28" t="s">
        <v>1045</v>
      </c>
      <c r="C6" s="16"/>
      <c r="D6" s="16"/>
      <c r="E6" s="16"/>
    </row>
    <row r="7" spans="1:9">
      <c r="A7" s="20"/>
      <c r="B7" s="28" t="s">
        <v>1046</v>
      </c>
      <c r="C7" s="16"/>
      <c r="D7" s="16"/>
      <c r="E7" s="16"/>
    </row>
    <row r="8" spans="1:9" ht="26">
      <c r="A8" s="20"/>
      <c r="B8" s="28" t="s">
        <v>1047</v>
      </c>
      <c r="C8" s="16"/>
      <c r="D8" s="16"/>
      <c r="E8" s="16"/>
    </row>
    <row r="9" spans="1:9" ht="26">
      <c r="A9" s="20"/>
      <c r="B9" s="28" t="s">
        <v>1048</v>
      </c>
      <c r="C9" s="16"/>
      <c r="D9" s="16"/>
      <c r="E9" s="16"/>
    </row>
    <row r="10" spans="1:9">
      <c r="A10" s="20"/>
      <c r="B10" s="28" t="s">
        <v>1049</v>
      </c>
      <c r="C10" s="16"/>
      <c r="D10" s="16"/>
      <c r="E10" s="16"/>
    </row>
    <row r="11" spans="1:9">
      <c r="A11" s="20"/>
      <c r="B11" s="28" t="s">
        <v>1050</v>
      </c>
      <c r="C11" s="16"/>
      <c r="D11" s="16"/>
      <c r="E11" s="16"/>
    </row>
    <row r="12" spans="1:9">
      <c r="A12" s="20"/>
      <c r="B12" s="28" t="s">
        <v>1051</v>
      </c>
      <c r="C12" s="16"/>
      <c r="D12" s="16"/>
      <c r="E12" s="16"/>
    </row>
    <row r="13" spans="1:9" ht="13.5" thickBot="1">
      <c r="A13" s="20"/>
      <c r="B13" s="28" t="s">
        <v>1052</v>
      </c>
      <c r="C13" s="48">
        <v>1</v>
      </c>
      <c r="D13" s="47"/>
      <c r="E13" s="57"/>
      <c r="G13" s="183">
        <f>C13</f>
        <v>1</v>
      </c>
      <c r="H13" s="184"/>
      <c r="I13" s="184"/>
    </row>
    <row r="14" spans="1:9">
      <c r="A14" s="20"/>
      <c r="B14" s="28"/>
      <c r="C14" s="57"/>
      <c r="D14" s="57"/>
      <c r="E14" s="57"/>
      <c r="G14" s="17">
        <f>G13</f>
        <v>1</v>
      </c>
      <c r="H14" s="128"/>
      <c r="I14" s="128">
        <f>G14*H14</f>
        <v>0</v>
      </c>
    </row>
    <row r="15" spans="1:9">
      <c r="A15" s="172">
        <v>3.07</v>
      </c>
      <c r="B15" s="173" t="s">
        <v>1043</v>
      </c>
      <c r="C15" s="197"/>
      <c r="D15" s="197"/>
      <c r="E15" s="197"/>
      <c r="F15" s="175"/>
      <c r="G15" s="175"/>
      <c r="H15" s="175"/>
      <c r="I15" s="223">
        <f>I14</f>
        <v>0</v>
      </c>
    </row>
    <row r="16" spans="1:9">
      <c r="A16" s="20"/>
      <c r="B16" s="14"/>
      <c r="C16" s="68"/>
      <c r="D16" s="16"/>
    </row>
    <row r="17" spans="1:1">
      <c r="A17"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7"/>
  <sheetViews>
    <sheetView zoomScale="120" zoomScaleNormal="120" workbookViewId="0">
      <selection activeCell="H7" sqref="H7:H195"/>
    </sheetView>
  </sheetViews>
  <sheetFormatPr defaultColWidth="8.54296875" defaultRowHeight="13"/>
  <cols>
    <col min="1" max="1" width="10.453125" style="1" customWidth="1"/>
    <col min="2" max="2" width="40.54296875" style="4" customWidth="1"/>
    <col min="3" max="6" width="8.54296875" style="1"/>
    <col min="7" max="7" width="10.453125" style="1" customWidth="1"/>
    <col min="8" max="8" width="8.54296875" style="1"/>
    <col min="9" max="9" width="13.54296875" style="24" customWidth="1"/>
    <col min="10" max="11" width="8.54296875" style="1"/>
    <col min="12" max="12" width="10.1796875" style="1" bestFit="1" customWidth="1"/>
    <col min="13" max="16384" width="8.54296875" style="1"/>
  </cols>
  <sheetData>
    <row r="1" spans="1:11">
      <c r="F1" s="15"/>
      <c r="G1" s="15"/>
    </row>
    <row r="2" spans="1:11">
      <c r="A2" s="15" t="s">
        <v>86</v>
      </c>
      <c r="B2" s="15" t="s">
        <v>87</v>
      </c>
      <c r="C2" s="15" t="s">
        <v>88</v>
      </c>
      <c r="D2" s="15" t="s">
        <v>89</v>
      </c>
      <c r="E2" s="15" t="s">
        <v>90</v>
      </c>
      <c r="F2" s="15" t="s">
        <v>91</v>
      </c>
      <c r="G2" s="15" t="s">
        <v>92</v>
      </c>
      <c r="H2" s="15" t="s">
        <v>93</v>
      </c>
      <c r="I2" s="95" t="s">
        <v>94</v>
      </c>
    </row>
    <row r="3" spans="1:11" ht="31">
      <c r="A3" s="97">
        <v>1.02</v>
      </c>
      <c r="B3" s="98" t="s">
        <v>78</v>
      </c>
      <c r="C3" s="112"/>
      <c r="D3" s="112"/>
      <c r="E3" s="112"/>
      <c r="F3" s="112"/>
      <c r="G3" s="97"/>
      <c r="H3" s="99"/>
      <c r="I3" s="100"/>
      <c r="J3" s="16"/>
      <c r="K3" s="16"/>
    </row>
    <row r="4" spans="1:11" ht="39">
      <c r="A4" s="277">
        <v>1001135</v>
      </c>
      <c r="B4" s="20" t="s">
        <v>106</v>
      </c>
      <c r="C4" s="75"/>
      <c r="D4" s="75"/>
      <c r="E4" s="75"/>
      <c r="F4" s="75"/>
      <c r="G4" s="35"/>
      <c r="H4" s="69"/>
      <c r="I4" s="96"/>
      <c r="J4" s="16"/>
      <c r="K4" s="16"/>
    </row>
    <row r="5" spans="1:11" ht="39">
      <c r="A5" s="277"/>
      <c r="B5" s="16" t="s">
        <v>107</v>
      </c>
      <c r="C5" s="48"/>
      <c r="D5" s="48"/>
      <c r="E5" s="48"/>
      <c r="F5" s="48"/>
      <c r="G5" s="47"/>
      <c r="H5" s="69"/>
      <c r="I5" s="96"/>
      <c r="J5" s="16"/>
      <c r="K5" s="16"/>
    </row>
    <row r="6" spans="1:11" ht="13.5" thickBot="1">
      <c r="A6" s="35"/>
      <c r="B6" s="16" t="s">
        <v>108</v>
      </c>
      <c r="C6" s="48">
        <v>1</v>
      </c>
      <c r="D6" s="48">
        <v>19.5</v>
      </c>
      <c r="E6" s="48">
        <v>7.6</v>
      </c>
      <c r="F6" s="48">
        <v>3</v>
      </c>
      <c r="G6" s="101">
        <f>C6*D6*E6*F6</f>
        <v>444.59999999999997</v>
      </c>
      <c r="H6" s="91"/>
      <c r="I6" s="102"/>
      <c r="J6" s="16"/>
      <c r="K6" s="16"/>
    </row>
    <row r="7" spans="1:11">
      <c r="A7" s="35"/>
      <c r="B7" s="16"/>
      <c r="C7" s="48"/>
      <c r="D7" s="48"/>
      <c r="E7" s="48"/>
      <c r="F7" s="48"/>
      <c r="G7" s="103">
        <f>G6</f>
        <v>444.59999999999997</v>
      </c>
      <c r="H7" s="103"/>
      <c r="I7" s="104">
        <f>G7*H7</f>
        <v>0</v>
      </c>
      <c r="J7" s="16"/>
      <c r="K7" s="16"/>
    </row>
    <row r="8" spans="1:11" ht="31.5" customHeight="1">
      <c r="A8" s="277">
        <v>1001320</v>
      </c>
      <c r="B8" s="20" t="s">
        <v>109</v>
      </c>
      <c r="C8" s="75"/>
      <c r="D8" s="75"/>
      <c r="E8" s="75"/>
      <c r="F8" s="75"/>
      <c r="G8" s="35"/>
      <c r="H8" s="47"/>
      <c r="I8" s="96"/>
      <c r="J8" s="16"/>
      <c r="K8" s="16"/>
    </row>
    <row r="9" spans="1:11" ht="39">
      <c r="A9" s="277"/>
      <c r="B9" s="16" t="s">
        <v>113</v>
      </c>
      <c r="C9" s="48"/>
      <c r="D9" s="48"/>
      <c r="E9" s="48"/>
      <c r="F9" s="48"/>
      <c r="G9" s="47"/>
      <c r="H9" s="47"/>
      <c r="I9" s="96"/>
      <c r="J9" s="16"/>
      <c r="K9" s="16"/>
    </row>
    <row r="10" spans="1:11">
      <c r="A10" s="47"/>
      <c r="B10" s="28" t="s">
        <v>111</v>
      </c>
      <c r="C10" s="48">
        <v>1</v>
      </c>
      <c r="D10" s="48">
        <v>444.6</v>
      </c>
      <c r="E10" s="48"/>
      <c r="F10" s="48"/>
      <c r="G10" s="47">
        <f>C10*D10</f>
        <v>444.6</v>
      </c>
      <c r="H10" s="69"/>
      <c r="I10" s="96"/>
      <c r="J10" s="47"/>
      <c r="K10" s="47"/>
    </row>
    <row r="11" spans="1:11" ht="13.5" thickBot="1">
      <c r="A11" s="47"/>
      <c r="B11" s="28" t="s">
        <v>112</v>
      </c>
      <c r="C11" s="48">
        <v>-1</v>
      </c>
      <c r="D11" s="48">
        <v>17.5</v>
      </c>
      <c r="E11" s="48">
        <v>5.6</v>
      </c>
      <c r="F11" s="48">
        <v>3</v>
      </c>
      <c r="G11" s="101">
        <f>C11*D11*E11*F11</f>
        <v>-294</v>
      </c>
      <c r="H11" s="91"/>
      <c r="I11" s="102"/>
      <c r="J11" s="47"/>
      <c r="K11" s="47"/>
    </row>
    <row r="12" spans="1:11">
      <c r="A12" s="47"/>
      <c r="B12" s="28" t="s">
        <v>108</v>
      </c>
      <c r="C12" s="48"/>
      <c r="D12" s="48"/>
      <c r="E12" s="48"/>
      <c r="F12" s="48"/>
      <c r="G12" s="103">
        <f>G10+G11</f>
        <v>150.60000000000002</v>
      </c>
      <c r="H12" s="103"/>
      <c r="I12" s="104">
        <f>G12*H12</f>
        <v>0</v>
      </c>
      <c r="J12" s="47"/>
      <c r="K12" s="47"/>
    </row>
    <row r="13" spans="1:11" ht="39">
      <c r="A13" s="277">
        <v>1001410</v>
      </c>
      <c r="B13" s="20" t="s">
        <v>115</v>
      </c>
      <c r="C13" s="75"/>
      <c r="D13" s="75"/>
      <c r="E13" s="75"/>
      <c r="F13" s="75"/>
      <c r="G13" s="35"/>
      <c r="H13" s="69"/>
      <c r="I13" s="96"/>
      <c r="J13" s="16"/>
      <c r="K13" s="16"/>
    </row>
    <row r="14" spans="1:11" ht="39">
      <c r="A14" s="277"/>
      <c r="B14" s="16" t="s">
        <v>116</v>
      </c>
      <c r="C14" s="48"/>
      <c r="D14" s="48"/>
      <c r="E14" s="48"/>
      <c r="F14" s="48"/>
      <c r="G14" s="47"/>
      <c r="H14" s="69"/>
      <c r="I14" s="96"/>
      <c r="J14" s="16"/>
      <c r="K14" s="16"/>
    </row>
    <row r="15" spans="1:11" ht="13.5" thickBot="1">
      <c r="A15" s="35"/>
      <c r="B15" s="16" t="s">
        <v>108</v>
      </c>
      <c r="C15" s="48">
        <v>1</v>
      </c>
      <c r="D15" s="48">
        <v>17.5</v>
      </c>
      <c r="E15" s="48">
        <v>5.6</v>
      </c>
      <c r="F15" s="48">
        <v>0.15</v>
      </c>
      <c r="G15" s="101">
        <f>C15*D15*E15*F15</f>
        <v>14.7</v>
      </c>
      <c r="H15" s="91"/>
      <c r="I15" s="102"/>
      <c r="J15" s="16"/>
      <c r="K15" s="16"/>
    </row>
    <row r="16" spans="1:11">
      <c r="A16" s="18"/>
      <c r="B16" s="3"/>
      <c r="C16" s="18"/>
      <c r="D16" s="18"/>
      <c r="E16" s="18"/>
      <c r="F16" s="18"/>
      <c r="G16" s="103">
        <f>G14+G15</f>
        <v>14.7</v>
      </c>
      <c r="H16" s="103"/>
      <c r="I16" s="104">
        <f>G16*H16</f>
        <v>0</v>
      </c>
      <c r="J16" s="16"/>
      <c r="K16" s="16"/>
    </row>
    <row r="17" spans="1:9" ht="39">
      <c r="A17" s="277">
        <v>1001700</v>
      </c>
      <c r="B17" s="43" t="s">
        <v>103</v>
      </c>
      <c r="C17" s="35"/>
      <c r="D17" s="47"/>
      <c r="E17" s="47"/>
      <c r="F17" s="69"/>
      <c r="G17" s="47"/>
      <c r="H17" s="47"/>
      <c r="I17" s="113"/>
    </row>
    <row r="18" spans="1:9" ht="39">
      <c r="A18" s="277"/>
      <c r="B18" s="44" t="s">
        <v>103</v>
      </c>
      <c r="C18" s="35"/>
      <c r="D18" s="47"/>
      <c r="E18" s="47"/>
      <c r="F18" s="69"/>
      <c r="G18" s="47"/>
      <c r="H18" s="47"/>
      <c r="I18" s="113"/>
    </row>
    <row r="19" spans="1:9">
      <c r="A19" s="35"/>
      <c r="B19" s="16" t="s">
        <v>111</v>
      </c>
      <c r="C19" s="48">
        <v>1</v>
      </c>
      <c r="D19" s="48">
        <v>444.6</v>
      </c>
      <c r="E19" s="48"/>
      <c r="F19" s="48"/>
      <c r="G19" s="47">
        <f>C19*D19</f>
        <v>444.6</v>
      </c>
      <c r="H19" s="47"/>
      <c r="I19" s="113"/>
    </row>
    <row r="20" spans="1:9" ht="13.5" thickBot="1">
      <c r="A20" s="47"/>
      <c r="B20" s="16" t="s">
        <v>117</v>
      </c>
      <c r="C20" s="48">
        <v>-1</v>
      </c>
      <c r="D20" s="48">
        <v>150.6</v>
      </c>
      <c r="E20" s="48"/>
      <c r="F20" s="5"/>
      <c r="G20" s="47">
        <f>C20*D20</f>
        <v>-150.6</v>
      </c>
    </row>
    <row r="21" spans="1:9">
      <c r="A21" s="47"/>
      <c r="B21" s="16"/>
      <c r="C21" s="47"/>
      <c r="D21" s="47"/>
      <c r="E21" s="47"/>
      <c r="G21" s="103">
        <f>G19+G20</f>
        <v>294</v>
      </c>
      <c r="H21" s="103"/>
      <c r="I21" s="104">
        <f>G21*H21</f>
        <v>0</v>
      </c>
    </row>
    <row r="22" spans="1:9" ht="26">
      <c r="A22" s="277">
        <v>1002000</v>
      </c>
      <c r="B22" s="20" t="s">
        <v>118</v>
      </c>
      <c r="C22" s="35"/>
      <c r="D22" s="47"/>
      <c r="E22" s="47"/>
      <c r="I22" s="113"/>
    </row>
    <row r="23" spans="1:9" ht="26">
      <c r="A23" s="277"/>
      <c r="B23" s="16" t="s">
        <v>119</v>
      </c>
      <c r="C23" s="35"/>
      <c r="D23" s="47"/>
      <c r="E23" s="47"/>
    </row>
    <row r="24" spans="1:9" ht="13.5" thickBot="1">
      <c r="A24" s="35"/>
      <c r="B24" s="16" t="s">
        <v>120</v>
      </c>
      <c r="C24" s="48">
        <v>1</v>
      </c>
      <c r="D24" s="48">
        <v>17.5</v>
      </c>
      <c r="E24" s="48">
        <v>5.6</v>
      </c>
      <c r="F24" s="5">
        <v>0.1</v>
      </c>
      <c r="G24" s="48">
        <f>C24*D24*E24*F24</f>
        <v>9.8000000000000007</v>
      </c>
      <c r="H24" s="41"/>
      <c r="I24" s="114"/>
    </row>
    <row r="25" spans="1:9">
      <c r="A25" s="35"/>
      <c r="B25" s="16"/>
      <c r="F25" s="5"/>
      <c r="G25" s="115">
        <f>G23+G24</f>
        <v>9.8000000000000007</v>
      </c>
      <c r="H25" s="116"/>
      <c r="I25" s="104">
        <f>G25*H25</f>
        <v>0</v>
      </c>
    </row>
    <row r="26" spans="1:9" ht="26">
      <c r="A26" s="277">
        <v>1002010</v>
      </c>
      <c r="B26" s="20" t="s">
        <v>121</v>
      </c>
      <c r="C26" s="35"/>
      <c r="D26" s="47"/>
      <c r="E26" s="47"/>
    </row>
    <row r="27" spans="1:9" ht="26">
      <c r="A27" s="277"/>
      <c r="B27" s="16" t="s">
        <v>122</v>
      </c>
      <c r="C27" s="35"/>
      <c r="D27" s="47"/>
      <c r="E27" s="47"/>
    </row>
    <row r="28" spans="1:9" ht="13.5" thickBot="1">
      <c r="A28" s="35"/>
      <c r="B28" s="16" t="s">
        <v>123</v>
      </c>
      <c r="C28" s="48">
        <v>1</v>
      </c>
      <c r="D28" s="48">
        <v>10.6</v>
      </c>
      <c r="E28" s="48">
        <v>5</v>
      </c>
      <c r="F28" s="48">
        <v>0.11</v>
      </c>
      <c r="G28" s="48">
        <f>C28*D28*E28*F28</f>
        <v>5.83</v>
      </c>
      <c r="H28" s="41"/>
      <c r="I28" s="114"/>
    </row>
    <row r="29" spans="1:9">
      <c r="A29" s="35"/>
      <c r="B29" s="16"/>
      <c r="C29" s="48"/>
      <c r="D29" s="48"/>
      <c r="E29" s="48"/>
      <c r="F29" s="48"/>
      <c r="G29" s="115">
        <f>G27+G28</f>
        <v>5.83</v>
      </c>
      <c r="H29" s="116"/>
      <c r="I29" s="104">
        <f>G29*H29</f>
        <v>0</v>
      </c>
    </row>
    <row r="30" spans="1:9" ht="26">
      <c r="A30" s="277">
        <v>1002020</v>
      </c>
      <c r="B30" s="20" t="s">
        <v>124</v>
      </c>
      <c r="C30" s="35"/>
      <c r="D30" s="47"/>
      <c r="E30" s="47"/>
      <c r="F30" s="47"/>
    </row>
    <row r="31" spans="1:9" ht="103.5" customHeight="1">
      <c r="A31" s="277"/>
      <c r="B31" s="16" t="s">
        <v>125</v>
      </c>
      <c r="C31" s="47"/>
      <c r="D31" s="47"/>
      <c r="E31" s="47"/>
      <c r="F31" s="47"/>
      <c r="G31" s="47"/>
      <c r="H31" s="47"/>
    </row>
    <row r="32" spans="1:9" ht="13.5" thickBot="1">
      <c r="A32" s="47"/>
      <c r="B32" s="16" t="s">
        <v>120</v>
      </c>
      <c r="C32" s="48">
        <v>1</v>
      </c>
      <c r="D32" s="48">
        <v>17.5</v>
      </c>
      <c r="E32" s="48">
        <v>5.6</v>
      </c>
      <c r="F32" s="48">
        <v>0.35</v>
      </c>
      <c r="G32" s="48">
        <f>C32*D32*E32*F32</f>
        <v>34.299999999999997</v>
      </c>
      <c r="H32" s="41"/>
      <c r="I32" s="114"/>
    </row>
    <row r="33" spans="1:11">
      <c r="A33" s="47"/>
      <c r="B33" s="16"/>
      <c r="C33" s="48"/>
      <c r="D33" s="48"/>
      <c r="E33" s="48"/>
      <c r="F33" s="48"/>
      <c r="G33" s="115">
        <f>G31+G32</f>
        <v>34.299999999999997</v>
      </c>
      <c r="H33" s="116"/>
      <c r="I33" s="104">
        <f>G33*H33</f>
        <v>0</v>
      </c>
    </row>
    <row r="34" spans="1:11" ht="26">
      <c r="A34" s="277">
        <v>1002025</v>
      </c>
      <c r="B34" s="20" t="s">
        <v>126</v>
      </c>
      <c r="C34" s="35"/>
      <c r="D34" s="47"/>
      <c r="E34" s="47"/>
      <c r="F34" s="47"/>
    </row>
    <row r="35" spans="1:11" ht="104">
      <c r="A35" s="277"/>
      <c r="B35" s="16" t="s">
        <v>127</v>
      </c>
      <c r="C35" s="47"/>
      <c r="D35" s="35"/>
      <c r="E35" s="47"/>
      <c r="F35" s="47"/>
      <c r="G35" s="47"/>
      <c r="H35" s="47"/>
    </row>
    <row r="36" spans="1:11">
      <c r="A36" s="47"/>
      <c r="B36" s="16" t="s">
        <v>128</v>
      </c>
      <c r="C36" s="48">
        <v>1</v>
      </c>
      <c r="D36" s="5">
        <v>1.35</v>
      </c>
      <c r="E36" s="48">
        <v>1</v>
      </c>
      <c r="F36" s="48">
        <v>0.6</v>
      </c>
      <c r="G36" s="48">
        <f>C36*D36*E36*F36</f>
        <v>0.81</v>
      </c>
      <c r="H36" s="47"/>
      <c r="I36" s="96"/>
    </row>
    <row r="37" spans="1:11">
      <c r="A37" s="47"/>
      <c r="C37" s="47"/>
      <c r="E37" s="69"/>
      <c r="F37" s="47"/>
      <c r="G37" s="48"/>
      <c r="H37" s="47"/>
      <c r="I37" s="96"/>
    </row>
    <row r="38" spans="1:11">
      <c r="A38" s="47"/>
      <c r="B38" s="16" t="s">
        <v>129</v>
      </c>
      <c r="C38" s="48">
        <v>5</v>
      </c>
      <c r="D38" s="5">
        <v>1</v>
      </c>
      <c r="E38" s="48">
        <v>0.27</v>
      </c>
      <c r="F38" s="48">
        <v>9.1999999999999998E-2</v>
      </c>
      <c r="G38" s="48">
        <f t="shared" ref="G38:G39" si="0">C38*D38*E38*F38</f>
        <v>0.1242</v>
      </c>
      <c r="H38" s="47"/>
      <c r="I38" s="96"/>
    </row>
    <row r="39" spans="1:11" ht="13.5" thickBot="1">
      <c r="A39" s="47"/>
      <c r="B39" s="16" t="s">
        <v>130</v>
      </c>
      <c r="C39" s="48">
        <v>2</v>
      </c>
      <c r="D39" s="5">
        <v>1.65</v>
      </c>
      <c r="E39" s="48">
        <v>0.5</v>
      </c>
      <c r="F39" s="48">
        <v>0.2</v>
      </c>
      <c r="G39" s="117">
        <f t="shared" si="0"/>
        <v>0.33</v>
      </c>
      <c r="H39" s="71"/>
      <c r="I39" s="102"/>
    </row>
    <row r="40" spans="1:11">
      <c r="A40" s="47"/>
      <c r="B40" s="16"/>
      <c r="C40" s="47"/>
      <c r="E40" s="47"/>
      <c r="F40" s="47"/>
      <c r="G40" s="48">
        <f>SUM(G36:G39)</f>
        <v>1.2642</v>
      </c>
      <c r="H40" s="47"/>
      <c r="I40" s="104">
        <f>G40*H40</f>
        <v>0</v>
      </c>
    </row>
    <row r="41" spans="1:11" ht="26">
      <c r="A41" s="277">
        <v>1002030</v>
      </c>
      <c r="B41" s="20" t="s">
        <v>1064</v>
      </c>
      <c r="C41" s="35"/>
      <c r="D41" s="35"/>
      <c r="E41" s="47"/>
      <c r="F41" s="47"/>
      <c r="G41" s="47"/>
      <c r="H41" s="47"/>
    </row>
    <row r="42" spans="1:11" ht="117">
      <c r="A42" s="277"/>
      <c r="B42" s="44" t="s">
        <v>1065</v>
      </c>
      <c r="C42" s="47"/>
      <c r="D42" s="47"/>
      <c r="E42" s="47"/>
      <c r="F42" s="47"/>
      <c r="G42" s="47"/>
      <c r="H42" s="47"/>
    </row>
    <row r="43" spans="1:11">
      <c r="A43" s="47"/>
      <c r="B43" s="28"/>
      <c r="C43" s="5">
        <v>1</v>
      </c>
      <c r="D43" s="48">
        <v>11.1</v>
      </c>
      <c r="E43" s="48">
        <v>5</v>
      </c>
      <c r="F43" s="48">
        <v>0.25</v>
      </c>
      <c r="G43" s="48">
        <f>C43*D43*E43*F43</f>
        <v>13.875</v>
      </c>
      <c r="H43" s="47"/>
    </row>
    <row r="44" spans="1:11">
      <c r="A44" s="47"/>
      <c r="B44" s="28"/>
      <c r="C44" s="5">
        <v>1</v>
      </c>
      <c r="D44" s="48">
        <v>4.2</v>
      </c>
      <c r="E44" s="48">
        <v>5</v>
      </c>
      <c r="F44" s="48">
        <v>0.25</v>
      </c>
      <c r="G44" s="48">
        <f t="shared" ref="G44:G46" si="1">C44*D44*E44*F44</f>
        <v>5.25</v>
      </c>
      <c r="H44" s="47"/>
    </row>
    <row r="45" spans="1:11">
      <c r="A45" s="47"/>
      <c r="B45" s="28" t="s">
        <v>112</v>
      </c>
      <c r="C45" s="5">
        <v>-2</v>
      </c>
      <c r="D45" s="48">
        <v>1</v>
      </c>
      <c r="E45" s="48">
        <v>1</v>
      </c>
      <c r="F45" s="48">
        <v>0.25</v>
      </c>
      <c r="G45" s="48">
        <f t="shared" si="1"/>
        <v>-0.5</v>
      </c>
      <c r="H45" s="47"/>
    </row>
    <row r="46" spans="1:11" ht="13.5" thickBot="1">
      <c r="A46" s="47"/>
      <c r="B46" s="28"/>
      <c r="C46" s="5">
        <v>-1</v>
      </c>
      <c r="D46" s="48">
        <v>2.85</v>
      </c>
      <c r="E46" s="48">
        <v>3.2</v>
      </c>
      <c r="F46" s="48">
        <v>0.25</v>
      </c>
      <c r="G46" s="117">
        <f t="shared" si="1"/>
        <v>-2.2800000000000002</v>
      </c>
      <c r="H46" s="71"/>
    </row>
    <row r="47" spans="1:11">
      <c r="B47" s="50"/>
      <c r="C47" s="5"/>
      <c r="D47" s="5"/>
      <c r="E47" s="5"/>
      <c r="F47" s="5"/>
      <c r="G47" s="48">
        <f>SUM(G43:G46)</f>
        <v>16.344999999999999</v>
      </c>
      <c r="H47" s="47"/>
      <c r="I47" s="104">
        <f>G47*H47</f>
        <v>0</v>
      </c>
    </row>
    <row r="48" spans="1:11" ht="26">
      <c r="A48" s="277">
        <v>1002040</v>
      </c>
      <c r="B48" s="20" t="s">
        <v>131</v>
      </c>
      <c r="C48" s="35"/>
      <c r="D48" s="35"/>
      <c r="E48" s="35"/>
      <c r="F48" s="35"/>
      <c r="G48" s="35"/>
      <c r="H48" s="69"/>
      <c r="I48" s="118"/>
      <c r="J48" s="16"/>
      <c r="K48" s="16"/>
    </row>
    <row r="49" spans="1:11" ht="117">
      <c r="A49" s="277"/>
      <c r="B49" s="16" t="s">
        <v>132</v>
      </c>
      <c r="C49" s="47"/>
      <c r="D49" s="47"/>
      <c r="E49" s="47"/>
      <c r="F49" s="47"/>
      <c r="G49" s="47"/>
      <c r="H49" s="69"/>
      <c r="I49" s="118"/>
      <c r="J49" s="16"/>
      <c r="K49" s="16"/>
    </row>
    <row r="50" spans="1:11">
      <c r="A50" s="35"/>
      <c r="B50" s="16" t="s">
        <v>108</v>
      </c>
      <c r="C50" s="48">
        <v>2</v>
      </c>
      <c r="D50" s="48">
        <v>17.5</v>
      </c>
      <c r="E50" s="48">
        <v>0.3</v>
      </c>
      <c r="F50" s="48">
        <v>3.5</v>
      </c>
      <c r="G50" s="48">
        <f t="shared" ref="G50:G53" si="2">C50*D50*E50*F50</f>
        <v>36.75</v>
      </c>
      <c r="H50" s="69"/>
      <c r="I50" s="118"/>
      <c r="J50" s="16"/>
      <c r="K50" s="16"/>
    </row>
    <row r="51" spans="1:11">
      <c r="A51" s="47"/>
      <c r="B51" s="16"/>
      <c r="C51" s="48">
        <v>3</v>
      </c>
      <c r="D51" s="48">
        <v>5</v>
      </c>
      <c r="E51" s="48">
        <v>0.3</v>
      </c>
      <c r="F51" s="48">
        <v>3.5</v>
      </c>
      <c r="G51" s="48">
        <f t="shared" si="2"/>
        <v>15.75</v>
      </c>
      <c r="H51" s="69"/>
      <c r="I51" s="96"/>
      <c r="J51" s="16"/>
      <c r="K51" s="47"/>
    </row>
    <row r="52" spans="1:11">
      <c r="A52" s="47"/>
      <c r="B52" s="16" t="s">
        <v>133</v>
      </c>
      <c r="C52" s="48">
        <v>2</v>
      </c>
      <c r="D52" s="48">
        <v>3.25</v>
      </c>
      <c r="E52" s="48">
        <v>0.2</v>
      </c>
      <c r="F52" s="48">
        <v>0.15</v>
      </c>
      <c r="G52" s="48">
        <f t="shared" si="2"/>
        <v>0.19500000000000001</v>
      </c>
      <c r="H52" s="47"/>
      <c r="I52" s="96"/>
      <c r="J52" s="16"/>
      <c r="K52" s="47"/>
    </row>
    <row r="53" spans="1:11" ht="13.5" thickBot="1">
      <c r="A53" s="47"/>
      <c r="B53" s="16"/>
      <c r="C53" s="48">
        <v>2</v>
      </c>
      <c r="D53" s="48">
        <v>3.2</v>
      </c>
      <c r="E53" s="48">
        <v>0.2</v>
      </c>
      <c r="F53" s="48">
        <v>0.15</v>
      </c>
      <c r="G53" s="117">
        <f t="shared" si="2"/>
        <v>0.19200000000000003</v>
      </c>
      <c r="H53" s="119"/>
      <c r="I53" s="120"/>
      <c r="J53" s="16"/>
      <c r="K53" s="47"/>
    </row>
    <row r="54" spans="1:11">
      <c r="A54" s="47"/>
      <c r="B54" s="16"/>
      <c r="C54" s="47"/>
      <c r="D54" s="47"/>
      <c r="E54" s="47"/>
      <c r="F54" s="47"/>
      <c r="G54" s="48">
        <f>SUM(G50:G53)</f>
        <v>52.887</v>
      </c>
      <c r="H54" s="47"/>
      <c r="I54" s="118">
        <f>G54*H54</f>
        <v>0</v>
      </c>
      <c r="J54" s="16"/>
      <c r="K54" s="47"/>
    </row>
    <row r="55" spans="1:11" ht="26">
      <c r="A55" s="277">
        <v>1002055</v>
      </c>
      <c r="B55" s="20" t="s">
        <v>220</v>
      </c>
      <c r="C55" s="35"/>
      <c r="D55" s="35"/>
      <c r="E55" s="35"/>
      <c r="F55" s="35"/>
      <c r="G55" s="35"/>
      <c r="H55" s="69"/>
      <c r="I55" s="96"/>
    </row>
    <row r="56" spans="1:11" ht="104">
      <c r="A56" s="277"/>
      <c r="B56" s="16" t="s">
        <v>221</v>
      </c>
      <c r="C56" s="47"/>
      <c r="D56" s="47"/>
      <c r="E56" s="47"/>
      <c r="F56" s="47"/>
      <c r="G56" s="47"/>
      <c r="H56" s="69"/>
      <c r="I56" s="96"/>
      <c r="J56" s="16"/>
      <c r="K56" s="16"/>
    </row>
    <row r="57" spans="1:11">
      <c r="A57" s="35"/>
      <c r="B57" s="16" t="s">
        <v>134</v>
      </c>
      <c r="C57" s="48">
        <v>1</v>
      </c>
      <c r="D57" s="48">
        <v>4.7</v>
      </c>
      <c r="E57" s="48">
        <v>1</v>
      </c>
      <c r="F57" s="48">
        <v>0.25</v>
      </c>
      <c r="G57" s="48">
        <f t="shared" ref="G57:G58" si="3">C57*D57*E57*F57</f>
        <v>1.175</v>
      </c>
      <c r="H57" s="47"/>
      <c r="I57" s="96"/>
      <c r="J57" s="16"/>
      <c r="K57" s="16"/>
    </row>
    <row r="58" spans="1:11" ht="13.5" thickBot="1">
      <c r="A58" s="47"/>
      <c r="B58" s="16" t="s">
        <v>143</v>
      </c>
      <c r="C58" s="48">
        <v>14</v>
      </c>
      <c r="D58" s="48">
        <v>1</v>
      </c>
      <c r="E58" s="48">
        <v>0.27</v>
      </c>
      <c r="F58" s="48">
        <v>8.8999999999999996E-2</v>
      </c>
      <c r="G58" s="117">
        <f t="shared" si="3"/>
        <v>0.33642</v>
      </c>
      <c r="H58" s="119"/>
      <c r="I58" s="120"/>
      <c r="K58" s="16"/>
    </row>
    <row r="59" spans="1:11">
      <c r="A59" s="47"/>
      <c r="B59" s="16"/>
      <c r="C59" s="47"/>
      <c r="D59" s="47"/>
      <c r="E59" s="47"/>
      <c r="F59" s="47"/>
      <c r="G59" s="48">
        <f>SUM(G57:G58)</f>
        <v>1.51142</v>
      </c>
      <c r="H59" s="47"/>
      <c r="I59" s="118">
        <f>G59*H59</f>
        <v>0</v>
      </c>
      <c r="K59" s="16"/>
    </row>
    <row r="60" spans="1:11" ht="39">
      <c r="A60" s="277">
        <v>1002060</v>
      </c>
      <c r="B60" s="121" t="s">
        <v>222</v>
      </c>
      <c r="C60" s="35"/>
      <c r="D60" s="35"/>
      <c r="E60" s="35"/>
      <c r="F60" s="35"/>
      <c r="G60" s="35"/>
      <c r="H60" s="47"/>
      <c r="I60" s="96"/>
      <c r="J60" s="16"/>
      <c r="K60" s="16"/>
    </row>
    <row r="61" spans="1:11" ht="130">
      <c r="A61" s="277"/>
      <c r="B61" s="16" t="s">
        <v>223</v>
      </c>
      <c r="C61" s="47"/>
      <c r="D61" s="47"/>
      <c r="E61" s="47"/>
      <c r="F61" s="47"/>
      <c r="G61" s="47"/>
      <c r="H61" s="47"/>
      <c r="I61" s="96"/>
      <c r="J61" s="16"/>
      <c r="K61" s="16"/>
    </row>
    <row r="62" spans="1:11" ht="13.5" thickBot="1">
      <c r="A62" s="35"/>
      <c r="B62" s="16" t="s">
        <v>135</v>
      </c>
      <c r="C62" s="48">
        <v>1</v>
      </c>
      <c r="D62" s="48">
        <v>5</v>
      </c>
      <c r="E62" s="48">
        <v>0.3</v>
      </c>
      <c r="F62" s="48">
        <v>0.55000000000000004</v>
      </c>
      <c r="G62" s="117">
        <f t="shared" ref="G62" si="4">C62*D62*E62*F62</f>
        <v>0.82500000000000007</v>
      </c>
      <c r="H62" s="119"/>
      <c r="I62" s="120"/>
    </row>
    <row r="63" spans="1:11">
      <c r="A63" s="35"/>
      <c r="B63" s="16"/>
      <c r="C63" s="48"/>
      <c r="D63" s="48"/>
      <c r="E63" s="48"/>
      <c r="F63" s="48"/>
      <c r="G63" s="48">
        <f>G62</f>
        <v>0.82500000000000007</v>
      </c>
      <c r="H63" s="47"/>
      <c r="I63" s="118">
        <f>G63*H63</f>
        <v>0</v>
      </c>
    </row>
    <row r="64" spans="1:11" ht="39">
      <c r="A64" s="277">
        <v>1020200</v>
      </c>
      <c r="B64" s="20" t="s">
        <v>136</v>
      </c>
      <c r="C64" s="35"/>
      <c r="D64" s="35"/>
      <c r="E64" s="35"/>
      <c r="F64" s="69"/>
      <c r="G64" s="69"/>
      <c r="H64" s="69"/>
      <c r="I64" s="96"/>
      <c r="J64" s="16"/>
      <c r="K64" s="16"/>
    </row>
    <row r="65" spans="1:11" ht="26">
      <c r="A65" s="277"/>
      <c r="B65" s="16" t="s">
        <v>137</v>
      </c>
      <c r="C65" s="47"/>
      <c r="D65" s="47"/>
      <c r="E65" s="47"/>
      <c r="F65" s="69"/>
      <c r="G65" s="69"/>
      <c r="H65" s="69"/>
      <c r="I65" s="96"/>
      <c r="J65" s="16"/>
      <c r="K65" s="16"/>
    </row>
    <row r="66" spans="1:11">
      <c r="A66" s="35"/>
      <c r="B66" s="16" t="s">
        <v>138</v>
      </c>
      <c r="C66" s="48">
        <v>1</v>
      </c>
      <c r="D66" s="48">
        <v>5.5</v>
      </c>
      <c r="E66" s="48"/>
      <c r="F66" s="48">
        <v>3.5</v>
      </c>
      <c r="G66" s="92">
        <f>C66*D66*F66</f>
        <v>19.25</v>
      </c>
      <c r="H66" s="69"/>
      <c r="I66" s="96"/>
      <c r="J66" s="16"/>
      <c r="K66" s="16"/>
    </row>
    <row r="67" spans="1:11" ht="13.5" thickBot="1">
      <c r="A67" s="47"/>
      <c r="B67" s="16" t="s">
        <v>139</v>
      </c>
      <c r="C67" s="48">
        <v>1</v>
      </c>
      <c r="D67" s="48">
        <v>15.06</v>
      </c>
      <c r="E67" s="48"/>
      <c r="F67" s="48">
        <v>3.85</v>
      </c>
      <c r="G67" s="122">
        <f>C67*D67*F67</f>
        <v>57.981000000000002</v>
      </c>
      <c r="H67" s="119"/>
      <c r="I67" s="120"/>
    </row>
    <row r="68" spans="1:11">
      <c r="A68" s="47"/>
      <c r="B68" s="16"/>
      <c r="C68" s="47"/>
      <c r="D68" s="47"/>
      <c r="E68" s="47"/>
      <c r="F68" s="47"/>
      <c r="G68" s="92">
        <f>SUM(G66:G67)</f>
        <v>77.230999999999995</v>
      </c>
      <c r="H68" s="47"/>
      <c r="I68" s="118">
        <f>G68*H68</f>
        <v>0</v>
      </c>
    </row>
    <row r="69" spans="1:11" ht="26">
      <c r="A69" s="277">
        <v>1003000</v>
      </c>
      <c r="B69" s="20" t="s">
        <v>140</v>
      </c>
      <c r="C69" s="35"/>
      <c r="D69" s="35"/>
      <c r="E69" s="35"/>
      <c r="F69" s="47"/>
      <c r="G69" s="47"/>
      <c r="H69" s="69"/>
      <c r="I69" s="96"/>
      <c r="J69" s="16"/>
      <c r="K69" s="16"/>
    </row>
    <row r="70" spans="1:11" ht="26">
      <c r="A70" s="277"/>
      <c r="B70" s="16" t="s">
        <v>141</v>
      </c>
      <c r="C70" s="47"/>
      <c r="D70" s="47"/>
      <c r="E70" s="47"/>
      <c r="F70" s="47"/>
      <c r="G70" s="47"/>
      <c r="H70" s="69"/>
      <c r="I70" s="96"/>
      <c r="J70" s="16"/>
      <c r="K70" s="16"/>
    </row>
    <row r="71" spans="1:11">
      <c r="A71" s="35"/>
      <c r="B71" s="16" t="s">
        <v>108</v>
      </c>
      <c r="C71" s="5">
        <v>1</v>
      </c>
      <c r="D71" s="5">
        <v>17.5</v>
      </c>
      <c r="E71" s="5"/>
      <c r="F71" s="5">
        <v>0.35</v>
      </c>
      <c r="G71" s="58">
        <f t="shared" ref="G71:G72" si="5">C71*D71*F71</f>
        <v>6.125</v>
      </c>
      <c r="H71" s="5"/>
    </row>
    <row r="72" spans="1:11">
      <c r="A72" s="47"/>
      <c r="B72" s="28"/>
      <c r="C72" s="48">
        <v>1</v>
      </c>
      <c r="D72" s="48">
        <v>2.44</v>
      </c>
      <c r="E72" s="48"/>
      <c r="F72" s="48">
        <v>0.35</v>
      </c>
      <c r="G72" s="58">
        <f t="shared" si="5"/>
        <v>0.85399999999999998</v>
      </c>
      <c r="H72" s="5"/>
    </row>
    <row r="73" spans="1:11">
      <c r="A73" s="47"/>
      <c r="B73" s="28"/>
      <c r="C73" s="48">
        <v>1</v>
      </c>
      <c r="D73" s="48"/>
      <c r="E73" s="48">
        <v>5.6</v>
      </c>
      <c r="F73" s="48">
        <v>0.35</v>
      </c>
      <c r="G73" s="58">
        <f>C73*E73*F73</f>
        <v>1.9599999999999997</v>
      </c>
      <c r="H73" s="5"/>
    </row>
    <row r="74" spans="1:11">
      <c r="A74" s="47"/>
      <c r="B74" s="28"/>
      <c r="C74" s="48">
        <v>1</v>
      </c>
      <c r="D74" s="48"/>
      <c r="E74" s="48">
        <v>0.1</v>
      </c>
      <c r="F74" s="48">
        <v>0.35</v>
      </c>
      <c r="G74" s="58">
        <f>C74*E74*F74</f>
        <v>3.4999999999999996E-2</v>
      </c>
      <c r="H74" s="5"/>
    </row>
    <row r="75" spans="1:11">
      <c r="A75" s="47"/>
      <c r="B75" s="28" t="s">
        <v>142</v>
      </c>
      <c r="C75" s="48">
        <v>2</v>
      </c>
      <c r="D75" s="48">
        <v>1.35</v>
      </c>
      <c r="E75" s="48"/>
      <c r="F75" s="48">
        <v>0.6</v>
      </c>
      <c r="G75" s="58">
        <f t="shared" ref="G75:G79" si="6">C75*D75*F75</f>
        <v>1.62</v>
      </c>
      <c r="H75" s="5"/>
    </row>
    <row r="76" spans="1:11">
      <c r="A76" s="47"/>
      <c r="B76" s="28"/>
      <c r="C76" s="48">
        <v>1</v>
      </c>
      <c r="D76" s="48">
        <v>1</v>
      </c>
      <c r="E76" s="48"/>
      <c r="F76" s="48">
        <v>0.38</v>
      </c>
      <c r="G76" s="58">
        <f t="shared" si="6"/>
        <v>0.38</v>
      </c>
      <c r="H76" s="5"/>
    </row>
    <row r="77" spans="1:11">
      <c r="A77" s="47"/>
      <c r="B77" s="28" t="s">
        <v>143</v>
      </c>
      <c r="C77" s="48">
        <v>5</v>
      </c>
      <c r="D77" s="48">
        <v>1</v>
      </c>
      <c r="E77" s="48"/>
      <c r="F77" s="48">
        <v>0.184</v>
      </c>
      <c r="G77" s="58">
        <f t="shared" si="6"/>
        <v>0.91999999999999993</v>
      </c>
      <c r="H77" s="5"/>
    </row>
    <row r="78" spans="1:11">
      <c r="A78" s="47"/>
      <c r="B78" s="28"/>
      <c r="C78" s="48">
        <v>10</v>
      </c>
      <c r="D78" s="48">
        <v>0.27</v>
      </c>
      <c r="E78" s="48"/>
      <c r="F78" s="48">
        <v>9.1999999999999998E-2</v>
      </c>
      <c r="G78" s="58">
        <f t="shared" si="6"/>
        <v>0.24840000000000001</v>
      </c>
      <c r="H78" s="5"/>
    </row>
    <row r="79" spans="1:11">
      <c r="A79" s="47"/>
      <c r="B79" s="28" t="s">
        <v>144</v>
      </c>
      <c r="C79" s="48">
        <v>4</v>
      </c>
      <c r="D79" s="48">
        <v>1.65</v>
      </c>
      <c r="E79" s="48"/>
      <c r="F79" s="48">
        <v>0.2</v>
      </c>
      <c r="G79" s="58">
        <f t="shared" si="6"/>
        <v>1.32</v>
      </c>
      <c r="H79" s="5"/>
    </row>
    <row r="80" spans="1:11" ht="13.5" thickBot="1">
      <c r="A80" s="47"/>
      <c r="B80" s="28"/>
      <c r="C80" s="48">
        <v>4</v>
      </c>
      <c r="D80" s="48"/>
      <c r="E80" s="48">
        <v>0.5</v>
      </c>
      <c r="F80" s="48">
        <v>0.2</v>
      </c>
      <c r="G80" s="123">
        <f>C80*E80*F80</f>
        <v>0.4</v>
      </c>
      <c r="H80" s="119"/>
      <c r="I80" s="120"/>
    </row>
    <row r="81" spans="1:11">
      <c r="A81" s="47"/>
      <c r="B81" s="28"/>
      <c r="C81" s="5"/>
      <c r="D81" s="5"/>
      <c r="E81" s="5"/>
      <c r="F81" s="5"/>
      <c r="G81" s="48">
        <f>SUM(G71:G80)</f>
        <v>13.862400000000003</v>
      </c>
      <c r="H81" s="47"/>
      <c r="I81" s="118">
        <f>G81*H81</f>
        <v>0</v>
      </c>
    </row>
    <row r="82" spans="1:11" ht="39">
      <c r="A82" s="277">
        <v>1003010</v>
      </c>
      <c r="B82" s="20" t="s">
        <v>145</v>
      </c>
      <c r="C82" s="35"/>
      <c r="D82" s="35"/>
      <c r="E82" s="35"/>
      <c r="F82" s="35"/>
      <c r="G82" s="35"/>
      <c r="H82" s="69"/>
      <c r="I82" s="96"/>
      <c r="J82" s="16"/>
      <c r="K82" s="16"/>
    </row>
    <row r="83" spans="1:11" ht="26">
      <c r="A83" s="277"/>
      <c r="B83" s="16" t="s">
        <v>146</v>
      </c>
      <c r="C83" s="47"/>
      <c r="D83" s="47"/>
      <c r="E83" s="47"/>
      <c r="F83" s="47"/>
      <c r="G83" s="47"/>
      <c r="H83" s="69"/>
      <c r="I83" s="96"/>
      <c r="J83" s="16"/>
      <c r="K83" s="16"/>
    </row>
    <row r="84" spans="1:11">
      <c r="A84" s="35"/>
      <c r="B84" s="16"/>
      <c r="C84" s="48">
        <v>1</v>
      </c>
      <c r="D84" s="48">
        <v>11.1</v>
      </c>
      <c r="E84" s="48">
        <v>5</v>
      </c>
      <c r="F84" s="48"/>
      <c r="G84" s="48">
        <f>C84*D84*E84</f>
        <v>55.5</v>
      </c>
      <c r="H84" s="69"/>
      <c r="I84" s="96"/>
      <c r="J84" s="16"/>
      <c r="K84" s="16"/>
    </row>
    <row r="85" spans="1:11">
      <c r="A85" s="47"/>
      <c r="B85" s="16"/>
      <c r="C85" s="48">
        <v>1</v>
      </c>
      <c r="D85" s="48">
        <v>4.2</v>
      </c>
      <c r="E85" s="48">
        <v>5</v>
      </c>
      <c r="F85" s="48"/>
      <c r="G85" s="48">
        <f>C85*D85*E85</f>
        <v>21</v>
      </c>
      <c r="K85" s="16"/>
    </row>
    <row r="86" spans="1:11">
      <c r="A86" s="47"/>
      <c r="B86" s="16" t="s">
        <v>147</v>
      </c>
      <c r="C86" s="48">
        <v>2</v>
      </c>
      <c r="D86" s="48">
        <v>2.85</v>
      </c>
      <c r="E86" s="48"/>
      <c r="F86" s="48">
        <v>0.25</v>
      </c>
      <c r="G86" s="5">
        <f>C86*D86*F86</f>
        <v>1.425</v>
      </c>
      <c r="K86" s="16"/>
    </row>
    <row r="87" spans="1:11">
      <c r="A87" s="16"/>
      <c r="B87" s="16"/>
      <c r="C87" s="48">
        <v>2</v>
      </c>
      <c r="D87" s="48"/>
      <c r="E87" s="48">
        <v>3.2</v>
      </c>
      <c r="F87" s="48">
        <v>0.25</v>
      </c>
      <c r="G87" s="5">
        <f>C87*E87*F87</f>
        <v>1.6</v>
      </c>
      <c r="I87" s="124"/>
      <c r="K87" s="16"/>
    </row>
    <row r="88" spans="1:11" ht="13.5" thickBot="1">
      <c r="A88" s="16"/>
      <c r="B88" s="16"/>
      <c r="C88" s="48">
        <v>8</v>
      </c>
      <c r="D88" s="48">
        <v>1</v>
      </c>
      <c r="E88" s="48"/>
      <c r="F88" s="48">
        <v>0.25</v>
      </c>
      <c r="G88" s="37">
        <f>C88*D88*F88</f>
        <v>2</v>
      </c>
      <c r="H88" s="38"/>
      <c r="I88" s="114"/>
      <c r="K88" s="16"/>
    </row>
    <row r="89" spans="1:11">
      <c r="A89" s="47"/>
      <c r="B89" s="16"/>
      <c r="C89" s="48"/>
      <c r="D89" s="48"/>
      <c r="E89" s="48"/>
      <c r="F89" s="48"/>
      <c r="G89" s="48">
        <f>SUM(G84:G88)</f>
        <v>81.524999999999991</v>
      </c>
      <c r="H89" s="47"/>
      <c r="I89" s="118">
        <f>G89*H89</f>
        <v>0</v>
      </c>
      <c r="K89" s="16"/>
    </row>
    <row r="90" spans="1:11" ht="26">
      <c r="A90" s="277">
        <v>1003020</v>
      </c>
      <c r="B90" s="20" t="s">
        <v>148</v>
      </c>
      <c r="C90" s="35"/>
      <c r="D90" s="35"/>
      <c r="E90" s="35"/>
      <c r="F90" s="69">
        <v>3500</v>
      </c>
      <c r="G90" s="69">
        <v>245000</v>
      </c>
      <c r="H90" s="69"/>
      <c r="I90" s="96"/>
      <c r="J90" s="16"/>
      <c r="K90" s="16"/>
    </row>
    <row r="91" spans="1:11" ht="26">
      <c r="A91" s="277"/>
      <c r="B91" s="16" t="s">
        <v>149</v>
      </c>
      <c r="C91" s="47"/>
      <c r="D91" s="47"/>
      <c r="E91" s="47"/>
      <c r="F91" s="69"/>
      <c r="G91" s="69"/>
      <c r="H91" s="69"/>
      <c r="I91" s="96"/>
      <c r="J91" s="16"/>
      <c r="K91" s="16"/>
    </row>
    <row r="92" spans="1:11">
      <c r="A92" s="35"/>
      <c r="B92" s="16" t="s">
        <v>108</v>
      </c>
      <c r="C92" s="48">
        <v>4</v>
      </c>
      <c r="D92" s="48">
        <v>17.5</v>
      </c>
      <c r="E92" s="48"/>
      <c r="F92" s="48">
        <v>3.5</v>
      </c>
      <c r="G92" s="48">
        <f>C92*D92*F92</f>
        <v>245</v>
      </c>
      <c r="H92" s="69"/>
      <c r="I92" s="96"/>
      <c r="J92" s="16"/>
      <c r="K92" s="16"/>
    </row>
    <row r="93" spans="1:11">
      <c r="A93" s="47"/>
      <c r="B93" s="28"/>
      <c r="C93" s="48">
        <v>6</v>
      </c>
      <c r="D93" s="48">
        <v>5</v>
      </c>
      <c r="E93" s="48"/>
      <c r="F93" s="48">
        <v>3.5</v>
      </c>
      <c r="G93" s="48">
        <f t="shared" ref="G93:G95" si="7">C93*D93*F93</f>
        <v>105</v>
      </c>
      <c r="K93" s="16"/>
    </row>
    <row r="94" spans="1:11">
      <c r="A94" s="47"/>
      <c r="B94" s="28" t="s">
        <v>133</v>
      </c>
      <c r="C94" s="48">
        <v>4</v>
      </c>
      <c r="D94" s="48">
        <v>3.25</v>
      </c>
      <c r="E94" s="48"/>
      <c r="F94" s="48">
        <v>0.15</v>
      </c>
      <c r="G94" s="48">
        <f t="shared" si="7"/>
        <v>1.95</v>
      </c>
      <c r="K94" s="16"/>
    </row>
    <row r="95" spans="1:11">
      <c r="A95" s="47"/>
      <c r="B95" s="28"/>
      <c r="C95" s="48">
        <v>4</v>
      </c>
      <c r="D95" s="48">
        <v>3.2</v>
      </c>
      <c r="E95" s="48"/>
      <c r="F95" s="48">
        <v>0.15</v>
      </c>
      <c r="G95" s="48">
        <f t="shared" si="7"/>
        <v>1.92</v>
      </c>
      <c r="I95" s="124"/>
      <c r="K95" s="16"/>
    </row>
    <row r="96" spans="1:11" ht="13.5" thickBot="1">
      <c r="A96" s="47"/>
      <c r="B96" s="28" t="s">
        <v>150</v>
      </c>
      <c r="C96" s="48">
        <v>-1</v>
      </c>
      <c r="D96" s="48">
        <v>77.230999999999995</v>
      </c>
      <c r="E96" s="48"/>
      <c r="F96" s="48"/>
      <c r="G96" s="37">
        <f>C96*D96</f>
        <v>-77.230999999999995</v>
      </c>
      <c r="H96" s="38"/>
      <c r="I96" s="114"/>
      <c r="K96" s="16"/>
    </row>
    <row r="97" spans="1:11">
      <c r="A97" s="47"/>
      <c r="B97" s="28"/>
      <c r="C97" s="48"/>
      <c r="D97" s="48"/>
      <c r="E97" s="48"/>
      <c r="F97" s="48"/>
      <c r="G97" s="48">
        <f>SUM(G92:G96)</f>
        <v>276.63900000000001</v>
      </c>
      <c r="H97" s="47"/>
      <c r="I97" s="118">
        <f>G97*H97</f>
        <v>0</v>
      </c>
      <c r="K97" s="16"/>
    </row>
    <row r="98" spans="1:11" ht="26">
      <c r="A98" s="277">
        <v>1003030</v>
      </c>
      <c r="B98" s="14" t="s">
        <v>151</v>
      </c>
      <c r="C98" s="47"/>
      <c r="D98" s="35"/>
      <c r="E98" s="35"/>
      <c r="F98" s="35"/>
      <c r="G98" s="69">
        <v>4700</v>
      </c>
      <c r="H98" s="69"/>
      <c r="I98" s="96"/>
      <c r="J98" s="16"/>
      <c r="K98" s="16"/>
    </row>
    <row r="99" spans="1:11" ht="26">
      <c r="A99" s="277"/>
      <c r="B99" s="28" t="s">
        <v>151</v>
      </c>
      <c r="C99" s="47"/>
      <c r="D99" s="47"/>
      <c r="E99" s="47"/>
      <c r="F99" s="47"/>
      <c r="G99" s="69"/>
      <c r="H99" s="69"/>
      <c r="I99" s="96"/>
      <c r="J99" s="16"/>
      <c r="K99" s="16"/>
    </row>
    <row r="100" spans="1:11">
      <c r="A100" s="35"/>
      <c r="B100" s="28" t="s">
        <v>134</v>
      </c>
      <c r="C100" s="17">
        <v>1</v>
      </c>
      <c r="D100" s="17">
        <v>4.7</v>
      </c>
      <c r="E100" s="17">
        <v>1</v>
      </c>
      <c r="F100" s="17"/>
      <c r="G100" s="48">
        <f>C100*D100*E100</f>
        <v>4.7</v>
      </c>
      <c r="H100" s="69"/>
      <c r="I100" s="96"/>
      <c r="J100" s="16"/>
      <c r="K100" s="16"/>
    </row>
    <row r="101" spans="1:11">
      <c r="A101" s="47"/>
      <c r="B101" s="28"/>
      <c r="C101" s="48">
        <v>1</v>
      </c>
      <c r="D101" s="48">
        <v>4.7</v>
      </c>
      <c r="E101" s="48"/>
      <c r="F101" s="48">
        <v>0.25</v>
      </c>
      <c r="G101" s="48">
        <f>C101*D101*F101</f>
        <v>1.175</v>
      </c>
      <c r="H101" s="69"/>
      <c r="I101" s="96"/>
      <c r="J101" s="47"/>
      <c r="K101" s="47"/>
    </row>
    <row r="102" spans="1:11">
      <c r="A102" s="47"/>
      <c r="B102" s="28" t="s">
        <v>152</v>
      </c>
      <c r="C102" s="48">
        <v>14</v>
      </c>
      <c r="D102" s="48">
        <v>1</v>
      </c>
      <c r="E102" s="48"/>
      <c r="F102" s="48">
        <v>0.17799999999999999</v>
      </c>
      <c r="G102" s="48">
        <f>C102*D102*F102</f>
        <v>2.492</v>
      </c>
      <c r="H102" s="69"/>
      <c r="I102" s="96"/>
      <c r="J102" s="47"/>
      <c r="K102" s="47"/>
    </row>
    <row r="103" spans="1:11" ht="13.5" thickBot="1">
      <c r="A103" s="47"/>
      <c r="B103" s="28"/>
      <c r="C103" s="48">
        <v>14</v>
      </c>
      <c r="D103" s="48"/>
      <c r="E103" s="48">
        <v>0.27</v>
      </c>
      <c r="F103" s="48">
        <v>8.8999999999999996E-2</v>
      </c>
      <c r="G103" s="125" t="s">
        <v>12</v>
      </c>
      <c r="H103" s="71"/>
      <c r="I103" s="102"/>
      <c r="J103" s="47"/>
      <c r="K103" s="47"/>
    </row>
    <row r="104" spans="1:11">
      <c r="A104" s="47"/>
      <c r="B104" s="28"/>
      <c r="C104" s="48"/>
      <c r="D104" s="48"/>
      <c r="E104" s="48"/>
      <c r="F104" s="48"/>
      <c r="G104" s="48">
        <f>SUM(G99:G103)</f>
        <v>8.3670000000000009</v>
      </c>
      <c r="H104" s="47"/>
      <c r="I104" s="126">
        <f>G104*H104</f>
        <v>0</v>
      </c>
      <c r="J104" s="47"/>
      <c r="K104" s="47"/>
    </row>
    <row r="105" spans="1:11" ht="26">
      <c r="A105" s="277">
        <v>1003040</v>
      </c>
      <c r="B105" s="20" t="s">
        <v>153</v>
      </c>
      <c r="C105" s="35"/>
      <c r="D105" s="35"/>
      <c r="E105" s="35"/>
      <c r="F105" s="35"/>
      <c r="G105" s="69">
        <v>1500</v>
      </c>
      <c r="H105" s="69"/>
      <c r="I105" s="96"/>
      <c r="J105" s="47"/>
      <c r="K105" s="47"/>
    </row>
    <row r="106" spans="1:11" ht="26">
      <c r="A106" s="277"/>
      <c r="B106" s="16" t="s">
        <v>154</v>
      </c>
      <c r="C106" s="47"/>
      <c r="D106" s="47"/>
      <c r="E106" s="47"/>
      <c r="F106" s="47"/>
      <c r="G106" s="69"/>
      <c r="H106" s="69"/>
      <c r="I106" s="96"/>
      <c r="J106" s="47"/>
      <c r="K106" s="47"/>
    </row>
    <row r="107" spans="1:11">
      <c r="A107" s="35"/>
      <c r="B107" s="16" t="s">
        <v>135</v>
      </c>
      <c r="C107" s="48">
        <v>1</v>
      </c>
      <c r="D107" s="48">
        <v>5</v>
      </c>
      <c r="E107" s="48">
        <v>0.3</v>
      </c>
      <c r="F107" s="48"/>
      <c r="G107" s="48">
        <f>C107*D107*E107</f>
        <v>1.5</v>
      </c>
      <c r="H107" s="69"/>
      <c r="I107" s="96"/>
      <c r="J107" s="47"/>
      <c r="K107" s="47"/>
    </row>
    <row r="108" spans="1:11">
      <c r="A108" s="47"/>
      <c r="B108" s="16"/>
      <c r="C108" s="48">
        <v>1</v>
      </c>
      <c r="D108" s="48">
        <v>5</v>
      </c>
      <c r="E108" s="48"/>
      <c r="F108" s="48">
        <v>0.55000000000000004</v>
      </c>
      <c r="G108" s="48">
        <f>C108*D108*F108</f>
        <v>2.75</v>
      </c>
      <c r="H108" s="69"/>
      <c r="I108" s="96"/>
      <c r="J108" s="47"/>
      <c r="K108" s="47"/>
    </row>
    <row r="109" spans="1:11" ht="13.5" thickBot="1">
      <c r="A109" s="47"/>
      <c r="B109" s="16"/>
      <c r="C109" s="48">
        <v>1</v>
      </c>
      <c r="D109" s="48">
        <v>5</v>
      </c>
      <c r="E109" s="48"/>
      <c r="F109" s="48">
        <v>0.3</v>
      </c>
      <c r="G109" s="125">
        <f>C109*D109*F109</f>
        <v>1.5</v>
      </c>
      <c r="H109" s="91"/>
      <c r="I109" s="102"/>
      <c r="J109" s="47"/>
      <c r="K109" s="47"/>
    </row>
    <row r="110" spans="1:11">
      <c r="A110" s="47"/>
      <c r="B110" s="16"/>
      <c r="C110" s="48"/>
      <c r="D110" s="48"/>
      <c r="E110" s="48"/>
      <c r="F110" s="48"/>
      <c r="G110" s="115">
        <f>SUM(G107:G109)</f>
        <v>5.75</v>
      </c>
      <c r="H110" s="103"/>
      <c r="I110" s="127">
        <f>G110*H110</f>
        <v>0</v>
      </c>
      <c r="J110" s="47"/>
      <c r="K110" s="47"/>
    </row>
    <row r="111" spans="1:11" ht="26">
      <c r="A111" s="277">
        <v>1004000</v>
      </c>
      <c r="B111" s="20" t="s">
        <v>155</v>
      </c>
      <c r="C111" s="35"/>
      <c r="D111" s="47"/>
      <c r="E111" s="47"/>
      <c r="F111" s="47"/>
      <c r="G111" s="47"/>
      <c r="H111" s="47"/>
      <c r="I111" s="96"/>
      <c r="J111" s="47"/>
      <c r="K111" s="47"/>
    </row>
    <row r="112" spans="1:11" ht="65">
      <c r="A112" s="277"/>
      <c r="B112" s="16" t="s">
        <v>156</v>
      </c>
      <c r="C112" s="47"/>
      <c r="E112" s="69"/>
      <c r="F112" s="69"/>
      <c r="G112" s="47"/>
      <c r="H112" s="47"/>
      <c r="I112" s="96"/>
      <c r="J112" s="16"/>
      <c r="K112" s="16"/>
    </row>
    <row r="113" spans="1:11">
      <c r="A113" s="35"/>
      <c r="B113" s="16" t="s">
        <v>157</v>
      </c>
      <c r="C113" s="47"/>
      <c r="D113" s="18"/>
      <c r="E113" s="18"/>
      <c r="F113" s="18"/>
      <c r="G113" s="47"/>
      <c r="H113" s="47"/>
      <c r="I113" s="96"/>
      <c r="J113" s="16"/>
      <c r="K113" s="16"/>
    </row>
    <row r="114" spans="1:11">
      <c r="A114" s="35"/>
      <c r="B114" s="28">
        <v>1002020</v>
      </c>
      <c r="C114" s="48">
        <v>1</v>
      </c>
      <c r="D114" s="5">
        <v>34.299999999999997</v>
      </c>
      <c r="E114" s="48">
        <v>90</v>
      </c>
      <c r="F114" s="17"/>
      <c r="G114" s="48">
        <f>C114*D114*E114</f>
        <v>3086.9999999999995</v>
      </c>
      <c r="H114" s="47"/>
      <c r="I114" s="96"/>
      <c r="J114" s="16"/>
      <c r="K114" s="16"/>
    </row>
    <row r="115" spans="1:11">
      <c r="A115" s="47"/>
      <c r="B115" s="28">
        <v>1002025</v>
      </c>
      <c r="C115" s="48">
        <v>1</v>
      </c>
      <c r="D115" s="5">
        <v>1.264</v>
      </c>
      <c r="E115" s="48">
        <v>90</v>
      </c>
      <c r="F115" s="48"/>
      <c r="G115" s="48">
        <f t="shared" ref="G115:G119" si="8">C115*D115*E115</f>
        <v>113.76</v>
      </c>
      <c r="J115" s="16"/>
      <c r="K115" s="16"/>
    </row>
    <row r="116" spans="1:11">
      <c r="A116" s="47"/>
      <c r="B116" s="28">
        <v>1002030</v>
      </c>
      <c r="C116" s="48">
        <v>1</v>
      </c>
      <c r="D116" s="5">
        <v>16.344999999999999</v>
      </c>
      <c r="E116" s="48">
        <v>110</v>
      </c>
      <c r="F116" s="48"/>
      <c r="G116" s="48">
        <f t="shared" si="8"/>
        <v>1797.9499999999998</v>
      </c>
      <c r="J116" s="16"/>
      <c r="K116" s="16"/>
    </row>
    <row r="117" spans="1:11">
      <c r="A117" s="47"/>
      <c r="B117" s="28">
        <v>1002040</v>
      </c>
      <c r="C117" s="48">
        <v>1</v>
      </c>
      <c r="D117" s="5">
        <v>52.887</v>
      </c>
      <c r="E117" s="48">
        <v>95</v>
      </c>
      <c r="F117" s="48"/>
      <c r="G117" s="48">
        <f t="shared" si="8"/>
        <v>5024.2650000000003</v>
      </c>
      <c r="J117" s="16"/>
      <c r="K117" s="16"/>
    </row>
    <row r="118" spans="1:11">
      <c r="A118" s="47"/>
      <c r="B118" s="28">
        <v>1002055</v>
      </c>
      <c r="C118" s="48">
        <v>1</v>
      </c>
      <c r="D118" s="5">
        <v>1.5109999999999999</v>
      </c>
      <c r="E118" s="48">
        <v>110</v>
      </c>
      <c r="F118" s="48"/>
      <c r="G118" s="48">
        <f t="shared" si="8"/>
        <v>166.20999999999998</v>
      </c>
      <c r="J118" s="16"/>
      <c r="K118" s="16"/>
    </row>
    <row r="119" spans="1:11" ht="13.5" thickBot="1">
      <c r="A119" s="47"/>
      <c r="B119" s="28">
        <v>1002060</v>
      </c>
      <c r="C119" s="48">
        <v>1</v>
      </c>
      <c r="D119" s="5">
        <v>0.82499999999999996</v>
      </c>
      <c r="E119" s="48">
        <v>160</v>
      </c>
      <c r="F119" s="48"/>
      <c r="G119" s="117">
        <f t="shared" si="8"/>
        <v>132</v>
      </c>
      <c r="H119" s="38"/>
      <c r="I119" s="114"/>
      <c r="J119" s="16"/>
      <c r="K119" s="16"/>
    </row>
    <row r="120" spans="1:11">
      <c r="A120" s="47"/>
      <c r="B120" s="16"/>
      <c r="C120" s="48"/>
      <c r="D120" s="48"/>
      <c r="E120" s="48"/>
      <c r="F120" s="48"/>
      <c r="G120" s="24">
        <f>SUM(G114:G119)</f>
        <v>10321.184999999998</v>
      </c>
      <c r="I120" s="24">
        <f>G120*H120</f>
        <v>0</v>
      </c>
      <c r="J120" s="16"/>
      <c r="K120" s="16"/>
    </row>
    <row r="121" spans="1:11" ht="39">
      <c r="A121" s="277">
        <v>1004010</v>
      </c>
      <c r="B121" s="20" t="s">
        <v>158</v>
      </c>
      <c r="C121" s="35"/>
      <c r="D121" s="35"/>
      <c r="E121" s="35"/>
      <c r="F121" s="35"/>
      <c r="G121" s="69">
        <v>73530</v>
      </c>
      <c r="H121" s="69"/>
      <c r="I121" s="96"/>
      <c r="J121" s="16"/>
      <c r="K121" s="16"/>
    </row>
    <row r="122" spans="1:11" ht="78">
      <c r="A122" s="277"/>
      <c r="B122" s="16" t="s">
        <v>159</v>
      </c>
      <c r="C122" s="47"/>
      <c r="D122" s="47"/>
      <c r="E122" s="47"/>
      <c r="F122" s="47"/>
      <c r="G122" s="69"/>
      <c r="H122" s="69"/>
      <c r="I122" s="96"/>
      <c r="J122" s="16"/>
      <c r="K122" s="16"/>
    </row>
    <row r="123" spans="1:11">
      <c r="A123" s="35"/>
      <c r="B123" s="16" t="s">
        <v>13</v>
      </c>
      <c r="C123" s="48">
        <v>2</v>
      </c>
      <c r="D123" s="48">
        <v>2.85</v>
      </c>
      <c r="E123" s="48">
        <v>12.9</v>
      </c>
      <c r="F123" s="48"/>
      <c r="G123" s="48">
        <f t="shared" ref="G123" si="9">C123*D123*E123</f>
        <v>73.53</v>
      </c>
      <c r="H123" s="69"/>
      <c r="I123" s="96"/>
      <c r="J123" s="16"/>
      <c r="K123" s="16"/>
    </row>
    <row r="124" spans="1:11" ht="13.5" thickBot="1">
      <c r="A124" s="47"/>
      <c r="B124" s="16" t="s">
        <v>160</v>
      </c>
      <c r="C124" s="48">
        <v>4</v>
      </c>
      <c r="D124" s="48">
        <v>12</v>
      </c>
      <c r="E124" s="48"/>
      <c r="F124" s="48"/>
      <c r="G124" s="125">
        <f>C124*D124</f>
        <v>48</v>
      </c>
      <c r="H124" s="91"/>
      <c r="I124" s="102"/>
      <c r="J124" s="16"/>
      <c r="K124" s="16"/>
    </row>
    <row r="125" spans="1:11">
      <c r="A125" s="18"/>
      <c r="B125" s="3"/>
      <c r="C125" s="17"/>
      <c r="D125" s="17"/>
      <c r="E125" s="17"/>
      <c r="F125" s="17"/>
      <c r="G125" s="17">
        <f>SUM(G123:G124)</f>
        <v>121.53</v>
      </c>
      <c r="H125" s="18"/>
      <c r="I125" s="128">
        <f>G125*H125</f>
        <v>0</v>
      </c>
      <c r="J125" s="16"/>
      <c r="K125" s="16"/>
    </row>
    <row r="126" spans="1:11" ht="26">
      <c r="A126" s="277">
        <v>1004105</v>
      </c>
      <c r="B126" s="14" t="s">
        <v>161</v>
      </c>
      <c r="C126" s="47"/>
    </row>
    <row r="127" spans="1:11" ht="65">
      <c r="A127" s="277"/>
      <c r="B127" s="28" t="s">
        <v>235</v>
      </c>
      <c r="C127" s="47"/>
    </row>
    <row r="128" spans="1:11">
      <c r="A128" s="47"/>
      <c r="B128" s="28"/>
      <c r="C128" s="48">
        <v>1</v>
      </c>
      <c r="D128" s="5">
        <v>15.9</v>
      </c>
      <c r="E128" s="5"/>
      <c r="F128" s="5"/>
      <c r="G128" s="5">
        <f>C128*D128</f>
        <v>15.9</v>
      </c>
    </row>
    <row r="129" spans="1:9">
      <c r="A129" s="47"/>
      <c r="B129" s="28"/>
      <c r="C129" s="48">
        <v>1</v>
      </c>
      <c r="D129" s="5">
        <v>2.34</v>
      </c>
      <c r="E129" s="5"/>
      <c r="F129" s="5"/>
      <c r="G129" s="5">
        <f t="shared" ref="G129:G133" si="10">C129*D129</f>
        <v>2.34</v>
      </c>
    </row>
    <row r="130" spans="1:9">
      <c r="A130" s="47"/>
      <c r="B130" s="28"/>
      <c r="C130" s="48">
        <v>1</v>
      </c>
      <c r="D130" s="5">
        <v>5.4</v>
      </c>
      <c r="E130" s="5"/>
      <c r="F130" s="5"/>
      <c r="G130" s="5">
        <f t="shared" si="10"/>
        <v>5.4</v>
      </c>
    </row>
    <row r="131" spans="1:9">
      <c r="A131" s="47"/>
      <c r="B131" s="28" t="s">
        <v>162</v>
      </c>
      <c r="C131" s="48">
        <v>-1</v>
      </c>
      <c r="D131" s="5">
        <v>0.9</v>
      </c>
      <c r="E131" s="5"/>
      <c r="F131" s="5"/>
      <c r="G131" s="5">
        <f t="shared" si="10"/>
        <v>-0.9</v>
      </c>
    </row>
    <row r="132" spans="1:9">
      <c r="A132" s="47"/>
      <c r="B132" s="28" t="s">
        <v>134</v>
      </c>
      <c r="C132" s="48">
        <v>1</v>
      </c>
      <c r="D132" s="5">
        <v>4.7</v>
      </c>
      <c r="E132" s="5"/>
      <c r="F132" s="5"/>
      <c r="G132" s="5">
        <f t="shared" si="10"/>
        <v>4.7</v>
      </c>
    </row>
    <row r="133" spans="1:9" ht="13.5" thickBot="1">
      <c r="A133" s="47"/>
      <c r="B133" s="28" t="s">
        <v>134</v>
      </c>
      <c r="C133" s="48">
        <v>2</v>
      </c>
      <c r="D133" s="5">
        <v>1.7</v>
      </c>
      <c r="E133" s="5"/>
      <c r="F133" s="5"/>
      <c r="G133" s="37">
        <f t="shared" si="10"/>
        <v>3.4</v>
      </c>
      <c r="H133" s="38"/>
      <c r="I133" s="114"/>
    </row>
    <row r="134" spans="1:9">
      <c r="B134" s="1"/>
      <c r="C134" s="5"/>
      <c r="D134" s="5"/>
      <c r="E134" s="5"/>
      <c r="F134" s="5"/>
      <c r="G134" s="5">
        <f>SUM(G128:G133)</f>
        <v>30.84</v>
      </c>
      <c r="I134" s="128">
        <f>G134*H134</f>
        <v>0</v>
      </c>
    </row>
    <row r="135" spans="1:9" ht="39">
      <c r="A135" s="278">
        <v>1004135</v>
      </c>
      <c r="B135" s="2" t="s">
        <v>163</v>
      </c>
      <c r="I135" s="128"/>
    </row>
    <row r="136" spans="1:9" ht="39">
      <c r="A136" s="278"/>
      <c r="B136" s="28" t="s">
        <v>164</v>
      </c>
      <c r="C136" s="47"/>
      <c r="I136" s="128"/>
    </row>
    <row r="137" spans="1:9">
      <c r="A137" s="67"/>
      <c r="B137" s="28" t="s">
        <v>147</v>
      </c>
      <c r="C137" s="48">
        <v>2</v>
      </c>
      <c r="D137" s="5">
        <v>1.1000000000000001</v>
      </c>
      <c r="E137" s="5">
        <v>1.1000000000000001</v>
      </c>
      <c r="F137" s="5"/>
      <c r="G137" s="5">
        <f>C137*D137*E137</f>
        <v>2.4200000000000004</v>
      </c>
      <c r="I137" s="128"/>
    </row>
    <row r="138" spans="1:9" ht="13.5" thickBot="1">
      <c r="A138" s="69"/>
      <c r="B138" s="28"/>
      <c r="C138" s="48">
        <v>1</v>
      </c>
      <c r="D138" s="5">
        <v>2.95</v>
      </c>
      <c r="E138" s="5">
        <v>3.3</v>
      </c>
      <c r="F138" s="5"/>
      <c r="G138" s="37">
        <f>C138*D138*E138</f>
        <v>9.7349999999999994</v>
      </c>
      <c r="H138" s="38"/>
      <c r="I138" s="114"/>
    </row>
    <row r="139" spans="1:9">
      <c r="A139" s="69"/>
      <c r="B139" s="69"/>
      <c r="C139" s="48"/>
      <c r="D139" s="5"/>
      <c r="E139" s="5"/>
      <c r="F139" s="5"/>
      <c r="G139" s="5">
        <f>SUM(G137:G138)</f>
        <v>12.154999999999999</v>
      </c>
      <c r="I139" s="24">
        <f>G139*H139</f>
        <v>0</v>
      </c>
    </row>
    <row r="140" spans="1:9">
      <c r="A140" s="69"/>
      <c r="B140" s="28"/>
      <c r="C140" s="47"/>
    </row>
    <row r="141" spans="1:9" ht="26">
      <c r="A141" s="278">
        <v>1005100</v>
      </c>
      <c r="B141" s="14" t="s">
        <v>165</v>
      </c>
      <c r="C141" s="47"/>
    </row>
    <row r="142" spans="1:9" ht="52">
      <c r="A142" s="278"/>
      <c r="B142" s="28" t="s">
        <v>166</v>
      </c>
      <c r="C142" s="47"/>
    </row>
    <row r="143" spans="1:9">
      <c r="A143" s="67"/>
      <c r="B143" s="28"/>
      <c r="C143" s="47"/>
    </row>
    <row r="144" spans="1:9">
      <c r="A144" s="67"/>
      <c r="B144" s="28" t="s">
        <v>167</v>
      </c>
      <c r="C144" s="48">
        <v>2</v>
      </c>
      <c r="D144" s="5">
        <v>5.6</v>
      </c>
      <c r="E144" s="5"/>
      <c r="F144" s="5">
        <v>1.4</v>
      </c>
      <c r="G144" s="5">
        <f>C144*D144*F144</f>
        <v>15.679999999999998</v>
      </c>
    </row>
    <row r="145" spans="1:9">
      <c r="A145" s="67"/>
      <c r="B145" s="28"/>
      <c r="C145" s="48">
        <v>1</v>
      </c>
      <c r="D145" s="5">
        <v>1.5</v>
      </c>
      <c r="E145" s="5"/>
      <c r="F145" s="5">
        <v>1.4</v>
      </c>
      <c r="G145" s="5">
        <f t="shared" ref="G145:G147" si="11">C145*D145*F145</f>
        <v>2.0999999999999996</v>
      </c>
    </row>
    <row r="146" spans="1:9">
      <c r="A146" s="67"/>
      <c r="B146" s="28" t="s">
        <v>112</v>
      </c>
      <c r="C146" s="48">
        <v>1</v>
      </c>
      <c r="D146" s="5">
        <v>1.5</v>
      </c>
      <c r="E146" s="5"/>
      <c r="F146" s="5">
        <v>2.4</v>
      </c>
      <c r="G146" s="5">
        <f t="shared" si="11"/>
        <v>3.5999999999999996</v>
      </c>
    </row>
    <row r="147" spans="1:9" ht="13.5" thickBot="1">
      <c r="A147" s="67"/>
      <c r="B147" s="28" t="s">
        <v>168</v>
      </c>
      <c r="C147" s="48">
        <v>-1</v>
      </c>
      <c r="D147" s="5">
        <v>1</v>
      </c>
      <c r="E147" s="5"/>
      <c r="F147" s="5">
        <v>2.2000000000000002</v>
      </c>
      <c r="G147" s="37">
        <f t="shared" si="11"/>
        <v>-2.2000000000000002</v>
      </c>
      <c r="H147" s="38"/>
      <c r="I147" s="114"/>
    </row>
    <row r="148" spans="1:9">
      <c r="A148" s="67"/>
      <c r="B148" s="28"/>
      <c r="C148" s="48"/>
      <c r="D148" s="5"/>
      <c r="E148" s="5"/>
      <c r="F148" s="5"/>
      <c r="G148" s="5">
        <f>SUM(G144:G147)</f>
        <v>19.179999999999996</v>
      </c>
      <c r="I148" s="24">
        <f>G148*H148</f>
        <v>0</v>
      </c>
    </row>
    <row r="149" spans="1:9">
      <c r="A149" s="67"/>
      <c r="B149" s="28"/>
      <c r="C149" s="48"/>
      <c r="D149" s="5"/>
      <c r="E149" s="5"/>
      <c r="F149" s="5"/>
      <c r="G149" s="5"/>
    </row>
    <row r="150" spans="1:9">
      <c r="A150" s="278">
        <v>1006160</v>
      </c>
      <c r="B150" s="14" t="s">
        <v>169</v>
      </c>
      <c r="C150" s="48"/>
      <c r="D150" s="5"/>
      <c r="E150" s="5"/>
      <c r="F150" s="5"/>
      <c r="G150" s="5"/>
    </row>
    <row r="151" spans="1:9" ht="91">
      <c r="A151" s="278"/>
      <c r="B151" s="28" t="s">
        <v>243</v>
      </c>
      <c r="C151" s="48"/>
      <c r="D151" s="5"/>
      <c r="E151" s="5"/>
      <c r="F151" s="5"/>
      <c r="G151" s="5"/>
    </row>
    <row r="152" spans="1:9" ht="13.5" thickBot="1">
      <c r="A152" s="67"/>
      <c r="B152" s="28" t="s">
        <v>167</v>
      </c>
      <c r="C152" s="48">
        <v>1</v>
      </c>
      <c r="D152" s="5">
        <v>5.75</v>
      </c>
      <c r="E152" s="5">
        <v>1.8</v>
      </c>
      <c r="F152" s="5"/>
      <c r="G152" s="37">
        <f>C152*D152*E152</f>
        <v>10.35</v>
      </c>
      <c r="H152" s="38"/>
      <c r="I152" s="114"/>
    </row>
    <row r="153" spans="1:9">
      <c r="A153" s="67"/>
      <c r="B153" s="28"/>
      <c r="C153" s="48"/>
      <c r="D153" s="5"/>
      <c r="E153" s="5"/>
      <c r="F153" s="5"/>
      <c r="G153" s="5">
        <f>G152</f>
        <v>10.35</v>
      </c>
      <c r="I153" s="24">
        <f>G153*H153</f>
        <v>0</v>
      </c>
    </row>
    <row r="154" spans="1:9" ht="26">
      <c r="A154" s="278">
        <v>1007015</v>
      </c>
      <c r="B154" s="14" t="s">
        <v>170</v>
      </c>
      <c r="C154" s="48"/>
      <c r="D154" s="5"/>
      <c r="E154" s="5"/>
      <c r="F154" s="5"/>
      <c r="G154" s="5"/>
    </row>
    <row r="155" spans="1:9" ht="39">
      <c r="A155" s="278"/>
      <c r="B155" s="28" t="s">
        <v>171</v>
      </c>
      <c r="C155" s="48"/>
      <c r="D155" s="5"/>
      <c r="E155" s="5"/>
      <c r="F155" s="5"/>
      <c r="G155" s="5"/>
    </row>
    <row r="156" spans="1:9" ht="13.5" thickBot="1">
      <c r="A156" s="67"/>
      <c r="B156" s="28" t="s">
        <v>172</v>
      </c>
      <c r="C156" s="48">
        <v>2</v>
      </c>
      <c r="D156" s="5">
        <v>19.18</v>
      </c>
      <c r="E156" s="5"/>
      <c r="F156" s="5"/>
      <c r="G156" s="37">
        <f>C156*D156</f>
        <v>38.36</v>
      </c>
      <c r="H156" s="38"/>
      <c r="I156" s="114"/>
    </row>
    <row r="157" spans="1:9">
      <c r="A157" s="67"/>
      <c r="B157" s="28"/>
      <c r="C157" s="48"/>
      <c r="D157" s="5"/>
      <c r="E157" s="5"/>
      <c r="F157" s="5"/>
      <c r="G157" s="5">
        <f>G156</f>
        <v>38.36</v>
      </c>
      <c r="I157" s="24">
        <f>G157*H157</f>
        <v>0</v>
      </c>
    </row>
    <row r="158" spans="1:9" ht="26">
      <c r="A158" s="278">
        <v>1007200</v>
      </c>
      <c r="B158" s="14" t="s">
        <v>173</v>
      </c>
      <c r="C158" s="48"/>
      <c r="D158" s="5"/>
      <c r="E158" s="5"/>
      <c r="F158" s="5"/>
      <c r="G158" s="5"/>
    </row>
    <row r="159" spans="1:9" ht="44.5" customHeight="1">
      <c r="A159" s="278"/>
      <c r="B159" s="28" t="s">
        <v>174</v>
      </c>
      <c r="C159" s="48"/>
      <c r="D159" s="5"/>
      <c r="E159" s="5"/>
      <c r="F159" s="5"/>
      <c r="G159" s="5"/>
    </row>
    <row r="160" spans="1:9">
      <c r="A160" s="67"/>
      <c r="B160" s="28"/>
      <c r="C160" s="48"/>
      <c r="D160" s="5"/>
      <c r="E160" s="5"/>
      <c r="F160" s="5"/>
      <c r="G160" s="5"/>
    </row>
    <row r="161" spans="1:9">
      <c r="A161" s="67"/>
      <c r="B161" s="28" t="s">
        <v>172</v>
      </c>
      <c r="C161" s="48">
        <v>1</v>
      </c>
      <c r="D161" s="5">
        <v>19.18</v>
      </c>
      <c r="E161" s="5"/>
      <c r="F161" s="5"/>
      <c r="G161" s="5">
        <f>C161*D161</f>
        <v>19.18</v>
      </c>
    </row>
    <row r="162" spans="1:9">
      <c r="A162" s="67"/>
      <c r="B162" s="28" t="s">
        <v>175</v>
      </c>
      <c r="C162" s="48">
        <v>2</v>
      </c>
      <c r="D162" s="5">
        <v>5.5</v>
      </c>
      <c r="E162" s="5"/>
      <c r="F162" s="5">
        <v>3.25</v>
      </c>
      <c r="G162" s="5">
        <f>C162*D162*F162</f>
        <v>35.75</v>
      </c>
    </row>
    <row r="163" spans="1:9">
      <c r="A163" s="67"/>
      <c r="B163" s="28"/>
      <c r="C163" s="48">
        <v>2</v>
      </c>
      <c r="D163" s="5">
        <v>5</v>
      </c>
      <c r="E163" s="5"/>
      <c r="F163" s="5">
        <v>3.25</v>
      </c>
      <c r="G163" s="5">
        <f>C163*D163*F163</f>
        <v>32.5</v>
      </c>
    </row>
    <row r="164" spans="1:9">
      <c r="A164" s="67"/>
      <c r="B164" s="28" t="s">
        <v>112</v>
      </c>
      <c r="C164" s="48">
        <v>1</v>
      </c>
      <c r="D164" s="5">
        <v>4.5</v>
      </c>
      <c r="E164" s="5">
        <v>5</v>
      </c>
      <c r="F164" s="5"/>
      <c r="G164" s="5">
        <f>C164*D164*E164</f>
        <v>22.5</v>
      </c>
    </row>
    <row r="165" spans="1:9" ht="13.5" thickBot="1">
      <c r="A165" s="67"/>
      <c r="B165" s="28" t="s">
        <v>176</v>
      </c>
      <c r="C165" s="48">
        <v>-1</v>
      </c>
      <c r="D165" s="5">
        <v>2.85</v>
      </c>
      <c r="E165" s="5"/>
      <c r="F165" s="5">
        <v>3.2</v>
      </c>
      <c r="G165" s="37">
        <f>C165*D165*F165</f>
        <v>-9.120000000000001</v>
      </c>
      <c r="H165" s="38"/>
      <c r="I165" s="114"/>
    </row>
    <row r="166" spans="1:9">
      <c r="A166" s="67"/>
      <c r="B166" s="28"/>
      <c r="C166" s="48"/>
      <c r="D166" s="5"/>
      <c r="E166" s="5"/>
      <c r="F166" s="5"/>
      <c r="G166" s="5">
        <f>SUM(G161:G165)</f>
        <v>100.81</v>
      </c>
      <c r="I166" s="24">
        <f>G166*H166</f>
        <v>0</v>
      </c>
    </row>
    <row r="167" spans="1:9" ht="26">
      <c r="A167" s="67">
        <v>1007210</v>
      </c>
      <c r="B167" s="14" t="s">
        <v>177</v>
      </c>
      <c r="C167" s="48"/>
      <c r="D167" s="5"/>
      <c r="E167" s="5"/>
      <c r="F167" s="5"/>
      <c r="G167" s="5"/>
      <c r="I167" s="113"/>
    </row>
    <row r="168" spans="1:9" ht="65">
      <c r="A168" s="67"/>
      <c r="B168" s="28" t="s">
        <v>178</v>
      </c>
      <c r="C168" s="48"/>
      <c r="D168" s="5"/>
      <c r="E168" s="5"/>
      <c r="F168" s="5"/>
      <c r="G168" s="5"/>
      <c r="I168" s="113"/>
    </row>
    <row r="169" spans="1:9" ht="13.5" thickBot="1">
      <c r="A169" s="67"/>
      <c r="B169" s="28" t="s">
        <v>179</v>
      </c>
      <c r="C169" s="48">
        <v>1</v>
      </c>
      <c r="D169" s="5">
        <v>19.18</v>
      </c>
      <c r="E169" s="5"/>
      <c r="F169" s="5"/>
      <c r="G169" s="37">
        <f>C169*D169</f>
        <v>19.18</v>
      </c>
      <c r="H169" s="38"/>
      <c r="I169" s="39"/>
    </row>
    <row r="170" spans="1:9">
      <c r="A170" s="67"/>
      <c r="B170" s="28"/>
      <c r="C170" s="48"/>
      <c r="D170" s="5"/>
      <c r="E170" s="5"/>
      <c r="F170" s="5"/>
      <c r="G170" s="5">
        <f>G169</f>
        <v>19.18</v>
      </c>
      <c r="I170" s="24">
        <f>G170*H170</f>
        <v>0</v>
      </c>
    </row>
    <row r="171" spans="1:9">
      <c r="A171" s="278">
        <v>1008020</v>
      </c>
      <c r="B171" s="14" t="s">
        <v>180</v>
      </c>
      <c r="C171" s="48"/>
      <c r="D171" s="5"/>
      <c r="E171" s="5"/>
      <c r="F171" s="5"/>
      <c r="G171" s="5"/>
    </row>
    <row r="172" spans="1:9" ht="91">
      <c r="A172" s="278"/>
      <c r="B172" s="28" t="s">
        <v>181</v>
      </c>
      <c r="C172" s="48"/>
      <c r="D172" s="5"/>
      <c r="E172" s="5"/>
      <c r="F172" s="5"/>
      <c r="G172" s="5"/>
    </row>
    <row r="173" spans="1:9">
      <c r="A173" s="67"/>
      <c r="B173" s="28" t="s">
        <v>175</v>
      </c>
      <c r="C173" s="48">
        <v>1</v>
      </c>
      <c r="D173" s="5">
        <v>5.5</v>
      </c>
      <c r="E173" s="5">
        <v>5</v>
      </c>
      <c r="F173" s="5"/>
      <c r="G173" s="5">
        <f t="shared" ref="G173:G174" si="12">C173*D173*E173</f>
        <v>27.5</v>
      </c>
    </row>
    <row r="174" spans="1:9">
      <c r="A174" s="67"/>
      <c r="B174" s="28" t="s">
        <v>134</v>
      </c>
      <c r="C174" s="48">
        <v>1</v>
      </c>
      <c r="D174" s="5">
        <v>4.3</v>
      </c>
      <c r="E174" s="5">
        <v>1</v>
      </c>
      <c r="F174" s="5"/>
      <c r="G174" s="5">
        <f t="shared" si="12"/>
        <v>4.3</v>
      </c>
    </row>
    <row r="175" spans="1:9">
      <c r="A175" s="67"/>
      <c r="B175" s="28" t="s">
        <v>112</v>
      </c>
      <c r="C175" s="48"/>
      <c r="D175" s="5"/>
      <c r="E175" s="5"/>
      <c r="F175" s="5"/>
      <c r="G175" s="5"/>
    </row>
    <row r="176" spans="1:9" ht="13.5" thickBot="1">
      <c r="A176" s="67"/>
      <c r="B176" s="28" t="s">
        <v>182</v>
      </c>
      <c r="C176" s="48">
        <v>-2</v>
      </c>
      <c r="D176" s="5">
        <v>1.65</v>
      </c>
      <c r="E176" s="5">
        <v>0.5</v>
      </c>
      <c r="F176" s="5"/>
      <c r="G176" s="37">
        <f>C176*D176*E176</f>
        <v>-1.65</v>
      </c>
      <c r="H176" s="38"/>
      <c r="I176" s="114"/>
    </row>
    <row r="177" spans="1:9">
      <c r="A177" s="67"/>
      <c r="B177" s="28"/>
      <c r="C177" s="48"/>
      <c r="D177" s="5"/>
      <c r="E177" s="5"/>
      <c r="F177" s="5"/>
      <c r="G177" s="5">
        <f>SUM(G173:G176)</f>
        <v>30.150000000000002</v>
      </c>
      <c r="I177" s="24">
        <f>G177*H177</f>
        <v>0</v>
      </c>
    </row>
    <row r="178" spans="1:9" ht="39">
      <c r="A178" s="278">
        <v>1020000</v>
      </c>
      <c r="B178" s="14" t="s">
        <v>183</v>
      </c>
      <c r="C178" s="48"/>
      <c r="D178" s="5"/>
      <c r="E178" s="5"/>
      <c r="F178" s="5"/>
      <c r="G178" s="5"/>
    </row>
    <row r="179" spans="1:9" ht="39">
      <c r="A179" s="278"/>
      <c r="B179" s="28" t="s">
        <v>184</v>
      </c>
      <c r="C179" s="48"/>
      <c r="D179" s="5"/>
      <c r="E179" s="5"/>
      <c r="F179" s="5"/>
      <c r="G179" s="5"/>
    </row>
    <row r="180" spans="1:9">
      <c r="A180" s="67"/>
      <c r="B180" s="28" t="s">
        <v>185</v>
      </c>
      <c r="C180" s="48">
        <v>2</v>
      </c>
      <c r="D180" s="5">
        <v>17.2</v>
      </c>
      <c r="E180" s="5"/>
      <c r="F180" s="5"/>
      <c r="G180" s="5">
        <f>C180*D180</f>
        <v>34.4</v>
      </c>
    </row>
    <row r="181" spans="1:9">
      <c r="A181" s="67"/>
      <c r="B181" s="1"/>
      <c r="C181" s="48">
        <v>3</v>
      </c>
      <c r="D181" s="5">
        <v>5.3</v>
      </c>
      <c r="E181" s="5"/>
      <c r="F181" s="5"/>
      <c r="G181" s="5">
        <f t="shared" ref="G181:G182" si="13">C181*D181</f>
        <v>15.899999999999999</v>
      </c>
    </row>
    <row r="182" spans="1:9" ht="13.5" thickBot="1">
      <c r="A182" s="67"/>
      <c r="B182" s="28" t="s">
        <v>186</v>
      </c>
      <c r="C182" s="48">
        <v>2</v>
      </c>
      <c r="D182" s="5">
        <v>3.5</v>
      </c>
      <c r="E182" s="5"/>
      <c r="F182" s="5"/>
      <c r="G182" s="37">
        <f t="shared" si="13"/>
        <v>7</v>
      </c>
      <c r="H182" s="38"/>
      <c r="I182" s="114"/>
    </row>
    <row r="183" spans="1:9">
      <c r="A183" s="67"/>
      <c r="B183" s="28"/>
      <c r="C183" s="48"/>
      <c r="D183" s="5"/>
      <c r="E183" s="5"/>
      <c r="F183" s="5"/>
      <c r="G183" s="5">
        <f>SUM(G180:G182)</f>
        <v>57.3</v>
      </c>
      <c r="I183" s="24">
        <f>G183*H183</f>
        <v>0</v>
      </c>
    </row>
    <row r="184" spans="1:9">
      <c r="A184" s="67"/>
      <c r="B184" s="28"/>
      <c r="C184" s="48"/>
      <c r="D184" s="5"/>
      <c r="E184" s="5"/>
      <c r="F184" s="5"/>
      <c r="G184" s="5"/>
    </row>
    <row r="185" spans="1:9" ht="39">
      <c r="A185" s="278">
        <v>1009210</v>
      </c>
      <c r="B185" s="14" t="s">
        <v>187</v>
      </c>
      <c r="C185" s="48"/>
      <c r="D185" s="5"/>
      <c r="E185" s="5"/>
      <c r="F185" s="5"/>
      <c r="G185" s="5"/>
    </row>
    <row r="186" spans="1:9" ht="65">
      <c r="A186" s="278"/>
      <c r="B186" s="28" t="s">
        <v>188</v>
      </c>
      <c r="C186" s="48"/>
      <c r="D186" s="5"/>
      <c r="E186" s="5"/>
      <c r="F186" s="5"/>
      <c r="G186" s="5"/>
    </row>
    <row r="187" spans="1:9" ht="13.5" thickBot="1">
      <c r="A187" s="67"/>
      <c r="B187" s="28"/>
      <c r="C187" s="48">
        <v>1</v>
      </c>
      <c r="D187" s="5">
        <v>1</v>
      </c>
      <c r="E187" s="5"/>
      <c r="F187" s="5">
        <v>2.2000000000000002</v>
      </c>
      <c r="G187" s="37">
        <f>C187*D187*F187</f>
        <v>2.2000000000000002</v>
      </c>
      <c r="H187" s="38"/>
      <c r="I187" s="114"/>
    </row>
    <row r="188" spans="1:9">
      <c r="A188" s="67"/>
      <c r="B188" s="28"/>
      <c r="C188" s="48"/>
      <c r="D188" s="5"/>
      <c r="E188" s="5"/>
      <c r="F188" s="5"/>
      <c r="G188" s="5">
        <f>G187</f>
        <v>2.2000000000000002</v>
      </c>
      <c r="I188" s="24">
        <f>G188*H188</f>
        <v>0</v>
      </c>
    </row>
    <row r="189" spans="1:9" ht="39">
      <c r="A189" s="67">
        <v>1020100</v>
      </c>
      <c r="B189" s="14" t="s">
        <v>189</v>
      </c>
      <c r="C189" s="48"/>
      <c r="D189" s="5"/>
      <c r="E189" s="5"/>
      <c r="F189" s="5"/>
      <c r="G189" s="5"/>
    </row>
    <row r="190" spans="1:9" ht="39">
      <c r="A190" s="67"/>
      <c r="B190" s="28" t="s">
        <v>190</v>
      </c>
      <c r="C190" s="48"/>
      <c r="D190" s="5"/>
      <c r="E190" s="5"/>
      <c r="F190" s="5"/>
      <c r="G190" s="5"/>
    </row>
    <row r="191" spans="1:9">
      <c r="A191" s="67"/>
      <c r="B191" s="28" t="s">
        <v>191</v>
      </c>
      <c r="C191" s="48">
        <v>1</v>
      </c>
      <c r="D191" s="5">
        <v>5.5</v>
      </c>
      <c r="E191" s="5"/>
      <c r="F191" s="5"/>
      <c r="G191" s="5">
        <f>C191*D191</f>
        <v>5.5</v>
      </c>
    </row>
    <row r="192" spans="1:9">
      <c r="A192" s="67"/>
      <c r="B192" s="28"/>
      <c r="C192" s="48">
        <v>1</v>
      </c>
      <c r="D192" s="5">
        <v>0.8</v>
      </c>
      <c r="E192" s="5"/>
      <c r="F192" s="5"/>
      <c r="G192" s="5">
        <f t="shared" ref="G192:G194" si="14">C192*D192</f>
        <v>0.8</v>
      </c>
    </row>
    <row r="193" spans="1:9">
      <c r="A193" s="67"/>
      <c r="B193" s="28" t="s">
        <v>192</v>
      </c>
      <c r="C193" s="48">
        <v>1</v>
      </c>
      <c r="D193" s="5">
        <v>15.06</v>
      </c>
      <c r="E193" s="5"/>
      <c r="F193" s="5"/>
      <c r="G193" s="5">
        <f t="shared" si="14"/>
        <v>15.06</v>
      </c>
    </row>
    <row r="194" spans="1:9" ht="13.5" thickBot="1">
      <c r="A194" s="67"/>
      <c r="B194" s="28"/>
      <c r="C194" s="48">
        <v>1</v>
      </c>
      <c r="D194" s="5">
        <v>3</v>
      </c>
      <c r="E194" s="5"/>
      <c r="F194" s="5"/>
      <c r="G194" s="37">
        <f t="shared" si="14"/>
        <v>3</v>
      </c>
      <c r="H194" s="38"/>
      <c r="I194" s="114"/>
    </row>
    <row r="195" spans="1:9">
      <c r="A195" s="67"/>
      <c r="B195" s="28"/>
      <c r="C195" s="48"/>
      <c r="D195" s="5"/>
      <c r="E195" s="5"/>
      <c r="F195" s="5"/>
      <c r="G195" s="5">
        <f>SUM(G191:G194)</f>
        <v>24.36</v>
      </c>
      <c r="I195" s="24">
        <f>G195*H195</f>
        <v>0</v>
      </c>
    </row>
    <row r="196" spans="1:9" ht="31">
      <c r="A196" s="129">
        <v>1.02</v>
      </c>
      <c r="B196" s="107" t="s">
        <v>193</v>
      </c>
      <c r="C196" s="130"/>
      <c r="D196" s="131"/>
      <c r="E196" s="131"/>
      <c r="F196" s="131"/>
      <c r="G196" s="131"/>
      <c r="H196" s="129"/>
      <c r="I196" s="132">
        <f>SUM(I7:I195)</f>
        <v>0</v>
      </c>
    </row>
    <row r="197" spans="1:9" ht="15.5">
      <c r="A197" s="133"/>
      <c r="B197" s="134"/>
      <c r="C197" s="135"/>
      <c r="D197" s="136"/>
      <c r="E197" s="136"/>
      <c r="F197" s="136"/>
      <c r="G197" s="136"/>
      <c r="H197" s="133"/>
      <c r="I197" s="137"/>
    </row>
  </sheetData>
  <mergeCells count="29">
    <mergeCell ref="A34:A35"/>
    <mergeCell ref="A4:A5"/>
    <mergeCell ref="A8:A9"/>
    <mergeCell ref="A13:A14"/>
    <mergeCell ref="A17:A18"/>
    <mergeCell ref="A22:A23"/>
    <mergeCell ref="A26:A27"/>
    <mergeCell ref="A30:A31"/>
    <mergeCell ref="A121:A122"/>
    <mergeCell ref="A41:A42"/>
    <mergeCell ref="A48:A49"/>
    <mergeCell ref="A55:A56"/>
    <mergeCell ref="A60:A61"/>
    <mergeCell ref="A64:A65"/>
    <mergeCell ref="A69:A70"/>
    <mergeCell ref="A82:A83"/>
    <mergeCell ref="A90:A91"/>
    <mergeCell ref="A98:A99"/>
    <mergeCell ref="A105:A106"/>
    <mergeCell ref="A111:A112"/>
    <mergeCell ref="A171:A172"/>
    <mergeCell ref="A178:A179"/>
    <mergeCell ref="A185:A186"/>
    <mergeCell ref="A126:A127"/>
    <mergeCell ref="A135:A136"/>
    <mergeCell ref="A141:A142"/>
    <mergeCell ref="A150:A151"/>
    <mergeCell ref="A154:A155"/>
    <mergeCell ref="A158:A159"/>
  </mergeCells>
  <pageMargins left="0.7" right="0.7" top="0.75" bottom="0.75" header="0.3" footer="0.3"/>
  <pageSetup scale="76"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59"/>
  <sheetViews>
    <sheetView topLeftCell="A256" zoomScale="120" zoomScaleNormal="120" workbookViewId="0">
      <selection activeCell="H4" sqref="H4:H257"/>
    </sheetView>
  </sheetViews>
  <sheetFormatPr defaultColWidth="8.54296875" defaultRowHeight="13"/>
  <cols>
    <col min="1" max="1" width="10.453125" style="1" customWidth="1"/>
    <col min="2" max="2" width="40.54296875" style="4" customWidth="1"/>
    <col min="3" max="8" width="8.54296875" style="1"/>
    <col min="9" max="9" width="13.54296875" style="24" customWidth="1"/>
    <col min="10" max="11" width="8.54296875" style="1"/>
    <col min="12" max="12" width="10.1796875" style="1" bestFit="1" customWidth="1"/>
    <col min="13" max="16384" width="8.54296875" style="1"/>
  </cols>
  <sheetData>
    <row r="1" spans="1:9">
      <c r="F1" s="15"/>
      <c r="G1" s="15"/>
    </row>
    <row r="2" spans="1:9">
      <c r="A2" s="15" t="s">
        <v>86</v>
      </c>
      <c r="B2" s="15" t="s">
        <v>87</v>
      </c>
      <c r="C2" s="15" t="s">
        <v>88</v>
      </c>
      <c r="D2" s="15" t="s">
        <v>89</v>
      </c>
      <c r="E2" s="15" t="s">
        <v>90</v>
      </c>
      <c r="F2" s="15" t="s">
        <v>91</v>
      </c>
      <c r="G2" s="15" t="s">
        <v>92</v>
      </c>
      <c r="H2" s="15" t="s">
        <v>93</v>
      </c>
      <c r="I2" s="95" t="s">
        <v>94</v>
      </c>
    </row>
    <row r="3" spans="1:9" ht="31">
      <c r="A3" s="129">
        <v>1.03</v>
      </c>
      <c r="B3" s="107" t="s">
        <v>79</v>
      </c>
      <c r="C3" s="85"/>
      <c r="D3" s="138"/>
      <c r="E3" s="138"/>
      <c r="F3" s="138"/>
      <c r="G3" s="138"/>
      <c r="H3" s="33"/>
      <c r="I3" s="139"/>
    </row>
    <row r="4" spans="1:9" ht="39">
      <c r="A4" s="278">
        <v>1000110</v>
      </c>
      <c r="B4" s="14" t="s">
        <v>194</v>
      </c>
      <c r="C4" s="48"/>
      <c r="D4" s="5"/>
      <c r="E4" s="5"/>
      <c r="F4" s="5"/>
      <c r="G4" s="5"/>
    </row>
    <row r="5" spans="1:9" ht="52">
      <c r="A5" s="278"/>
      <c r="B5" s="28" t="s">
        <v>195</v>
      </c>
      <c r="C5" s="48"/>
      <c r="D5" s="5"/>
      <c r="E5" s="5"/>
      <c r="F5" s="5"/>
      <c r="G5" s="5"/>
    </row>
    <row r="6" spans="1:9" ht="26">
      <c r="A6" s="67"/>
      <c r="B6" s="28" t="s">
        <v>200</v>
      </c>
      <c r="C6" s="48">
        <v>1</v>
      </c>
      <c r="D6" s="5">
        <v>4.8</v>
      </c>
      <c r="E6" s="5">
        <v>2.1</v>
      </c>
      <c r="F6" s="5">
        <v>0.2</v>
      </c>
      <c r="G6" s="5">
        <f>C6*D6*E6*F6</f>
        <v>2.016</v>
      </c>
    </row>
    <row r="7" spans="1:9">
      <c r="A7" s="67"/>
      <c r="B7" s="28" t="s">
        <v>199</v>
      </c>
      <c r="C7" s="48">
        <v>1</v>
      </c>
      <c r="D7" s="5">
        <v>1.5</v>
      </c>
      <c r="E7" s="5">
        <v>0.4</v>
      </c>
      <c r="F7" s="5">
        <v>0.2</v>
      </c>
      <c r="G7" s="5">
        <f>C7*D7*E7*F7</f>
        <v>0.12000000000000002</v>
      </c>
    </row>
    <row r="8" spans="1:9">
      <c r="A8" s="67"/>
      <c r="B8" s="28" t="s">
        <v>196</v>
      </c>
      <c r="C8" s="48">
        <v>1</v>
      </c>
      <c r="D8" s="5">
        <v>6.5</v>
      </c>
      <c r="E8" s="5">
        <v>0.8</v>
      </c>
      <c r="F8" s="5">
        <v>0.2</v>
      </c>
      <c r="G8" s="5">
        <f>C8*D8*E8*F8</f>
        <v>1.04</v>
      </c>
    </row>
    <row r="9" spans="1:9">
      <c r="A9" s="67"/>
      <c r="B9" s="28"/>
      <c r="C9" s="48">
        <v>1</v>
      </c>
      <c r="D9" s="5">
        <v>2.7</v>
      </c>
      <c r="E9" s="5">
        <v>0.8</v>
      </c>
      <c r="F9" s="5">
        <v>0.2</v>
      </c>
      <c r="G9" s="5">
        <f>C9*D9*E9*F9</f>
        <v>0.43200000000000005</v>
      </c>
    </row>
    <row r="10" spans="1:9" ht="13.5" thickBot="1">
      <c r="A10" s="67"/>
      <c r="B10" s="28" t="s">
        <v>241</v>
      </c>
      <c r="C10" s="48">
        <v>16</v>
      </c>
      <c r="D10" s="5">
        <v>1</v>
      </c>
      <c r="E10" s="5">
        <v>1</v>
      </c>
      <c r="F10" s="5">
        <v>0.2</v>
      </c>
      <c r="G10" s="37">
        <f>C10*D10*E10*F10</f>
        <v>3.2</v>
      </c>
      <c r="H10" s="38"/>
      <c r="I10" s="114"/>
    </row>
    <row r="11" spans="1:9">
      <c r="A11" s="67"/>
      <c r="B11" s="28"/>
      <c r="C11" s="48"/>
      <c r="D11" s="5"/>
      <c r="E11" s="5"/>
      <c r="F11" s="5"/>
      <c r="G11" s="5">
        <f>SUM(G6:G10)</f>
        <v>6.8079999999999998</v>
      </c>
      <c r="I11" s="24">
        <f>G11*H11</f>
        <v>0</v>
      </c>
    </row>
    <row r="12" spans="1:9">
      <c r="A12" s="67"/>
      <c r="B12" s="28"/>
      <c r="C12" s="48"/>
      <c r="D12" s="5"/>
      <c r="E12" s="5"/>
      <c r="F12" s="5"/>
      <c r="G12" s="5"/>
    </row>
    <row r="13" spans="1:9" ht="39">
      <c r="A13" s="278">
        <v>1001135</v>
      </c>
      <c r="B13" s="14" t="s">
        <v>197</v>
      </c>
      <c r="C13" s="48"/>
      <c r="D13" s="5"/>
      <c r="E13" s="5"/>
      <c r="F13" s="5"/>
      <c r="G13" s="5"/>
    </row>
    <row r="14" spans="1:9" ht="39">
      <c r="A14" s="278"/>
      <c r="B14" s="28" t="s">
        <v>198</v>
      </c>
      <c r="C14" s="48"/>
      <c r="D14" s="5"/>
      <c r="E14" s="5"/>
      <c r="F14" s="5"/>
      <c r="G14" s="5"/>
    </row>
    <row r="15" spans="1:9" ht="26">
      <c r="A15" s="67"/>
      <c r="B15" s="28" t="s">
        <v>200</v>
      </c>
      <c r="C15" s="48">
        <v>1</v>
      </c>
      <c r="D15" s="5">
        <v>4.8</v>
      </c>
      <c r="E15" s="5">
        <v>2.1</v>
      </c>
      <c r="F15" s="5">
        <v>0.1</v>
      </c>
      <c r="G15" s="5">
        <f>C15*D15*E15*F15</f>
        <v>1.008</v>
      </c>
    </row>
    <row r="16" spans="1:9">
      <c r="A16" s="67"/>
      <c r="B16" s="28" t="s">
        <v>199</v>
      </c>
      <c r="C16" s="48">
        <v>1</v>
      </c>
      <c r="D16" s="5">
        <v>1.5</v>
      </c>
      <c r="E16" s="5">
        <v>0.4</v>
      </c>
      <c r="F16" s="5">
        <v>0.1</v>
      </c>
      <c r="G16" s="5">
        <f t="shared" ref="G16:G19" si="0">C16*D16*E16*F16</f>
        <v>6.0000000000000012E-2</v>
      </c>
    </row>
    <row r="17" spans="1:9">
      <c r="A17" s="67"/>
      <c r="B17" s="28" t="s">
        <v>196</v>
      </c>
      <c r="C17" s="48">
        <v>1</v>
      </c>
      <c r="D17" s="5">
        <v>6.4</v>
      </c>
      <c r="E17" s="5">
        <v>0.6</v>
      </c>
      <c r="F17" s="5">
        <v>0.7</v>
      </c>
      <c r="G17" s="5">
        <f t="shared" si="0"/>
        <v>2.6879999999999997</v>
      </c>
    </row>
    <row r="18" spans="1:9">
      <c r="A18" s="67"/>
      <c r="B18" s="28"/>
      <c r="C18" s="48">
        <v>1</v>
      </c>
      <c r="D18" s="5">
        <v>2.8</v>
      </c>
      <c r="E18" s="5">
        <v>0.6</v>
      </c>
      <c r="F18" s="5">
        <v>0.7</v>
      </c>
      <c r="G18" s="5">
        <f t="shared" si="0"/>
        <v>1.1759999999999999</v>
      </c>
    </row>
    <row r="19" spans="1:9" ht="13.5" thickBot="1">
      <c r="A19" s="67"/>
      <c r="B19" s="28" t="s">
        <v>241</v>
      </c>
      <c r="C19" s="48">
        <v>16</v>
      </c>
      <c r="D19" s="5">
        <v>0.8</v>
      </c>
      <c r="E19" s="5">
        <v>0.8</v>
      </c>
      <c r="F19" s="5">
        <v>0.7</v>
      </c>
      <c r="G19" s="37">
        <f t="shared" si="0"/>
        <v>7.168000000000001</v>
      </c>
      <c r="H19" s="38"/>
      <c r="I19" s="114"/>
    </row>
    <row r="20" spans="1:9">
      <c r="A20" s="67"/>
      <c r="B20" s="28"/>
      <c r="C20" s="48"/>
      <c r="D20" s="5"/>
      <c r="E20" s="5"/>
      <c r="F20" s="5"/>
      <c r="G20" s="5">
        <f>SUM(G15:G19)</f>
        <v>12.100000000000001</v>
      </c>
      <c r="I20" s="24">
        <f>G20*H20</f>
        <v>0</v>
      </c>
    </row>
    <row r="21" spans="1:9" ht="39">
      <c r="A21" s="278">
        <v>1001235</v>
      </c>
      <c r="B21" s="14" t="s">
        <v>201</v>
      </c>
      <c r="C21" s="48"/>
      <c r="D21" s="5"/>
      <c r="E21" s="5"/>
      <c r="F21" s="5"/>
      <c r="G21" s="5"/>
    </row>
    <row r="22" spans="1:9" ht="26">
      <c r="A22" s="278"/>
      <c r="B22" s="28" t="s">
        <v>202</v>
      </c>
      <c r="C22" s="48"/>
      <c r="D22" s="5"/>
      <c r="E22" s="5"/>
      <c r="F22" s="5"/>
      <c r="G22" s="5"/>
    </row>
    <row r="23" spans="1:9" ht="13.5" thickBot="1">
      <c r="A23" s="67"/>
      <c r="B23" s="28" t="s">
        <v>203</v>
      </c>
      <c r="C23" s="48">
        <v>1</v>
      </c>
      <c r="D23" s="5">
        <v>9</v>
      </c>
      <c r="E23" s="5">
        <v>0.6</v>
      </c>
      <c r="F23" s="5">
        <v>0.7</v>
      </c>
      <c r="G23" s="37">
        <f t="shared" ref="G23" si="1">C23*D23*E23*F23</f>
        <v>3.7799999999999994</v>
      </c>
      <c r="H23" s="38"/>
      <c r="I23" s="114"/>
    </row>
    <row r="24" spans="1:9">
      <c r="A24" s="67"/>
      <c r="B24" s="28"/>
      <c r="C24" s="48"/>
      <c r="D24" s="5"/>
      <c r="E24" s="5"/>
      <c r="F24" s="5"/>
      <c r="G24" s="5">
        <f>G23</f>
        <v>3.7799999999999994</v>
      </c>
      <c r="I24" s="24">
        <f>G24*H24</f>
        <v>0</v>
      </c>
    </row>
    <row r="25" spans="1:9" ht="39">
      <c r="A25" s="67">
        <v>1001320</v>
      </c>
      <c r="B25" s="14" t="s">
        <v>204</v>
      </c>
      <c r="C25" s="48"/>
      <c r="D25" s="5"/>
      <c r="E25" s="5"/>
      <c r="F25" s="5"/>
      <c r="G25" s="5"/>
    </row>
    <row r="26" spans="1:9" ht="39">
      <c r="A26" s="67"/>
      <c r="B26" s="28" t="s">
        <v>205</v>
      </c>
      <c r="C26" s="48"/>
      <c r="D26" s="5"/>
      <c r="E26" s="5"/>
      <c r="F26" s="5"/>
      <c r="G26" s="5"/>
    </row>
    <row r="27" spans="1:9">
      <c r="A27" s="67"/>
      <c r="B27" s="28" t="s">
        <v>157</v>
      </c>
      <c r="C27" s="48"/>
      <c r="D27" s="5"/>
      <c r="E27" s="5"/>
      <c r="F27" s="5"/>
      <c r="G27" s="5"/>
    </row>
    <row r="28" spans="1:9">
      <c r="A28" s="67"/>
      <c r="B28" s="28">
        <v>1001135</v>
      </c>
      <c r="C28" s="48">
        <v>1</v>
      </c>
      <c r="D28" s="5">
        <v>12.1</v>
      </c>
      <c r="E28" s="5"/>
      <c r="F28" s="5"/>
      <c r="G28" s="5">
        <f>C28*D28</f>
        <v>12.1</v>
      </c>
    </row>
    <row r="29" spans="1:9">
      <c r="A29" s="67"/>
      <c r="B29" s="28" t="s">
        <v>112</v>
      </c>
      <c r="C29" s="48"/>
      <c r="D29" s="5"/>
      <c r="E29" s="5"/>
      <c r="F29" s="5"/>
      <c r="G29" s="5"/>
    </row>
    <row r="30" spans="1:9" ht="26">
      <c r="A30" s="67"/>
      <c r="B30" s="28" t="s">
        <v>200</v>
      </c>
      <c r="C30" s="48">
        <v>-1</v>
      </c>
      <c r="D30" s="5">
        <v>4.2</v>
      </c>
      <c r="E30" s="5">
        <v>2.1</v>
      </c>
      <c r="F30" s="5">
        <v>0.1</v>
      </c>
      <c r="G30" s="5">
        <f t="shared" ref="G30:G37" si="2">C30*D30*E30*F30</f>
        <v>-0.88200000000000012</v>
      </c>
    </row>
    <row r="31" spans="1:9">
      <c r="A31" s="67"/>
      <c r="B31" s="28" t="s">
        <v>199</v>
      </c>
      <c r="C31" s="48">
        <v>-1</v>
      </c>
      <c r="D31" s="5">
        <v>1.5</v>
      </c>
      <c r="E31" s="5">
        <v>0.4</v>
      </c>
      <c r="F31" s="5">
        <v>1</v>
      </c>
      <c r="G31" s="5">
        <f t="shared" si="2"/>
        <v>-0.60000000000000009</v>
      </c>
    </row>
    <row r="32" spans="1:9">
      <c r="A32" s="67"/>
      <c r="B32" s="28" t="s">
        <v>196</v>
      </c>
      <c r="C32" s="48">
        <v>-1</v>
      </c>
      <c r="D32" s="5">
        <v>6.4</v>
      </c>
      <c r="E32" s="5">
        <v>0.6</v>
      </c>
      <c r="F32" s="5">
        <v>0.5</v>
      </c>
      <c r="G32" s="5">
        <f t="shared" si="2"/>
        <v>-1.92</v>
      </c>
    </row>
    <row r="33" spans="1:9">
      <c r="A33" s="67"/>
      <c r="B33" s="28"/>
      <c r="C33" s="48">
        <v>-1</v>
      </c>
      <c r="D33" s="5">
        <v>6.2</v>
      </c>
      <c r="E33" s="5">
        <v>0.2</v>
      </c>
      <c r="F33" s="5">
        <v>0.2</v>
      </c>
      <c r="G33" s="5">
        <f t="shared" si="2"/>
        <v>-0.24800000000000005</v>
      </c>
    </row>
    <row r="34" spans="1:9">
      <c r="A34" s="67"/>
      <c r="B34" s="28"/>
      <c r="C34" s="48">
        <v>-1</v>
      </c>
      <c r="D34" s="5">
        <v>2.8</v>
      </c>
      <c r="E34" s="5">
        <v>0.6</v>
      </c>
      <c r="F34" s="5">
        <v>0.5</v>
      </c>
      <c r="G34" s="5">
        <f t="shared" si="2"/>
        <v>-0.84</v>
      </c>
    </row>
    <row r="35" spans="1:9">
      <c r="A35" s="67"/>
      <c r="B35" s="28"/>
      <c r="C35" s="48">
        <v>-1</v>
      </c>
      <c r="D35" s="5">
        <v>3</v>
      </c>
      <c r="E35" s="5">
        <v>0.2</v>
      </c>
      <c r="F35" s="5">
        <v>0.2</v>
      </c>
      <c r="G35" s="5">
        <f t="shared" si="2"/>
        <v>-0.12000000000000002</v>
      </c>
    </row>
    <row r="36" spans="1:9">
      <c r="A36" s="67"/>
      <c r="B36" s="28" t="s">
        <v>241</v>
      </c>
      <c r="C36" s="48">
        <v>-16</v>
      </c>
      <c r="D36" s="5">
        <v>0.8</v>
      </c>
      <c r="E36" s="5">
        <v>0.8</v>
      </c>
      <c r="F36" s="5">
        <v>0.5</v>
      </c>
      <c r="G36" s="5">
        <f t="shared" si="2"/>
        <v>-5.120000000000001</v>
      </c>
    </row>
    <row r="37" spans="1:9" ht="13.5" thickBot="1">
      <c r="A37" s="67"/>
      <c r="B37" s="28"/>
      <c r="C37" s="48">
        <v>-16</v>
      </c>
      <c r="D37" s="5">
        <v>0.4</v>
      </c>
      <c r="E37" s="5">
        <v>0.2</v>
      </c>
      <c r="F37" s="5">
        <v>0.4</v>
      </c>
      <c r="G37" s="37">
        <f t="shared" si="2"/>
        <v>-0.51200000000000012</v>
      </c>
      <c r="H37" s="38"/>
      <c r="I37" s="114"/>
    </row>
    <row r="38" spans="1:9">
      <c r="A38" s="67"/>
      <c r="B38" s="28"/>
      <c r="C38" s="48"/>
      <c r="D38" s="5"/>
      <c r="E38" s="5"/>
      <c r="F38" s="5"/>
      <c r="G38" s="5">
        <f>SUM(G28:G37)</f>
        <v>1.8580000000000001</v>
      </c>
      <c r="I38" s="140">
        <f>G38*H38</f>
        <v>0</v>
      </c>
    </row>
    <row r="39" spans="1:9">
      <c r="A39" s="278">
        <v>1001415</v>
      </c>
      <c r="B39" s="14" t="s">
        <v>206</v>
      </c>
      <c r="C39" s="48"/>
      <c r="D39" s="5"/>
      <c r="E39" s="5"/>
      <c r="F39" s="5"/>
      <c r="G39" s="5"/>
    </row>
    <row r="40" spans="1:9" ht="26">
      <c r="A40" s="278"/>
      <c r="B40" s="28" t="s">
        <v>207</v>
      </c>
      <c r="C40" s="48"/>
      <c r="D40" s="5"/>
      <c r="E40" s="5"/>
      <c r="F40" s="5"/>
      <c r="G40" s="5"/>
    </row>
    <row r="41" spans="1:9">
      <c r="A41" s="67"/>
      <c r="B41" s="28" t="s">
        <v>203</v>
      </c>
      <c r="C41" s="48">
        <v>1</v>
      </c>
      <c r="D41" s="5">
        <v>9</v>
      </c>
      <c r="E41" s="5">
        <v>0.6</v>
      </c>
      <c r="F41" s="5">
        <v>0.46</v>
      </c>
      <c r="G41" s="5">
        <f t="shared" ref="G41" si="3">C41*D41*E41*F41</f>
        <v>2.484</v>
      </c>
    </row>
    <row r="42" spans="1:9">
      <c r="A42" s="67"/>
      <c r="B42" s="28" t="s">
        <v>112</v>
      </c>
      <c r="C42" s="48"/>
      <c r="D42" s="5"/>
      <c r="E42" s="5"/>
      <c r="F42" s="5"/>
      <c r="G42" s="5"/>
    </row>
    <row r="43" spans="1:9" ht="13.5" thickBot="1">
      <c r="A43" s="67"/>
      <c r="B43" s="28" t="s">
        <v>208</v>
      </c>
      <c r="C43" s="48">
        <v>-1</v>
      </c>
      <c r="D43" s="5">
        <v>9</v>
      </c>
      <c r="E43" s="5">
        <v>3.14</v>
      </c>
      <c r="F43" s="5">
        <v>6.0000000000000001E-3</v>
      </c>
      <c r="G43" s="37">
        <f t="shared" ref="G43" si="4">C43*D43*E43*F43</f>
        <v>-0.16956000000000002</v>
      </c>
      <c r="H43" s="38"/>
      <c r="I43" s="114"/>
    </row>
    <row r="44" spans="1:9">
      <c r="A44" s="67"/>
      <c r="B44" s="28"/>
      <c r="C44" s="48"/>
      <c r="D44" s="5"/>
      <c r="E44" s="5"/>
      <c r="F44" s="5"/>
      <c r="G44" s="5">
        <f>SUM(G41:G43)</f>
        <v>2.3144399999999998</v>
      </c>
      <c r="I44" s="24">
        <f>G44*H44</f>
        <v>0</v>
      </c>
    </row>
    <row r="45" spans="1:9" ht="26">
      <c r="A45" s="278">
        <v>1001340</v>
      </c>
      <c r="B45" s="14" t="s">
        <v>209</v>
      </c>
      <c r="C45" s="48"/>
      <c r="D45" s="5"/>
      <c r="E45" s="5"/>
      <c r="F45" s="5"/>
      <c r="G45" s="5"/>
    </row>
    <row r="46" spans="1:9" ht="39">
      <c r="A46" s="278"/>
      <c r="B46" s="28" t="s">
        <v>210</v>
      </c>
      <c r="C46" s="48"/>
      <c r="D46" s="5"/>
      <c r="E46" s="5"/>
      <c r="F46" s="5"/>
      <c r="G46" s="5"/>
    </row>
    <row r="47" spans="1:9">
      <c r="A47" s="67"/>
      <c r="B47" s="28" t="s">
        <v>157</v>
      </c>
      <c r="C47" s="48"/>
      <c r="D47" s="5"/>
      <c r="E47" s="5"/>
      <c r="F47" s="5"/>
      <c r="G47" s="5"/>
    </row>
    <row r="48" spans="1:9">
      <c r="A48" s="67"/>
      <c r="B48" s="28"/>
      <c r="C48" s="48">
        <v>1</v>
      </c>
      <c r="D48" s="5">
        <v>3.78</v>
      </c>
      <c r="F48" s="5"/>
      <c r="G48" s="5">
        <f>D48*C48</f>
        <v>3.78</v>
      </c>
    </row>
    <row r="49" spans="1:9">
      <c r="A49" s="67"/>
      <c r="B49" s="28" t="s">
        <v>112</v>
      </c>
      <c r="C49" s="48"/>
      <c r="D49" s="5"/>
      <c r="E49" s="5"/>
      <c r="F49" s="5"/>
      <c r="G49" s="5"/>
    </row>
    <row r="50" spans="1:9">
      <c r="A50" s="67"/>
      <c r="B50" s="28"/>
      <c r="C50" s="48">
        <v>-1</v>
      </c>
      <c r="D50" s="5">
        <v>2.3140000000000001</v>
      </c>
      <c r="E50" s="5"/>
      <c r="F50" s="5"/>
      <c r="G50" s="5">
        <f>C50*D50</f>
        <v>-2.3140000000000001</v>
      </c>
    </row>
    <row r="51" spans="1:9" ht="13.5" thickBot="1">
      <c r="A51" s="67"/>
      <c r="B51" s="28" t="s">
        <v>211</v>
      </c>
      <c r="C51" s="48">
        <v>-1</v>
      </c>
      <c r="D51" s="5">
        <v>9</v>
      </c>
      <c r="E51" s="5">
        <v>3.14</v>
      </c>
      <c r="F51" s="5">
        <v>6.0000000000000001E-3</v>
      </c>
      <c r="G51" s="37">
        <f>C51*D51*E51*F51</f>
        <v>-0.16956000000000002</v>
      </c>
      <c r="H51" s="38"/>
      <c r="I51" s="114"/>
    </row>
    <row r="52" spans="1:9">
      <c r="A52" s="67"/>
      <c r="B52" s="28"/>
      <c r="C52" s="48"/>
      <c r="D52" s="5"/>
      <c r="E52" s="5"/>
      <c r="F52" s="5"/>
      <c r="G52" s="5">
        <f>SUM(G48:G51)</f>
        <v>1.2964399999999998</v>
      </c>
      <c r="I52" s="24">
        <f>G52*H52</f>
        <v>0</v>
      </c>
    </row>
    <row r="53" spans="1:9" ht="39">
      <c r="A53" s="278">
        <v>1001700</v>
      </c>
      <c r="B53" s="14" t="s">
        <v>103</v>
      </c>
      <c r="C53" s="48"/>
      <c r="D53" s="5"/>
      <c r="E53" s="5"/>
      <c r="F53" s="5"/>
      <c r="G53" s="5"/>
    </row>
    <row r="54" spans="1:9" ht="39">
      <c r="A54" s="278"/>
      <c r="B54" s="28" t="s">
        <v>110</v>
      </c>
      <c r="C54" s="48"/>
      <c r="D54" s="5"/>
      <c r="E54" s="5"/>
      <c r="F54" s="5"/>
      <c r="G54" s="5"/>
    </row>
    <row r="55" spans="1:9">
      <c r="A55" s="67"/>
      <c r="B55" s="28">
        <v>1001135</v>
      </c>
      <c r="C55" s="48">
        <v>1</v>
      </c>
      <c r="D55" s="5">
        <v>12.1</v>
      </c>
      <c r="E55" s="5"/>
      <c r="F55" s="5"/>
      <c r="G55" s="5">
        <f>C55*D55</f>
        <v>12.1</v>
      </c>
    </row>
    <row r="56" spans="1:9">
      <c r="A56" s="67"/>
      <c r="B56" s="28" t="s">
        <v>14</v>
      </c>
      <c r="C56" s="48">
        <v>1</v>
      </c>
      <c r="D56" s="5">
        <v>3.78</v>
      </c>
      <c r="E56" s="5"/>
      <c r="F56" s="5"/>
      <c r="G56" s="5">
        <f>C56*D56</f>
        <v>3.78</v>
      </c>
    </row>
    <row r="57" spans="1:9">
      <c r="A57" s="67"/>
      <c r="B57" s="28" t="s">
        <v>112</v>
      </c>
      <c r="C57" s="48"/>
      <c r="D57" s="5"/>
      <c r="E57" s="5"/>
      <c r="F57" s="5"/>
      <c r="G57" s="5"/>
    </row>
    <row r="58" spans="1:9">
      <c r="A58" s="67"/>
      <c r="B58" s="28">
        <v>1001320</v>
      </c>
      <c r="C58" s="48">
        <v>-1</v>
      </c>
      <c r="D58" s="5">
        <v>2.3980000000000001</v>
      </c>
      <c r="E58" s="5"/>
      <c r="F58" s="5"/>
      <c r="G58" s="5">
        <f t="shared" ref="G58:G59" si="5">C58*D58</f>
        <v>-2.3980000000000001</v>
      </c>
    </row>
    <row r="59" spans="1:9" ht="13.5" thickBot="1">
      <c r="A59" s="67"/>
      <c r="B59" s="28">
        <v>1001340</v>
      </c>
      <c r="C59" s="48">
        <v>-1</v>
      </c>
      <c r="D59" s="5">
        <v>1.296</v>
      </c>
      <c r="E59" s="5"/>
      <c r="F59" s="5"/>
      <c r="G59" s="37">
        <f t="shared" si="5"/>
        <v>-1.296</v>
      </c>
      <c r="H59" s="38"/>
      <c r="I59" s="114"/>
    </row>
    <row r="60" spans="1:9">
      <c r="A60" s="67"/>
      <c r="B60" s="28"/>
      <c r="C60" s="48"/>
      <c r="D60" s="5"/>
      <c r="E60" s="5"/>
      <c r="F60" s="5"/>
      <c r="G60" s="5">
        <f>SUM(G55:G59)</f>
        <v>12.186</v>
      </c>
      <c r="I60" s="24">
        <f>G60*H60</f>
        <v>0</v>
      </c>
    </row>
    <row r="61" spans="1:9" ht="26">
      <c r="A61" s="278">
        <v>1002000</v>
      </c>
      <c r="B61" s="14" t="s">
        <v>118</v>
      </c>
      <c r="C61" s="48"/>
      <c r="D61" s="5"/>
      <c r="E61" s="5"/>
      <c r="F61" s="5"/>
      <c r="G61" s="5"/>
    </row>
    <row r="62" spans="1:9" ht="26">
      <c r="A62" s="278"/>
      <c r="B62" s="28" t="s">
        <v>212</v>
      </c>
      <c r="C62" s="48"/>
      <c r="D62" s="5"/>
      <c r="E62" s="5"/>
      <c r="F62" s="5"/>
      <c r="G62" s="5"/>
    </row>
    <row r="63" spans="1:9" ht="26">
      <c r="A63" s="67"/>
      <c r="B63" s="28" t="s">
        <v>200</v>
      </c>
      <c r="C63" s="48">
        <v>1</v>
      </c>
      <c r="D63" s="5">
        <v>4.2</v>
      </c>
      <c r="E63" s="5">
        <v>2.1</v>
      </c>
      <c r="F63" s="5">
        <v>0.1</v>
      </c>
      <c r="G63" s="5">
        <f>C63*D63*E63*F63</f>
        <v>0.88200000000000012</v>
      </c>
    </row>
    <row r="64" spans="1:9">
      <c r="A64" s="67"/>
      <c r="B64" s="28" t="s">
        <v>199</v>
      </c>
      <c r="C64" s="48">
        <v>1</v>
      </c>
      <c r="D64" s="5">
        <v>1.5</v>
      </c>
      <c r="E64" s="5">
        <v>0.4</v>
      </c>
      <c r="F64" s="5">
        <v>0.1</v>
      </c>
      <c r="G64" s="5">
        <f t="shared" ref="G64:G67" si="6">C64*D64*E64*F64</f>
        <v>6.0000000000000012E-2</v>
      </c>
    </row>
    <row r="65" spans="1:9">
      <c r="A65" s="67"/>
      <c r="B65" s="28" t="s">
        <v>196</v>
      </c>
      <c r="C65" s="48">
        <v>1</v>
      </c>
      <c r="D65" s="5">
        <v>6.4</v>
      </c>
      <c r="E65" s="5">
        <v>0.6</v>
      </c>
      <c r="F65" s="5">
        <v>0.1</v>
      </c>
      <c r="G65" s="5">
        <f t="shared" si="6"/>
        <v>0.38400000000000001</v>
      </c>
    </row>
    <row r="66" spans="1:9">
      <c r="A66" s="67"/>
      <c r="B66" s="28"/>
      <c r="C66" s="48">
        <v>1</v>
      </c>
      <c r="D66" s="5">
        <v>2.8</v>
      </c>
      <c r="E66" s="5">
        <v>0.6</v>
      </c>
      <c r="F66" s="5">
        <v>0.1</v>
      </c>
      <c r="G66" s="5">
        <f t="shared" si="6"/>
        <v>0.16800000000000001</v>
      </c>
    </row>
    <row r="67" spans="1:9" ht="13.5" thickBot="1">
      <c r="A67" s="67"/>
      <c r="B67" s="28" t="s">
        <v>241</v>
      </c>
      <c r="C67" s="48">
        <v>16</v>
      </c>
      <c r="D67" s="5">
        <v>0.8</v>
      </c>
      <c r="E67" s="5">
        <v>0.8</v>
      </c>
      <c r="F67" s="5">
        <v>0.1</v>
      </c>
      <c r="G67" s="37">
        <f t="shared" si="6"/>
        <v>1.0240000000000002</v>
      </c>
      <c r="H67" s="38"/>
      <c r="I67" s="114"/>
    </row>
    <row r="68" spans="1:9">
      <c r="A68" s="67"/>
      <c r="B68" s="28"/>
      <c r="C68" s="48"/>
      <c r="D68" s="5"/>
      <c r="E68" s="5"/>
      <c r="F68" s="5"/>
      <c r="G68" s="5">
        <f>SUM(G63:G67)</f>
        <v>2.5180000000000002</v>
      </c>
      <c r="I68" s="24">
        <f>G68*H68</f>
        <v>0</v>
      </c>
    </row>
    <row r="69" spans="1:9" ht="26">
      <c r="A69" s="278">
        <v>1002025</v>
      </c>
      <c r="B69" s="14" t="s">
        <v>213</v>
      </c>
      <c r="C69" s="48"/>
      <c r="D69" s="5"/>
      <c r="E69" s="5"/>
      <c r="F69" s="5"/>
      <c r="G69" s="5"/>
    </row>
    <row r="70" spans="1:9" ht="104">
      <c r="A70" s="278"/>
      <c r="B70" s="28" t="s">
        <v>214</v>
      </c>
      <c r="C70" s="48"/>
      <c r="D70" s="5"/>
      <c r="E70" s="5"/>
      <c r="F70" s="5"/>
      <c r="G70" s="5"/>
    </row>
    <row r="71" spans="1:9" ht="26">
      <c r="A71" s="67"/>
      <c r="B71" s="28" t="s">
        <v>200</v>
      </c>
      <c r="C71" s="48">
        <v>1</v>
      </c>
      <c r="D71" s="5">
        <v>4.2</v>
      </c>
      <c r="E71" s="5">
        <v>2.1</v>
      </c>
      <c r="F71" s="5">
        <v>0.4</v>
      </c>
      <c r="G71" s="5">
        <f>C71*D71*E71*F71</f>
        <v>3.5280000000000005</v>
      </c>
    </row>
    <row r="72" spans="1:9">
      <c r="A72" s="67"/>
      <c r="B72" s="28" t="s">
        <v>199</v>
      </c>
      <c r="C72" s="48">
        <v>1</v>
      </c>
      <c r="D72" s="5">
        <v>1.5</v>
      </c>
      <c r="E72" s="5">
        <v>0.4</v>
      </c>
      <c r="F72" s="5">
        <v>0.4</v>
      </c>
      <c r="G72" s="5">
        <f t="shared" ref="G72:G85" si="7">C72*D72*E72*F72</f>
        <v>0.24000000000000005</v>
      </c>
    </row>
    <row r="73" spans="1:9">
      <c r="A73" s="67"/>
      <c r="B73" s="28" t="s">
        <v>215</v>
      </c>
      <c r="C73" s="48">
        <v>1</v>
      </c>
      <c r="D73" s="5">
        <v>1.1000000000000001</v>
      </c>
      <c r="E73" s="5">
        <v>0.88</v>
      </c>
      <c r="F73" s="5">
        <v>0.2</v>
      </c>
      <c r="G73" s="5">
        <f t="shared" si="7"/>
        <v>0.19360000000000002</v>
      </c>
    </row>
    <row r="74" spans="1:9">
      <c r="A74" s="67"/>
      <c r="B74" s="28" t="s">
        <v>196</v>
      </c>
      <c r="C74" s="48">
        <v>1</v>
      </c>
      <c r="D74" s="5">
        <v>6.4</v>
      </c>
      <c r="E74" s="5">
        <v>0.6</v>
      </c>
      <c r="F74" s="5">
        <v>0.4</v>
      </c>
      <c r="G74" s="5">
        <f t="shared" si="7"/>
        <v>1.536</v>
      </c>
    </row>
    <row r="75" spans="1:9">
      <c r="A75" s="67"/>
      <c r="B75" s="28"/>
      <c r="C75" s="48">
        <v>1</v>
      </c>
      <c r="D75" s="5">
        <v>2.8</v>
      </c>
      <c r="E75" s="5">
        <v>0.6</v>
      </c>
      <c r="F75" s="5">
        <v>0.4</v>
      </c>
      <c r="G75" s="5">
        <f t="shared" si="7"/>
        <v>0.67200000000000004</v>
      </c>
    </row>
    <row r="76" spans="1:9">
      <c r="A76" s="67"/>
      <c r="B76" s="28" t="s">
        <v>241</v>
      </c>
      <c r="C76" s="48">
        <v>16</v>
      </c>
      <c r="D76" s="5">
        <v>0.8</v>
      </c>
      <c r="E76" s="5">
        <v>0.8</v>
      </c>
      <c r="F76" s="5">
        <v>0.4</v>
      </c>
      <c r="G76" s="5">
        <f t="shared" si="7"/>
        <v>4.096000000000001</v>
      </c>
    </row>
    <row r="77" spans="1:9">
      <c r="A77" s="67"/>
      <c r="B77" s="28" t="s">
        <v>216</v>
      </c>
      <c r="C77" s="48"/>
      <c r="D77" s="5"/>
      <c r="E77" s="5"/>
      <c r="F77" s="5"/>
      <c r="G77" s="5"/>
    </row>
    <row r="78" spans="1:9" ht="26">
      <c r="A78" s="67"/>
      <c r="B78" s="28" t="s">
        <v>200</v>
      </c>
      <c r="C78" s="48">
        <v>1</v>
      </c>
      <c r="D78" s="5">
        <v>4.8</v>
      </c>
      <c r="E78" s="5">
        <v>2.1</v>
      </c>
      <c r="F78" s="5">
        <v>0.2</v>
      </c>
      <c r="G78" s="5">
        <f t="shared" si="7"/>
        <v>2.016</v>
      </c>
    </row>
    <row r="79" spans="1:9">
      <c r="A79" s="67"/>
      <c r="B79" s="28" t="s">
        <v>112</v>
      </c>
      <c r="C79" s="48">
        <v>-1</v>
      </c>
      <c r="D79" s="5">
        <v>4.2</v>
      </c>
      <c r="E79" s="5">
        <v>2.1</v>
      </c>
      <c r="F79" s="5">
        <v>0.2</v>
      </c>
      <c r="G79" s="5">
        <f t="shared" si="7"/>
        <v>-1.7640000000000002</v>
      </c>
    </row>
    <row r="80" spans="1:9">
      <c r="A80" s="67"/>
      <c r="B80" s="28" t="s">
        <v>217</v>
      </c>
      <c r="C80" s="48">
        <v>1</v>
      </c>
      <c r="D80" s="5">
        <v>6.5</v>
      </c>
      <c r="E80" s="5">
        <v>0.8</v>
      </c>
      <c r="F80" s="5">
        <v>0.2</v>
      </c>
      <c r="G80" s="5">
        <f t="shared" si="7"/>
        <v>1.04</v>
      </c>
    </row>
    <row r="81" spans="1:9">
      <c r="A81" s="67"/>
      <c r="B81" s="28"/>
      <c r="C81" s="48">
        <v>1</v>
      </c>
      <c r="D81" s="5">
        <v>2.7</v>
      </c>
      <c r="E81" s="5">
        <v>0.8</v>
      </c>
      <c r="F81" s="5">
        <v>0.2</v>
      </c>
      <c r="G81" s="5">
        <f t="shared" si="7"/>
        <v>0.43200000000000005</v>
      </c>
    </row>
    <row r="82" spans="1:9">
      <c r="A82" s="67"/>
      <c r="B82" s="28" t="s">
        <v>162</v>
      </c>
      <c r="C82" s="48">
        <v>-1</v>
      </c>
      <c r="D82" s="5">
        <v>6.2</v>
      </c>
      <c r="E82" s="5">
        <v>0.2</v>
      </c>
      <c r="F82" s="5">
        <v>0.2</v>
      </c>
      <c r="G82" s="5">
        <f t="shared" si="7"/>
        <v>-0.24800000000000005</v>
      </c>
    </row>
    <row r="83" spans="1:9">
      <c r="A83" s="67"/>
      <c r="B83" s="28"/>
      <c r="C83" s="48">
        <v>-1</v>
      </c>
      <c r="D83" s="5">
        <v>3</v>
      </c>
      <c r="E83" s="5">
        <v>0.2</v>
      </c>
      <c r="F83" s="5">
        <v>0.2</v>
      </c>
      <c r="G83" s="5">
        <f t="shared" si="7"/>
        <v>-0.12000000000000002</v>
      </c>
    </row>
    <row r="84" spans="1:9">
      <c r="A84" s="67"/>
      <c r="B84" s="28" t="s">
        <v>241</v>
      </c>
      <c r="C84" s="48">
        <v>16</v>
      </c>
      <c r="D84" s="5">
        <v>1</v>
      </c>
      <c r="E84" s="5">
        <v>1</v>
      </c>
      <c r="F84" s="5">
        <v>0.2</v>
      </c>
      <c r="G84" s="5">
        <f t="shared" si="7"/>
        <v>3.2</v>
      </c>
    </row>
    <row r="85" spans="1:9" ht="13.5" thickBot="1">
      <c r="A85" s="67"/>
      <c r="B85" s="28" t="s">
        <v>162</v>
      </c>
      <c r="C85" s="48">
        <v>-16</v>
      </c>
      <c r="D85" s="5">
        <v>0.4</v>
      </c>
      <c r="E85" s="5">
        <v>0.4</v>
      </c>
      <c r="F85" s="5">
        <v>0.2</v>
      </c>
      <c r="G85" s="37">
        <f t="shared" si="7"/>
        <v>-0.51200000000000012</v>
      </c>
      <c r="H85" s="38"/>
      <c r="I85" s="114"/>
    </row>
    <row r="86" spans="1:9">
      <c r="A86" s="67"/>
      <c r="B86" s="28"/>
      <c r="C86" s="48"/>
      <c r="D86" s="5"/>
      <c r="E86" s="5"/>
      <c r="F86" s="5"/>
      <c r="G86" s="5">
        <f>SUM(G71:G85)</f>
        <v>14.309600000000003</v>
      </c>
      <c r="I86" s="24">
        <f>G86*H86</f>
        <v>0</v>
      </c>
    </row>
    <row r="87" spans="1:9" ht="26">
      <c r="A87" s="278">
        <v>1002045</v>
      </c>
      <c r="B87" s="14" t="s">
        <v>218</v>
      </c>
      <c r="C87" s="48"/>
      <c r="D87" s="5"/>
      <c r="E87" s="5"/>
      <c r="F87" s="5"/>
      <c r="G87" s="5"/>
    </row>
    <row r="88" spans="1:9" ht="104">
      <c r="A88" s="278"/>
      <c r="B88" s="28" t="s">
        <v>219</v>
      </c>
      <c r="C88" s="48"/>
      <c r="D88" s="5"/>
      <c r="E88" s="5"/>
      <c r="F88" s="5"/>
      <c r="G88" s="5"/>
    </row>
    <row r="89" spans="1:9">
      <c r="A89" s="67"/>
      <c r="B89" s="28" t="s">
        <v>196</v>
      </c>
      <c r="C89" s="48">
        <v>1</v>
      </c>
      <c r="D89" s="5">
        <v>6.2</v>
      </c>
      <c r="E89" s="5">
        <v>0.2</v>
      </c>
      <c r="F89" s="5">
        <v>0.4</v>
      </c>
      <c r="G89" s="5">
        <f t="shared" ref="G89:G90" si="8">C89*D89*E89*F89</f>
        <v>0.49600000000000011</v>
      </c>
    </row>
    <row r="90" spans="1:9" ht="13.5" thickBot="1">
      <c r="A90" s="67"/>
      <c r="B90" s="28"/>
      <c r="C90" s="48">
        <v>1</v>
      </c>
      <c r="D90" s="5">
        <v>3</v>
      </c>
      <c r="E90" s="5">
        <v>0.2</v>
      </c>
      <c r="F90" s="5">
        <v>0.4</v>
      </c>
      <c r="G90" s="37">
        <f t="shared" si="8"/>
        <v>0.24000000000000005</v>
      </c>
      <c r="H90" s="38"/>
      <c r="I90" s="114"/>
    </row>
    <row r="91" spans="1:9">
      <c r="A91" s="67"/>
      <c r="B91" s="28"/>
      <c r="C91" s="48"/>
      <c r="D91" s="5"/>
      <c r="E91" s="5"/>
      <c r="F91" s="5"/>
      <c r="G91" s="5">
        <f>SUM(G89:G90)</f>
        <v>0.73600000000000021</v>
      </c>
      <c r="I91" s="24">
        <f>G91*H91</f>
        <v>0</v>
      </c>
    </row>
    <row r="92" spans="1:9" ht="26">
      <c r="A92" s="278">
        <v>1002065</v>
      </c>
      <c r="B92" s="14" t="s">
        <v>224</v>
      </c>
      <c r="C92" s="48"/>
      <c r="D92" s="5"/>
      <c r="E92" s="5"/>
      <c r="F92" s="5"/>
      <c r="G92" s="5"/>
    </row>
    <row r="93" spans="1:9" ht="104">
      <c r="A93" s="278"/>
      <c r="B93" s="28" t="s">
        <v>225</v>
      </c>
      <c r="C93" s="48"/>
      <c r="D93" s="5"/>
      <c r="E93" s="5"/>
      <c r="F93" s="5"/>
      <c r="G93" s="5"/>
    </row>
    <row r="94" spans="1:9" ht="13.5" thickBot="1">
      <c r="A94" s="67"/>
      <c r="B94" s="28" t="s">
        <v>241</v>
      </c>
      <c r="C94" s="48">
        <v>16</v>
      </c>
      <c r="D94" s="5">
        <v>0.4</v>
      </c>
      <c r="E94" s="5">
        <v>0.4</v>
      </c>
      <c r="F94" s="5">
        <v>0.6</v>
      </c>
      <c r="G94" s="37">
        <f t="shared" ref="G94" si="9">C94*D94*E94*F94</f>
        <v>1.5360000000000003</v>
      </c>
      <c r="H94" s="38"/>
      <c r="I94" s="114"/>
    </row>
    <row r="95" spans="1:9">
      <c r="A95" s="67"/>
      <c r="B95" s="28"/>
      <c r="C95" s="48"/>
      <c r="D95" s="5"/>
      <c r="E95" s="5"/>
      <c r="F95" s="5"/>
      <c r="G95" s="5">
        <f>SUM(G94)</f>
        <v>1.5360000000000003</v>
      </c>
      <c r="I95" s="24">
        <f>G95*H95</f>
        <v>0</v>
      </c>
    </row>
    <row r="96" spans="1:9" ht="26">
      <c r="A96" s="278">
        <v>1003000</v>
      </c>
      <c r="B96" s="14" t="s">
        <v>226</v>
      </c>
      <c r="C96" s="48"/>
      <c r="D96" s="5"/>
      <c r="E96" s="5"/>
      <c r="F96" s="5"/>
      <c r="G96" s="5"/>
    </row>
    <row r="97" spans="1:9" ht="26">
      <c r="A97" s="278"/>
      <c r="B97" s="28" t="s">
        <v>141</v>
      </c>
      <c r="C97" s="48"/>
      <c r="D97" s="5"/>
      <c r="E97" s="5"/>
      <c r="F97" s="5"/>
      <c r="G97" s="5"/>
    </row>
    <row r="98" spans="1:9" ht="26">
      <c r="A98" s="67"/>
      <c r="B98" s="28" t="s">
        <v>200</v>
      </c>
      <c r="C98" s="48">
        <v>2</v>
      </c>
      <c r="D98" s="5">
        <v>4.2</v>
      </c>
      <c r="E98" s="5"/>
      <c r="F98" s="5">
        <v>0.4</v>
      </c>
      <c r="G98" s="5">
        <f>C98*D98*F98</f>
        <v>3.3600000000000003</v>
      </c>
    </row>
    <row r="99" spans="1:9">
      <c r="A99" s="67"/>
      <c r="B99" s="28"/>
      <c r="C99" s="48">
        <v>2</v>
      </c>
      <c r="E99" s="5">
        <v>2.1</v>
      </c>
      <c r="F99" s="5">
        <v>0.4</v>
      </c>
      <c r="G99" s="5">
        <f>C99*E99*F99</f>
        <v>1.6800000000000002</v>
      </c>
    </row>
    <row r="100" spans="1:9">
      <c r="A100" s="67"/>
      <c r="B100" s="28" t="s">
        <v>199</v>
      </c>
      <c r="C100" s="48">
        <v>2</v>
      </c>
      <c r="D100" s="5">
        <v>1.5</v>
      </c>
      <c r="E100" s="5"/>
      <c r="F100" s="5">
        <v>0.2</v>
      </c>
      <c r="G100" s="5">
        <f>C100*D100*F100</f>
        <v>0.60000000000000009</v>
      </c>
    </row>
    <row r="101" spans="1:9">
      <c r="A101" s="67"/>
      <c r="B101" s="28"/>
      <c r="C101" s="48">
        <v>2</v>
      </c>
      <c r="D101" s="5"/>
      <c r="E101" s="5">
        <v>0.4</v>
      </c>
      <c r="F101" s="5">
        <v>0.2</v>
      </c>
      <c r="G101" s="5">
        <f>C101*E101*F101</f>
        <v>0.16000000000000003</v>
      </c>
    </row>
    <row r="102" spans="1:9">
      <c r="A102" s="67"/>
      <c r="B102" s="28" t="s">
        <v>215</v>
      </c>
      <c r="C102" s="48">
        <v>2</v>
      </c>
      <c r="D102" s="5">
        <v>1.1000000000000001</v>
      </c>
      <c r="E102" s="5"/>
      <c r="F102" s="5">
        <v>0.2</v>
      </c>
      <c r="G102" s="5">
        <f>C102*D102*F102</f>
        <v>0.44000000000000006</v>
      </c>
    </row>
    <row r="103" spans="1:9" ht="13.5" thickBot="1">
      <c r="A103" s="67"/>
      <c r="B103" s="28"/>
      <c r="C103" s="48">
        <v>2</v>
      </c>
      <c r="D103" s="5"/>
      <c r="E103" s="5">
        <v>0.88</v>
      </c>
      <c r="F103" s="5">
        <v>0.2</v>
      </c>
      <c r="G103" s="37">
        <f>C103*E103*F103</f>
        <v>0.35200000000000004</v>
      </c>
      <c r="H103" s="38"/>
      <c r="I103" s="114"/>
    </row>
    <row r="104" spans="1:9">
      <c r="A104" s="67"/>
      <c r="B104" s="28"/>
      <c r="C104" s="48"/>
      <c r="D104" s="5"/>
      <c r="E104" s="5"/>
      <c r="F104" s="5"/>
      <c r="G104" s="5">
        <f>SUM(G98:G103)</f>
        <v>6.5920000000000014</v>
      </c>
      <c r="I104" s="24">
        <f>G104*H104</f>
        <v>0</v>
      </c>
    </row>
    <row r="105" spans="1:9" ht="26">
      <c r="A105" s="278">
        <v>1003020</v>
      </c>
      <c r="B105" s="14" t="s">
        <v>148</v>
      </c>
      <c r="C105" s="48"/>
      <c r="D105" s="5"/>
      <c r="E105" s="5"/>
      <c r="F105" s="5"/>
      <c r="G105" s="5"/>
    </row>
    <row r="106" spans="1:9" ht="26">
      <c r="A106" s="278"/>
      <c r="B106" s="28" t="s">
        <v>148</v>
      </c>
      <c r="C106" s="48"/>
      <c r="D106" s="5"/>
      <c r="E106" s="5"/>
      <c r="F106" s="5"/>
      <c r="G106" s="5"/>
    </row>
    <row r="107" spans="1:9">
      <c r="A107" s="67"/>
      <c r="B107" s="28" t="s">
        <v>196</v>
      </c>
      <c r="C107" s="48">
        <v>2</v>
      </c>
      <c r="D107" s="5">
        <v>6.2</v>
      </c>
      <c r="E107" s="5"/>
      <c r="F107" s="5">
        <v>0.4</v>
      </c>
      <c r="G107" s="5">
        <f t="shared" ref="G107:G108" si="10">C107*D107*F107</f>
        <v>4.9600000000000009</v>
      </c>
    </row>
    <row r="108" spans="1:9" ht="13.5" thickBot="1">
      <c r="A108" s="67"/>
      <c r="B108" s="28"/>
      <c r="C108" s="48">
        <v>2</v>
      </c>
      <c r="D108" s="5">
        <v>3</v>
      </c>
      <c r="E108" s="5"/>
      <c r="F108" s="5">
        <v>0.4</v>
      </c>
      <c r="G108" s="37">
        <f t="shared" si="10"/>
        <v>2.4000000000000004</v>
      </c>
      <c r="H108" s="38"/>
      <c r="I108" s="114"/>
    </row>
    <row r="109" spans="1:9">
      <c r="A109" s="67"/>
      <c r="B109" s="28"/>
      <c r="C109" s="48"/>
      <c r="D109" s="5"/>
      <c r="E109" s="5"/>
      <c r="F109" s="5"/>
      <c r="G109" s="5">
        <f>SUM(G107:G108)</f>
        <v>7.3600000000000012</v>
      </c>
      <c r="I109" s="24">
        <f>G109*H109</f>
        <v>0</v>
      </c>
    </row>
    <row r="110" spans="1:9" ht="26">
      <c r="A110" s="278">
        <v>1003040</v>
      </c>
      <c r="B110" s="14" t="s">
        <v>153</v>
      </c>
      <c r="C110" s="48"/>
      <c r="D110" s="5"/>
      <c r="E110" s="5"/>
      <c r="F110" s="5"/>
      <c r="G110" s="5"/>
    </row>
    <row r="111" spans="1:9" ht="26">
      <c r="A111" s="278"/>
      <c r="B111" s="28" t="s">
        <v>153</v>
      </c>
      <c r="C111" s="48"/>
      <c r="D111" s="5"/>
      <c r="E111" s="5"/>
      <c r="F111" s="5"/>
      <c r="G111" s="5"/>
    </row>
    <row r="112" spans="1:9" ht="13.5" thickBot="1">
      <c r="A112" s="67"/>
      <c r="B112" s="28" t="s">
        <v>241</v>
      </c>
      <c r="C112" s="48">
        <v>64</v>
      </c>
      <c r="D112" s="5">
        <v>0.4</v>
      </c>
      <c r="E112" s="5"/>
      <c r="F112" s="5">
        <v>0.6</v>
      </c>
      <c r="G112" s="37">
        <f t="shared" ref="G112" si="11">C112*D112*F112</f>
        <v>15.36</v>
      </c>
      <c r="H112" s="38"/>
      <c r="I112" s="114"/>
    </row>
    <row r="113" spans="1:9">
      <c r="A113" s="67"/>
      <c r="B113" s="28"/>
      <c r="C113" s="48"/>
      <c r="D113" s="5"/>
      <c r="E113" s="5"/>
      <c r="F113" s="5"/>
      <c r="G113" s="5">
        <f>SUM(G112)</f>
        <v>15.36</v>
      </c>
      <c r="I113" s="24">
        <f>G113*H113</f>
        <v>0</v>
      </c>
    </row>
    <row r="114" spans="1:9" ht="26">
      <c r="A114" s="278">
        <v>1004000</v>
      </c>
      <c r="B114" s="14" t="s">
        <v>155</v>
      </c>
      <c r="C114" s="48"/>
      <c r="D114" s="5"/>
      <c r="E114" s="5"/>
      <c r="F114" s="5"/>
      <c r="G114" s="5"/>
    </row>
    <row r="115" spans="1:9" ht="65">
      <c r="A115" s="278"/>
      <c r="B115" s="28" t="s">
        <v>156</v>
      </c>
      <c r="C115" s="48"/>
      <c r="D115" s="5"/>
      <c r="E115" s="5"/>
      <c r="F115" s="5"/>
      <c r="G115" s="5"/>
    </row>
    <row r="116" spans="1:9">
      <c r="A116" s="67"/>
      <c r="B116" s="28" t="s">
        <v>157</v>
      </c>
      <c r="C116" s="48"/>
      <c r="D116" s="5"/>
      <c r="E116" s="5"/>
      <c r="F116" s="5"/>
      <c r="G116" s="5"/>
    </row>
    <row r="117" spans="1:9">
      <c r="A117" s="67"/>
      <c r="B117" s="28">
        <v>1002025</v>
      </c>
      <c r="C117" s="48">
        <v>1</v>
      </c>
      <c r="D117" s="5">
        <v>14.31</v>
      </c>
      <c r="E117" s="5"/>
      <c r="F117" s="5">
        <v>90</v>
      </c>
      <c r="G117" s="5">
        <f>C117*D117*F117</f>
        <v>1287.9000000000001</v>
      </c>
    </row>
    <row r="118" spans="1:9">
      <c r="A118" s="67"/>
      <c r="B118" s="28">
        <v>1002045</v>
      </c>
      <c r="C118" s="48">
        <v>1</v>
      </c>
      <c r="D118" s="5">
        <v>0.73599999999999999</v>
      </c>
      <c r="E118" s="5"/>
      <c r="F118" s="5">
        <v>90</v>
      </c>
      <c r="G118" s="5">
        <f>C118*D118*F118</f>
        <v>66.239999999999995</v>
      </c>
    </row>
    <row r="119" spans="1:9" ht="13.5" thickBot="1">
      <c r="A119" s="67"/>
      <c r="B119" s="28">
        <v>1002065</v>
      </c>
      <c r="C119" s="48">
        <v>1</v>
      </c>
      <c r="D119" s="5">
        <v>1.536</v>
      </c>
      <c r="E119" s="5"/>
      <c r="F119" s="5">
        <v>150</v>
      </c>
      <c r="G119" s="37">
        <f t="shared" ref="G119" si="12">C119*D119*F119</f>
        <v>230.4</v>
      </c>
      <c r="H119" s="38"/>
      <c r="I119" s="114"/>
    </row>
    <row r="120" spans="1:9">
      <c r="A120" s="67"/>
      <c r="B120" s="28"/>
      <c r="C120" s="48"/>
      <c r="D120" s="5"/>
      <c r="E120" s="5"/>
      <c r="F120" s="5"/>
      <c r="G120" s="5">
        <f>SUM(G117:G119)</f>
        <v>1584.5400000000002</v>
      </c>
      <c r="I120" s="24">
        <f>G120*H120</f>
        <v>0</v>
      </c>
    </row>
    <row r="121" spans="1:9" ht="39">
      <c r="A121" s="67">
        <v>1004010</v>
      </c>
      <c r="B121" s="14" t="s">
        <v>158</v>
      </c>
      <c r="C121" s="48"/>
      <c r="D121" s="5"/>
      <c r="E121" s="5"/>
      <c r="F121" s="5"/>
      <c r="G121" s="5"/>
    </row>
    <row r="122" spans="1:9" ht="78">
      <c r="A122" s="67"/>
      <c r="B122" s="28" t="s">
        <v>159</v>
      </c>
      <c r="C122" s="48"/>
      <c r="D122" s="5"/>
      <c r="E122" s="5"/>
      <c r="F122" s="5"/>
      <c r="G122" s="5"/>
    </row>
    <row r="123" spans="1:9">
      <c r="A123" s="67"/>
      <c r="B123" s="28" t="s">
        <v>227</v>
      </c>
      <c r="C123" s="48"/>
      <c r="D123" s="5"/>
      <c r="E123" s="5"/>
      <c r="F123" s="5"/>
      <c r="G123" s="5"/>
    </row>
    <row r="124" spans="1:9">
      <c r="A124" s="67"/>
      <c r="B124" s="28" t="s">
        <v>228</v>
      </c>
      <c r="C124" s="48">
        <v>2</v>
      </c>
      <c r="D124" s="5">
        <v>1.6</v>
      </c>
      <c r="E124" s="5">
        <v>14.2</v>
      </c>
      <c r="G124" s="5">
        <f>C124*D124*E124</f>
        <v>45.44</v>
      </c>
    </row>
    <row r="125" spans="1:9">
      <c r="A125" s="67"/>
      <c r="B125" s="28" t="s">
        <v>229</v>
      </c>
      <c r="C125" s="48">
        <v>1</v>
      </c>
      <c r="D125" s="5">
        <v>1</v>
      </c>
      <c r="E125" s="5">
        <v>17</v>
      </c>
      <c r="G125" s="5">
        <f>C125*D125*E125</f>
        <v>17</v>
      </c>
    </row>
    <row r="126" spans="1:9">
      <c r="A126" s="67"/>
      <c r="B126" s="28" t="s">
        <v>230</v>
      </c>
      <c r="C126" s="48">
        <v>2</v>
      </c>
      <c r="D126" s="5">
        <v>20</v>
      </c>
      <c r="E126" s="5"/>
      <c r="G126" s="5">
        <f>C126*D126</f>
        <v>40</v>
      </c>
    </row>
    <row r="127" spans="1:9">
      <c r="A127" s="67"/>
      <c r="B127" s="28"/>
      <c r="C127" s="48">
        <v>2</v>
      </c>
      <c r="D127" s="5">
        <v>6</v>
      </c>
      <c r="E127" s="5"/>
      <c r="F127" s="5"/>
      <c r="G127" s="5">
        <f>C127*D127</f>
        <v>12</v>
      </c>
    </row>
    <row r="128" spans="1:9">
      <c r="A128" s="67"/>
      <c r="B128" s="28" t="s">
        <v>231</v>
      </c>
      <c r="C128" s="48"/>
      <c r="D128" s="5"/>
      <c r="E128" s="5"/>
      <c r="F128" s="5"/>
      <c r="G128" s="5"/>
    </row>
    <row r="129" spans="1:9">
      <c r="A129" s="67"/>
      <c r="B129" s="28" t="s">
        <v>232</v>
      </c>
      <c r="C129" s="48">
        <v>5</v>
      </c>
      <c r="D129" s="5">
        <v>3.7</v>
      </c>
      <c r="E129" s="5">
        <v>15.8</v>
      </c>
      <c r="F129" s="5"/>
      <c r="G129" s="5">
        <f>C129*D129*E129</f>
        <v>292.3</v>
      </c>
    </row>
    <row r="130" spans="1:9">
      <c r="A130" s="67"/>
      <c r="B130" s="28" t="s">
        <v>242</v>
      </c>
      <c r="C130" s="48"/>
      <c r="D130" s="5"/>
      <c r="E130" s="5"/>
      <c r="F130" s="5"/>
      <c r="G130" s="5"/>
    </row>
    <row r="131" spans="1:9">
      <c r="A131" s="67"/>
      <c r="B131" s="28" t="s">
        <v>228</v>
      </c>
      <c r="C131" s="48">
        <v>8</v>
      </c>
      <c r="D131" s="5">
        <v>2.25</v>
      </c>
      <c r="E131" s="5">
        <v>14.2</v>
      </c>
      <c r="F131" s="5"/>
      <c r="G131" s="5">
        <f>C131*D131*E131</f>
        <v>255.6</v>
      </c>
    </row>
    <row r="132" spans="1:9">
      <c r="A132" s="67"/>
      <c r="B132" s="28" t="s">
        <v>229</v>
      </c>
      <c r="C132" s="48">
        <v>4</v>
      </c>
      <c r="D132" s="5">
        <v>6</v>
      </c>
      <c r="E132" s="5">
        <v>22.4</v>
      </c>
      <c r="F132" s="5"/>
      <c r="G132" s="5">
        <f>C132*D132*E132</f>
        <v>537.59999999999991</v>
      </c>
    </row>
    <row r="133" spans="1:9">
      <c r="A133" s="67"/>
      <c r="B133" s="28"/>
      <c r="C133" s="48">
        <v>4</v>
      </c>
      <c r="D133" s="5">
        <v>3.7</v>
      </c>
      <c r="E133" s="5">
        <v>22.4</v>
      </c>
      <c r="F133" s="5"/>
      <c r="G133" s="5">
        <f t="shared" ref="G133:G135" si="13">C133*D133*E133</f>
        <v>331.52</v>
      </c>
    </row>
    <row r="134" spans="1:9">
      <c r="A134" s="67"/>
      <c r="B134" s="28"/>
      <c r="C134" s="48">
        <v>1</v>
      </c>
      <c r="D134" s="5">
        <v>1</v>
      </c>
      <c r="E134" s="5">
        <v>22.4</v>
      </c>
      <c r="F134" s="5"/>
      <c r="G134" s="5">
        <f t="shared" si="13"/>
        <v>22.4</v>
      </c>
    </row>
    <row r="135" spans="1:9">
      <c r="A135" s="67"/>
      <c r="B135" s="28"/>
      <c r="C135" s="48">
        <v>1</v>
      </c>
      <c r="D135" s="5">
        <v>1.5</v>
      </c>
      <c r="E135" s="5">
        <v>22.4</v>
      </c>
      <c r="F135" s="5"/>
      <c r="G135" s="5">
        <f t="shared" si="13"/>
        <v>33.599999999999994</v>
      </c>
    </row>
    <row r="136" spans="1:9">
      <c r="A136" s="67"/>
      <c r="B136" s="28" t="s">
        <v>230</v>
      </c>
      <c r="C136" s="48">
        <v>8</v>
      </c>
      <c r="D136" s="5">
        <v>20</v>
      </c>
      <c r="E136" s="5"/>
      <c r="F136" s="5"/>
      <c r="G136" s="5">
        <f>C136*D136</f>
        <v>160</v>
      </c>
    </row>
    <row r="137" spans="1:9">
      <c r="A137" s="67"/>
      <c r="B137" s="28"/>
      <c r="C137" s="48">
        <v>2</v>
      </c>
      <c r="D137" s="5">
        <v>6</v>
      </c>
      <c r="E137" s="5"/>
      <c r="F137" s="5"/>
      <c r="G137" s="5">
        <f>C137*D137</f>
        <v>12</v>
      </c>
    </row>
    <row r="138" spans="1:9">
      <c r="A138" s="67"/>
      <c r="B138" s="28" t="s">
        <v>233</v>
      </c>
      <c r="C138" s="48">
        <v>16</v>
      </c>
      <c r="D138" s="5">
        <v>0.4</v>
      </c>
      <c r="E138" s="5">
        <v>6.6</v>
      </c>
      <c r="F138" s="5"/>
      <c r="G138" s="5">
        <f>C138*D138*E138</f>
        <v>42.24</v>
      </c>
    </row>
    <row r="139" spans="1:9">
      <c r="A139" s="67"/>
      <c r="B139" s="28"/>
      <c r="C139" s="48">
        <v>4</v>
      </c>
      <c r="D139" s="5">
        <v>4</v>
      </c>
      <c r="E139" s="5">
        <v>6.6</v>
      </c>
      <c r="F139" s="5"/>
      <c r="G139" s="5">
        <f>C139*D139*E139</f>
        <v>105.6</v>
      </c>
    </row>
    <row r="140" spans="1:9">
      <c r="A140" s="67"/>
      <c r="B140" s="28"/>
      <c r="C140" s="5">
        <v>8</v>
      </c>
      <c r="D140" s="48">
        <v>0.6</v>
      </c>
      <c r="E140" s="5">
        <v>6.6</v>
      </c>
      <c r="F140" s="5"/>
      <c r="G140" s="5">
        <f>C140*D140*E140</f>
        <v>31.679999999999996</v>
      </c>
    </row>
    <row r="141" spans="1:9">
      <c r="A141" s="67"/>
      <c r="B141" s="28" t="s">
        <v>230</v>
      </c>
      <c r="C141" s="48">
        <v>16</v>
      </c>
      <c r="D141" s="5">
        <v>6</v>
      </c>
      <c r="E141" s="5"/>
      <c r="F141" s="5"/>
      <c r="G141" s="5">
        <f>C141*D141</f>
        <v>96</v>
      </c>
    </row>
    <row r="142" spans="1:9" ht="13.5" thickBot="1">
      <c r="A142" s="67"/>
      <c r="B142" s="28" t="s">
        <v>234</v>
      </c>
      <c r="C142" s="48">
        <v>0.15</v>
      </c>
      <c r="D142" s="5">
        <v>2034.98</v>
      </c>
      <c r="E142" s="5"/>
      <c r="F142" s="5"/>
      <c r="G142" s="37">
        <f>C142*D142</f>
        <v>305.24700000000001</v>
      </c>
      <c r="H142" s="38"/>
      <c r="I142" s="114"/>
    </row>
    <row r="143" spans="1:9">
      <c r="A143" s="67"/>
      <c r="B143" s="28"/>
      <c r="C143" s="48"/>
      <c r="D143" s="5"/>
      <c r="E143" s="5"/>
      <c r="F143" s="5"/>
      <c r="G143" s="5">
        <f>SUM(G124:G142)</f>
        <v>2340.2269999999999</v>
      </c>
      <c r="I143" s="24">
        <f>G143*H143</f>
        <v>0</v>
      </c>
    </row>
    <row r="144" spans="1:9" ht="26">
      <c r="A144" s="278">
        <v>1004105</v>
      </c>
      <c r="B144" s="14" t="s">
        <v>161</v>
      </c>
      <c r="C144" s="48"/>
      <c r="D144" s="5"/>
      <c r="E144" s="5"/>
      <c r="F144" s="5"/>
      <c r="G144" s="5"/>
    </row>
    <row r="145" spans="1:9" ht="65">
      <c r="A145" s="278"/>
      <c r="B145" s="28" t="s">
        <v>235</v>
      </c>
      <c r="C145" s="48"/>
      <c r="D145" s="5"/>
      <c r="E145" s="5"/>
      <c r="F145" s="5"/>
      <c r="G145" s="5"/>
    </row>
    <row r="146" spans="1:9">
      <c r="A146" s="67"/>
      <c r="B146" s="28" t="s">
        <v>199</v>
      </c>
      <c r="C146" s="48">
        <v>1</v>
      </c>
      <c r="D146" s="5">
        <v>3.6</v>
      </c>
      <c r="E146" s="5"/>
      <c r="F146" s="5"/>
      <c r="G146" s="5">
        <f t="shared" ref="G146:G153" si="14">C146*D146</f>
        <v>3.6</v>
      </c>
    </row>
    <row r="147" spans="1:9">
      <c r="A147" s="67"/>
      <c r="B147" s="28"/>
      <c r="C147" s="48">
        <v>1</v>
      </c>
      <c r="D147" s="5">
        <v>2.6</v>
      </c>
      <c r="E147" s="5"/>
      <c r="F147" s="5"/>
      <c r="G147" s="5">
        <f t="shared" si="14"/>
        <v>2.6</v>
      </c>
    </row>
    <row r="148" spans="1:9">
      <c r="A148" s="67"/>
      <c r="B148" s="28"/>
      <c r="C148" s="48">
        <v>1</v>
      </c>
      <c r="D148" s="5">
        <v>1</v>
      </c>
      <c r="E148" s="5"/>
      <c r="F148" s="5"/>
      <c r="G148" s="5">
        <f t="shared" si="14"/>
        <v>1</v>
      </c>
    </row>
    <row r="149" spans="1:9">
      <c r="A149" s="67"/>
      <c r="B149" s="28" t="s">
        <v>241</v>
      </c>
      <c r="C149" s="48">
        <v>1</v>
      </c>
      <c r="D149" s="5">
        <v>5.2</v>
      </c>
      <c r="E149" s="5"/>
      <c r="F149" s="5"/>
      <c r="G149" s="5">
        <f t="shared" si="14"/>
        <v>5.2</v>
      </c>
    </row>
    <row r="150" spans="1:9">
      <c r="A150" s="67"/>
      <c r="B150" s="28"/>
      <c r="C150" s="48">
        <v>1</v>
      </c>
      <c r="D150" s="5">
        <v>1</v>
      </c>
      <c r="E150" s="5"/>
      <c r="F150" s="5"/>
      <c r="G150" s="5">
        <f t="shared" si="14"/>
        <v>1</v>
      </c>
    </row>
    <row r="151" spans="1:9">
      <c r="A151" s="67"/>
      <c r="B151" s="28"/>
      <c r="C151" s="48">
        <v>1</v>
      </c>
      <c r="D151" s="5">
        <v>5.8</v>
      </c>
      <c r="E151" s="5"/>
      <c r="F151" s="5"/>
      <c r="G151" s="5">
        <f t="shared" si="14"/>
        <v>5.8</v>
      </c>
    </row>
    <row r="152" spans="1:9">
      <c r="A152" s="67"/>
      <c r="B152" s="28"/>
      <c r="C152" s="48">
        <v>1</v>
      </c>
      <c r="D152" s="5">
        <v>4.9000000000000004</v>
      </c>
      <c r="E152" s="5"/>
      <c r="F152" s="5"/>
      <c r="G152" s="5">
        <f t="shared" si="14"/>
        <v>4.9000000000000004</v>
      </c>
    </row>
    <row r="153" spans="1:9" ht="13.5" thickBot="1">
      <c r="A153" s="67"/>
      <c r="B153" s="28"/>
      <c r="C153" s="48">
        <v>2</v>
      </c>
      <c r="D153" s="5">
        <v>3.2</v>
      </c>
      <c r="E153" s="5"/>
      <c r="F153" s="5"/>
      <c r="G153" s="37">
        <f t="shared" si="14"/>
        <v>6.4</v>
      </c>
      <c r="H153" s="38"/>
      <c r="I153" s="114"/>
    </row>
    <row r="154" spans="1:9">
      <c r="A154" s="67"/>
      <c r="B154" s="28"/>
      <c r="C154" s="48"/>
      <c r="D154" s="5"/>
      <c r="E154" s="5"/>
      <c r="F154" s="5"/>
      <c r="G154" s="5">
        <f>SUM(G146:G153)</f>
        <v>30.5</v>
      </c>
      <c r="I154" s="24">
        <f>G154*H154</f>
        <v>0</v>
      </c>
    </row>
    <row r="155" spans="1:9" ht="52">
      <c r="A155" s="278">
        <v>1004111</v>
      </c>
      <c r="B155" s="14" t="s">
        <v>236</v>
      </c>
      <c r="C155" s="48"/>
      <c r="D155" s="5"/>
      <c r="E155" s="5"/>
      <c r="F155" s="5"/>
      <c r="G155" s="5"/>
    </row>
    <row r="156" spans="1:9" ht="91">
      <c r="A156" s="278"/>
      <c r="B156" s="28" t="s">
        <v>237</v>
      </c>
      <c r="C156" s="48"/>
      <c r="D156" s="5"/>
      <c r="E156" s="5"/>
      <c r="F156" s="5"/>
      <c r="G156" s="5"/>
    </row>
    <row r="157" spans="1:9">
      <c r="A157" s="67"/>
      <c r="B157" s="28" t="s">
        <v>238</v>
      </c>
      <c r="C157" s="48">
        <v>1</v>
      </c>
      <c r="D157" s="5">
        <v>3.6</v>
      </c>
      <c r="E157" s="5"/>
      <c r="F157" s="5"/>
      <c r="G157" s="5">
        <f t="shared" ref="G157:G158" si="15">C157*D157</f>
        <v>3.6</v>
      </c>
    </row>
    <row r="158" spans="1:9" ht="13.5" thickBot="1">
      <c r="A158" s="67"/>
      <c r="B158" s="28" t="s">
        <v>239</v>
      </c>
      <c r="C158" s="48">
        <v>1</v>
      </c>
      <c r="D158" s="5">
        <v>5.2</v>
      </c>
      <c r="E158" s="5"/>
      <c r="F158" s="5"/>
      <c r="G158" s="37">
        <f t="shared" si="15"/>
        <v>5.2</v>
      </c>
      <c r="H158" s="38"/>
      <c r="I158" s="114"/>
    </row>
    <row r="159" spans="1:9">
      <c r="A159" s="67"/>
      <c r="B159" s="28"/>
      <c r="C159" s="48"/>
      <c r="D159" s="5"/>
      <c r="E159" s="5"/>
      <c r="F159" s="5"/>
      <c r="G159" s="5">
        <f>SUM(G157:G158)</f>
        <v>8.8000000000000007</v>
      </c>
      <c r="I159" s="24">
        <f>G159*H159</f>
        <v>0</v>
      </c>
    </row>
    <row r="160" spans="1:9" ht="39">
      <c r="A160" s="278">
        <v>1004120</v>
      </c>
      <c r="B160" s="14" t="s">
        <v>240</v>
      </c>
      <c r="C160" s="48"/>
      <c r="D160" s="5"/>
      <c r="E160" s="5"/>
      <c r="F160" s="5"/>
      <c r="G160" s="5"/>
    </row>
    <row r="161" spans="1:9" ht="52">
      <c r="A161" s="278"/>
      <c r="B161" s="28" t="s">
        <v>1053</v>
      </c>
      <c r="C161" s="48"/>
      <c r="D161" s="5"/>
      <c r="E161" s="5"/>
      <c r="F161" s="5"/>
      <c r="G161" s="5"/>
    </row>
    <row r="162" spans="1:9">
      <c r="A162" s="67"/>
      <c r="B162" s="28" t="s">
        <v>241</v>
      </c>
      <c r="C162" s="48">
        <v>1</v>
      </c>
      <c r="D162" s="5">
        <v>6</v>
      </c>
      <c r="E162" s="5">
        <v>3.4</v>
      </c>
      <c r="F162" s="5"/>
      <c r="G162" s="5">
        <f t="shared" ref="G162:G163" si="16">C162*D162*E162</f>
        <v>20.399999999999999</v>
      </c>
    </row>
    <row r="163" spans="1:9" ht="13.5" thickBot="1">
      <c r="A163" s="67"/>
      <c r="B163" s="28" t="s">
        <v>162</v>
      </c>
      <c r="C163" s="48">
        <v>-1</v>
      </c>
      <c r="D163" s="5">
        <v>2.2000000000000002</v>
      </c>
      <c r="E163" s="5">
        <v>1.1000000000000001</v>
      </c>
      <c r="F163" s="5"/>
      <c r="G163" s="37">
        <f t="shared" si="16"/>
        <v>-2.4200000000000004</v>
      </c>
      <c r="H163" s="38"/>
      <c r="I163" s="114"/>
    </row>
    <row r="164" spans="1:9">
      <c r="A164" s="67"/>
      <c r="B164" s="28"/>
      <c r="C164" s="48"/>
      <c r="D164" s="5"/>
      <c r="E164" s="5"/>
      <c r="F164" s="5"/>
      <c r="G164" s="5">
        <f>SUM(G162:G163)</f>
        <v>17.979999999999997</v>
      </c>
      <c r="I164" s="24">
        <f>G164*H164</f>
        <v>0</v>
      </c>
    </row>
    <row r="165" spans="1:9">
      <c r="A165" s="67"/>
      <c r="B165" s="28"/>
      <c r="C165" s="48"/>
      <c r="D165" s="5"/>
      <c r="E165" s="5"/>
      <c r="F165" s="5"/>
      <c r="G165" s="5"/>
    </row>
    <row r="166" spans="1:9" ht="26">
      <c r="A166" s="278">
        <v>1005100</v>
      </c>
      <c r="B166" s="14" t="s">
        <v>165</v>
      </c>
      <c r="C166" s="48"/>
      <c r="D166" s="5"/>
      <c r="E166" s="5"/>
      <c r="F166" s="5"/>
      <c r="G166" s="5"/>
    </row>
    <row r="167" spans="1:9" ht="52">
      <c r="A167" s="278"/>
      <c r="B167" s="28" t="s">
        <v>166</v>
      </c>
      <c r="C167" s="48"/>
      <c r="D167" s="5"/>
      <c r="E167" s="5"/>
      <c r="F167" s="5"/>
      <c r="G167" s="5"/>
    </row>
    <row r="168" spans="1:9">
      <c r="A168" s="67"/>
      <c r="B168" s="28" t="s">
        <v>196</v>
      </c>
      <c r="C168" s="48">
        <v>1</v>
      </c>
      <c r="D168" s="5">
        <v>6.2</v>
      </c>
      <c r="E168" s="5"/>
      <c r="F168" s="5">
        <v>3.5</v>
      </c>
      <c r="G168" s="5">
        <f>C168*D168*F168</f>
        <v>21.7</v>
      </c>
    </row>
    <row r="169" spans="1:9">
      <c r="A169" s="67"/>
      <c r="B169" s="28"/>
      <c r="C169" s="48">
        <v>1</v>
      </c>
      <c r="D169" s="5">
        <v>3</v>
      </c>
      <c r="E169" s="5"/>
      <c r="F169" s="5">
        <v>3.5</v>
      </c>
      <c r="G169" s="5">
        <f>C169*D169*F169</f>
        <v>10.5</v>
      </c>
      <c r="I169" s="124"/>
    </row>
    <row r="170" spans="1:9">
      <c r="A170" s="67"/>
      <c r="B170" s="28" t="s">
        <v>112</v>
      </c>
      <c r="C170" s="48"/>
      <c r="D170" s="5"/>
      <c r="E170" s="5"/>
      <c r="F170" s="5"/>
      <c r="G170" s="5"/>
      <c r="I170" s="124"/>
    </row>
    <row r="171" spans="1:9" ht="13.5" thickBot="1">
      <c r="A171" s="67"/>
      <c r="B171" s="28" t="s">
        <v>168</v>
      </c>
      <c r="C171" s="48">
        <v>-1</v>
      </c>
      <c r="D171" s="5">
        <v>1.4</v>
      </c>
      <c r="E171" s="5"/>
      <c r="F171" s="5">
        <v>2.4</v>
      </c>
      <c r="G171" s="37">
        <f>C171*D171*F171</f>
        <v>-3.36</v>
      </c>
      <c r="H171" s="38"/>
      <c r="I171" s="114"/>
    </row>
    <row r="172" spans="1:9">
      <c r="A172" s="67"/>
      <c r="B172" s="28"/>
      <c r="C172" s="48"/>
      <c r="D172" s="5"/>
      <c r="E172" s="5"/>
      <c r="F172" s="5"/>
      <c r="G172" s="5">
        <f>SUM(G168:G171)</f>
        <v>28.840000000000003</v>
      </c>
      <c r="I172" s="24">
        <f>G172*H172</f>
        <v>0</v>
      </c>
    </row>
    <row r="173" spans="1:9">
      <c r="A173" s="278">
        <v>1006160</v>
      </c>
      <c r="B173" s="14" t="s">
        <v>169</v>
      </c>
      <c r="C173" s="48"/>
      <c r="D173" s="5"/>
      <c r="E173" s="5"/>
      <c r="F173" s="5"/>
      <c r="G173" s="5"/>
    </row>
    <row r="174" spans="1:9" ht="91">
      <c r="A174" s="278"/>
      <c r="B174" s="28" t="s">
        <v>243</v>
      </c>
      <c r="C174" s="48"/>
      <c r="D174" s="5"/>
      <c r="E174" s="5"/>
      <c r="F174" s="5"/>
      <c r="G174" s="5"/>
    </row>
    <row r="175" spans="1:9" ht="13.5" thickBot="1">
      <c r="A175" s="67"/>
      <c r="B175" s="28" t="s">
        <v>196</v>
      </c>
      <c r="C175" s="48">
        <v>1</v>
      </c>
      <c r="D175" s="5">
        <v>3.58</v>
      </c>
      <c r="E175" s="5">
        <v>6.2</v>
      </c>
      <c r="F175" s="5"/>
      <c r="G175" s="37">
        <f t="shared" ref="G175" si="17">C175*D175*E175</f>
        <v>22.196000000000002</v>
      </c>
      <c r="H175" s="38"/>
      <c r="I175" s="114"/>
    </row>
    <row r="176" spans="1:9">
      <c r="A176" s="67"/>
      <c r="B176" s="28"/>
      <c r="C176" s="48"/>
      <c r="D176" s="5"/>
      <c r="E176" s="5"/>
      <c r="F176" s="5"/>
      <c r="G176" s="5">
        <f>G175</f>
        <v>22.196000000000002</v>
      </c>
      <c r="I176" s="24">
        <f>G176*H176</f>
        <v>0</v>
      </c>
    </row>
    <row r="177" spans="1:9" ht="26">
      <c r="A177" s="278">
        <v>1007015</v>
      </c>
      <c r="B177" s="14" t="s">
        <v>170</v>
      </c>
      <c r="C177" s="48"/>
      <c r="D177" s="5"/>
      <c r="E177" s="5"/>
      <c r="F177" s="5"/>
      <c r="G177" s="5"/>
    </row>
    <row r="178" spans="1:9" ht="39">
      <c r="A178" s="278"/>
      <c r="B178" s="28" t="s">
        <v>171</v>
      </c>
      <c r="C178" s="48"/>
      <c r="D178" s="5"/>
      <c r="E178" s="5"/>
      <c r="F178" s="5"/>
      <c r="G178" s="5"/>
    </row>
    <row r="179" spans="1:9">
      <c r="A179" s="67"/>
      <c r="B179" s="28" t="s">
        <v>157</v>
      </c>
      <c r="C179" s="48"/>
      <c r="D179" s="5"/>
      <c r="E179" s="5"/>
      <c r="F179" s="5"/>
      <c r="G179" s="5"/>
    </row>
    <row r="180" spans="1:9" ht="13.5" thickBot="1">
      <c r="A180" s="67"/>
      <c r="B180" s="28">
        <v>1005100</v>
      </c>
      <c r="C180" s="48">
        <v>2</v>
      </c>
      <c r="D180" s="5">
        <v>28.84</v>
      </c>
      <c r="E180" s="5"/>
      <c r="F180" s="5"/>
      <c r="G180" s="37">
        <f t="shared" ref="G180" si="18">C180*D180</f>
        <v>57.68</v>
      </c>
      <c r="H180" s="38"/>
      <c r="I180" s="114"/>
    </row>
    <row r="181" spans="1:9">
      <c r="A181" s="67"/>
      <c r="B181" s="28"/>
      <c r="C181" s="48"/>
      <c r="D181" s="5"/>
      <c r="E181" s="5"/>
      <c r="F181" s="5"/>
      <c r="G181" s="5">
        <f>G180</f>
        <v>57.68</v>
      </c>
      <c r="I181" s="24">
        <f>G181*H181</f>
        <v>0</v>
      </c>
    </row>
    <row r="182" spans="1:9" ht="26">
      <c r="A182" s="278">
        <v>1007200</v>
      </c>
      <c r="B182" s="14" t="s">
        <v>244</v>
      </c>
      <c r="C182" s="48"/>
      <c r="D182" s="5"/>
      <c r="E182" s="5"/>
      <c r="F182" s="5"/>
      <c r="G182" s="5"/>
    </row>
    <row r="183" spans="1:9" ht="65">
      <c r="A183" s="278"/>
      <c r="B183" s="28" t="s">
        <v>174</v>
      </c>
      <c r="C183" s="48"/>
      <c r="D183" s="5"/>
      <c r="E183" s="5"/>
      <c r="F183" s="5"/>
      <c r="G183" s="5"/>
    </row>
    <row r="184" spans="1:9">
      <c r="A184" s="67"/>
      <c r="B184" s="28" t="s">
        <v>196</v>
      </c>
      <c r="C184" s="48">
        <v>2</v>
      </c>
      <c r="D184" s="5">
        <v>6</v>
      </c>
      <c r="E184" s="5"/>
      <c r="F184" s="5">
        <v>3.5</v>
      </c>
      <c r="G184" s="5">
        <f>C184*D184*F184</f>
        <v>42</v>
      </c>
    </row>
    <row r="185" spans="1:9">
      <c r="A185" s="67"/>
      <c r="B185" s="28"/>
      <c r="C185" s="48">
        <v>1</v>
      </c>
      <c r="D185" s="5">
        <v>6.2</v>
      </c>
      <c r="E185" s="5"/>
      <c r="F185" s="5">
        <v>3.5</v>
      </c>
      <c r="G185" s="5">
        <f t="shared" ref="G185:G194" si="19">C185*D185*F185</f>
        <v>21.7</v>
      </c>
    </row>
    <row r="186" spans="1:9">
      <c r="A186" s="67"/>
      <c r="B186" s="28"/>
      <c r="C186" s="48">
        <v>2</v>
      </c>
      <c r="D186" s="5">
        <v>3.38</v>
      </c>
      <c r="E186" s="5"/>
      <c r="F186" s="5">
        <v>3.5</v>
      </c>
      <c r="G186" s="5">
        <f t="shared" si="19"/>
        <v>23.66</v>
      </c>
    </row>
    <row r="187" spans="1:9">
      <c r="A187" s="67"/>
      <c r="B187" s="28"/>
      <c r="C187" s="48">
        <v>1</v>
      </c>
      <c r="D187" s="5">
        <v>3.2</v>
      </c>
      <c r="E187" s="5"/>
      <c r="F187" s="5">
        <v>3.5</v>
      </c>
      <c r="G187" s="5">
        <f t="shared" si="19"/>
        <v>11.200000000000001</v>
      </c>
      <c r="I187" s="124"/>
    </row>
    <row r="188" spans="1:9">
      <c r="A188" s="67"/>
      <c r="B188" s="28" t="s">
        <v>112</v>
      </c>
      <c r="C188" s="48"/>
      <c r="D188" s="5"/>
      <c r="E188" s="5"/>
      <c r="F188" s="5"/>
      <c r="G188" s="5"/>
      <c r="I188" s="124"/>
    </row>
    <row r="189" spans="1:9">
      <c r="A189" s="67"/>
      <c r="B189" s="28" t="s">
        <v>168</v>
      </c>
      <c r="C189" s="48">
        <v>-2</v>
      </c>
      <c r="D189" s="5">
        <v>1.4</v>
      </c>
      <c r="E189" s="5"/>
      <c r="F189" s="5">
        <v>2.4</v>
      </c>
      <c r="G189" s="5">
        <f t="shared" si="19"/>
        <v>-6.72</v>
      </c>
      <c r="I189" s="124"/>
    </row>
    <row r="190" spans="1:9">
      <c r="A190" s="67"/>
      <c r="B190" s="28" t="s">
        <v>245</v>
      </c>
      <c r="C190" s="48">
        <v>2</v>
      </c>
      <c r="D190" s="5">
        <v>16.97</v>
      </c>
      <c r="E190" s="5"/>
      <c r="F190" s="5">
        <v>7.17</v>
      </c>
      <c r="G190" s="5">
        <f t="shared" si="19"/>
        <v>243.34979999999999</v>
      </c>
      <c r="I190" s="124"/>
    </row>
    <row r="191" spans="1:9">
      <c r="A191" s="67"/>
      <c r="B191" s="28"/>
      <c r="C191" s="48">
        <v>1</v>
      </c>
      <c r="D191" s="5">
        <v>12.04</v>
      </c>
      <c r="E191" s="5"/>
      <c r="F191" s="5">
        <v>7.17</v>
      </c>
      <c r="G191" s="5">
        <f t="shared" si="19"/>
        <v>86.326799999999992</v>
      </c>
      <c r="I191" s="124"/>
    </row>
    <row r="192" spans="1:9">
      <c r="A192" s="67"/>
      <c r="B192" s="28" t="s">
        <v>246</v>
      </c>
      <c r="C192" s="48">
        <v>-1</v>
      </c>
      <c r="D192" s="5">
        <v>5</v>
      </c>
      <c r="E192" s="5"/>
      <c r="F192" s="5">
        <v>6.75</v>
      </c>
      <c r="G192" s="5">
        <f t="shared" si="19"/>
        <v>-33.75</v>
      </c>
      <c r="I192" s="124"/>
    </row>
    <row r="193" spans="1:9">
      <c r="A193" s="67"/>
      <c r="B193" s="28" t="s">
        <v>196</v>
      </c>
      <c r="C193" s="48">
        <v>-1</v>
      </c>
      <c r="D193" s="5">
        <v>6.2</v>
      </c>
      <c r="E193" s="5"/>
      <c r="F193" s="5">
        <v>3.5</v>
      </c>
      <c r="G193" s="5">
        <f t="shared" si="19"/>
        <v>-21.7</v>
      </c>
      <c r="I193" s="124"/>
    </row>
    <row r="194" spans="1:9" ht="13.5" thickBot="1">
      <c r="A194" s="67"/>
      <c r="B194" s="28"/>
      <c r="C194" s="48">
        <v>-1</v>
      </c>
      <c r="D194" s="5">
        <v>3.38</v>
      </c>
      <c r="E194" s="5"/>
      <c r="F194" s="5">
        <v>3.5</v>
      </c>
      <c r="G194" s="37">
        <f t="shared" si="19"/>
        <v>-11.83</v>
      </c>
      <c r="H194" s="38"/>
      <c r="I194" s="114"/>
    </row>
    <row r="195" spans="1:9">
      <c r="A195" s="67"/>
      <c r="B195" s="28"/>
      <c r="C195" s="48"/>
      <c r="D195" s="5"/>
      <c r="E195" s="5"/>
      <c r="F195" s="5"/>
      <c r="G195" s="5">
        <f>SUM(G184:G194)</f>
        <v>354.23660000000001</v>
      </c>
      <c r="I195" s="24">
        <f>G195*H195</f>
        <v>0</v>
      </c>
    </row>
    <row r="196" spans="1:9" ht="26">
      <c r="A196" s="278">
        <v>1007230</v>
      </c>
      <c r="B196" s="14" t="s">
        <v>247</v>
      </c>
      <c r="C196" s="48"/>
      <c r="D196" s="5"/>
      <c r="E196" s="5"/>
      <c r="F196" s="5"/>
      <c r="G196" s="5"/>
    </row>
    <row r="197" spans="1:9" ht="130">
      <c r="A197" s="278"/>
      <c r="B197" s="28" t="s">
        <v>248</v>
      </c>
      <c r="C197" s="48"/>
      <c r="D197" s="5"/>
      <c r="E197" s="5"/>
      <c r="F197" s="5"/>
      <c r="G197" s="5"/>
    </row>
    <row r="198" spans="1:9" ht="13.5" thickBot="1">
      <c r="A198" s="67"/>
      <c r="B198" s="28" t="s">
        <v>196</v>
      </c>
      <c r="C198" s="48">
        <v>1</v>
      </c>
      <c r="D198" s="5">
        <v>3.58</v>
      </c>
      <c r="E198" s="5">
        <v>6.2</v>
      </c>
      <c r="F198" s="5"/>
      <c r="G198" s="37">
        <f>C198*D198*E198</f>
        <v>22.196000000000002</v>
      </c>
      <c r="H198" s="38"/>
      <c r="I198" s="114"/>
    </row>
    <row r="199" spans="1:9">
      <c r="A199" s="67"/>
      <c r="B199" s="28"/>
      <c r="C199" s="48"/>
      <c r="D199" s="5"/>
      <c r="E199" s="5"/>
      <c r="F199" s="5"/>
      <c r="G199" s="5">
        <f>G198</f>
        <v>22.196000000000002</v>
      </c>
      <c r="I199" s="24">
        <f>G199*H199</f>
        <v>0</v>
      </c>
    </row>
    <row r="200" spans="1:9">
      <c r="A200" s="278">
        <v>1008020</v>
      </c>
      <c r="B200" s="14" t="s">
        <v>180</v>
      </c>
      <c r="C200" s="48"/>
      <c r="D200" s="5"/>
      <c r="E200" s="5"/>
      <c r="F200" s="5"/>
      <c r="G200" s="5"/>
    </row>
    <row r="201" spans="1:9" ht="91">
      <c r="A201" s="278"/>
      <c r="B201" s="28" t="s">
        <v>181</v>
      </c>
      <c r="C201" s="48"/>
      <c r="D201" s="5"/>
      <c r="E201" s="5"/>
      <c r="F201" s="5"/>
      <c r="G201" s="5"/>
    </row>
    <row r="202" spans="1:9">
      <c r="A202" s="67"/>
      <c r="B202" s="28" t="s">
        <v>249</v>
      </c>
      <c r="C202" s="48">
        <v>1</v>
      </c>
      <c r="D202" s="5">
        <v>16.97</v>
      </c>
      <c r="E202" s="5">
        <v>12.04</v>
      </c>
      <c r="G202" s="5">
        <f t="shared" ref="G202:G207" si="20">C202*D202*E202</f>
        <v>204.31879999999998</v>
      </c>
    </row>
    <row r="203" spans="1:9">
      <c r="A203" s="67"/>
      <c r="B203" s="28" t="s">
        <v>250</v>
      </c>
      <c r="C203" s="48">
        <v>-1</v>
      </c>
      <c r="D203" s="5">
        <v>6.2</v>
      </c>
      <c r="E203" s="5">
        <v>3.58</v>
      </c>
      <c r="G203" s="5">
        <f t="shared" si="20"/>
        <v>-22.196000000000002</v>
      </c>
    </row>
    <row r="204" spans="1:9" ht="26">
      <c r="A204" s="67"/>
      <c r="B204" s="28" t="s">
        <v>200</v>
      </c>
      <c r="C204" s="48">
        <v>-1</v>
      </c>
      <c r="D204" s="5">
        <v>4.2</v>
      </c>
      <c r="E204" s="5">
        <v>2.1</v>
      </c>
      <c r="G204" s="5">
        <f t="shared" si="20"/>
        <v>-8.82</v>
      </c>
    </row>
    <row r="205" spans="1:9">
      <c r="A205" s="67"/>
      <c r="B205" s="28" t="s">
        <v>199</v>
      </c>
      <c r="C205" s="48">
        <v>-1</v>
      </c>
      <c r="D205" s="5">
        <v>1.5</v>
      </c>
      <c r="E205" s="5">
        <v>0.4</v>
      </c>
      <c r="G205" s="5">
        <f t="shared" si="20"/>
        <v>-0.60000000000000009</v>
      </c>
    </row>
    <row r="206" spans="1:9">
      <c r="A206" s="67"/>
      <c r="B206" s="28" t="s">
        <v>215</v>
      </c>
      <c r="C206" s="48">
        <v>-1</v>
      </c>
      <c r="D206" s="5">
        <v>1.1000000000000001</v>
      </c>
      <c r="E206" s="5">
        <v>0.88</v>
      </c>
      <c r="G206" s="5">
        <f t="shared" si="20"/>
        <v>-0.96800000000000008</v>
      </c>
    </row>
    <row r="207" spans="1:9" ht="13.5" thickBot="1">
      <c r="A207" s="67"/>
      <c r="B207" s="28" t="s">
        <v>241</v>
      </c>
      <c r="C207" s="48">
        <v>-16</v>
      </c>
      <c r="D207" s="5">
        <v>0.4</v>
      </c>
      <c r="E207" s="5">
        <v>0.4</v>
      </c>
      <c r="G207" s="37">
        <f t="shared" si="20"/>
        <v>-2.5600000000000005</v>
      </c>
      <c r="H207" s="38"/>
      <c r="I207" s="114"/>
    </row>
    <row r="208" spans="1:9">
      <c r="A208" s="67"/>
      <c r="B208" s="28"/>
      <c r="C208" s="48"/>
      <c r="D208" s="5"/>
      <c r="E208" s="5"/>
      <c r="F208" s="5"/>
      <c r="G208" s="5">
        <f>SUM(G202:G207)</f>
        <v>169.1748</v>
      </c>
      <c r="I208" s="24">
        <f>G208*H208</f>
        <v>0</v>
      </c>
    </row>
    <row r="209" spans="1:9" ht="26">
      <c r="A209" s="278">
        <v>1008300</v>
      </c>
      <c r="B209" s="14" t="s">
        <v>251</v>
      </c>
      <c r="C209" s="48"/>
      <c r="D209" s="5"/>
      <c r="E209" s="5"/>
      <c r="F209" s="5"/>
      <c r="G209" s="5"/>
    </row>
    <row r="210" spans="1:9" ht="104">
      <c r="A210" s="278"/>
      <c r="B210" s="28" t="s">
        <v>252</v>
      </c>
      <c r="C210" s="48"/>
      <c r="D210" s="5"/>
      <c r="E210" s="5"/>
      <c r="F210" s="5"/>
      <c r="G210" s="5"/>
    </row>
    <row r="211" spans="1:9" ht="13.5" thickBot="1">
      <c r="A211" s="67"/>
      <c r="B211" s="28" t="s">
        <v>196</v>
      </c>
      <c r="C211" s="48">
        <v>1</v>
      </c>
      <c r="D211" s="5">
        <v>3.38</v>
      </c>
      <c r="E211" s="5">
        <v>6</v>
      </c>
      <c r="F211" s="5"/>
      <c r="G211" s="37">
        <f>C211*D211*E211</f>
        <v>20.28</v>
      </c>
      <c r="H211" s="38"/>
      <c r="I211" s="114"/>
    </row>
    <row r="212" spans="1:9">
      <c r="A212" s="67"/>
      <c r="B212" s="28"/>
      <c r="C212" s="48"/>
      <c r="D212" s="5"/>
      <c r="E212" s="5"/>
      <c r="F212" s="5"/>
      <c r="G212" s="5">
        <f>G211</f>
        <v>20.28</v>
      </c>
      <c r="I212" s="24">
        <f>G212*H212</f>
        <v>0</v>
      </c>
    </row>
    <row r="213" spans="1:9" ht="26">
      <c r="A213" s="67">
        <v>1009240</v>
      </c>
      <c r="B213" s="14" t="s">
        <v>253</v>
      </c>
      <c r="C213" s="48"/>
      <c r="D213" s="5"/>
      <c r="E213" s="5"/>
      <c r="F213" s="5"/>
      <c r="G213" s="5"/>
    </row>
    <row r="214" spans="1:9" ht="156">
      <c r="A214" s="67"/>
      <c r="B214" s="28" t="s">
        <v>257</v>
      </c>
      <c r="C214" s="48"/>
      <c r="D214" s="5"/>
      <c r="E214" s="5"/>
      <c r="F214" s="5"/>
      <c r="G214" s="5"/>
    </row>
    <row r="215" spans="1:9" ht="13.5" thickBot="1">
      <c r="A215" s="67"/>
      <c r="B215" s="28" t="s">
        <v>254</v>
      </c>
      <c r="C215" s="48">
        <v>1</v>
      </c>
      <c r="D215" s="5">
        <v>1.4</v>
      </c>
      <c r="E215" s="5"/>
      <c r="F215" s="5">
        <v>2.4</v>
      </c>
      <c r="G215" s="37">
        <f>C215*D215*F215</f>
        <v>3.36</v>
      </c>
      <c r="H215" s="38"/>
      <c r="I215" s="114"/>
    </row>
    <row r="216" spans="1:9">
      <c r="A216" s="67">
        <v>1010005</v>
      </c>
      <c r="B216" s="14" t="s">
        <v>255</v>
      </c>
      <c r="C216" s="48"/>
      <c r="D216" s="5"/>
      <c r="E216" s="5"/>
      <c r="F216" s="5"/>
      <c r="G216" s="5">
        <f>G215</f>
        <v>3.36</v>
      </c>
      <c r="I216" s="24">
        <f>G216*H216</f>
        <v>0</v>
      </c>
    </row>
    <row r="217" spans="1:9" ht="39">
      <c r="A217" s="67"/>
      <c r="B217" s="28" t="s">
        <v>256</v>
      </c>
      <c r="C217" s="48"/>
      <c r="D217" s="5"/>
      <c r="E217" s="5"/>
      <c r="F217" s="5"/>
      <c r="G217" s="5"/>
    </row>
    <row r="218" spans="1:9" ht="13.5" thickBot="1">
      <c r="A218" s="67"/>
      <c r="B218" s="28" t="s">
        <v>258</v>
      </c>
      <c r="C218" s="48">
        <v>1</v>
      </c>
      <c r="D218" s="5">
        <v>1.9</v>
      </c>
      <c r="E218" s="5"/>
      <c r="F218" s="5"/>
      <c r="G218" s="37">
        <f>C218*D218</f>
        <v>1.9</v>
      </c>
      <c r="H218" s="38"/>
      <c r="I218" s="114"/>
    </row>
    <row r="219" spans="1:9">
      <c r="A219" s="67"/>
      <c r="B219" s="28"/>
      <c r="C219" s="48"/>
      <c r="D219" s="5"/>
      <c r="E219" s="5"/>
      <c r="F219" s="5"/>
      <c r="G219" s="5">
        <f>G218</f>
        <v>1.9</v>
      </c>
      <c r="I219" s="24">
        <f>G219*H219</f>
        <v>0</v>
      </c>
    </row>
    <row r="220" spans="1:9" ht="26">
      <c r="A220" s="278">
        <v>1010125</v>
      </c>
      <c r="B220" s="14" t="s">
        <v>259</v>
      </c>
      <c r="C220" s="48"/>
      <c r="D220" s="5"/>
      <c r="E220" s="5"/>
      <c r="F220" s="5"/>
      <c r="G220" s="5"/>
    </row>
    <row r="221" spans="1:9" ht="26">
      <c r="A221" s="278"/>
      <c r="B221" s="28" t="s">
        <v>260</v>
      </c>
      <c r="C221" s="48"/>
      <c r="D221" s="5"/>
      <c r="E221" s="5"/>
      <c r="F221" s="5"/>
      <c r="G221" s="5"/>
    </row>
    <row r="222" spans="1:9" ht="13.5" thickBot="1">
      <c r="A222" s="67"/>
      <c r="B222" s="28"/>
      <c r="C222" s="48">
        <v>1</v>
      </c>
      <c r="D222" s="5"/>
      <c r="E222" s="5"/>
      <c r="F222" s="5"/>
      <c r="G222" s="37">
        <f>C222</f>
        <v>1</v>
      </c>
      <c r="H222" s="38"/>
      <c r="I222" s="114"/>
    </row>
    <row r="223" spans="1:9">
      <c r="A223" s="67"/>
      <c r="B223" s="28"/>
      <c r="C223" s="48"/>
      <c r="D223" s="5"/>
      <c r="E223" s="5"/>
      <c r="F223" s="5"/>
      <c r="G223" s="5">
        <f>G222</f>
        <v>1</v>
      </c>
      <c r="I223" s="24">
        <f>G223*H223</f>
        <v>0</v>
      </c>
    </row>
    <row r="224" spans="1:9" ht="26">
      <c r="A224" s="67">
        <v>1010200</v>
      </c>
      <c r="B224" s="14" t="s">
        <v>261</v>
      </c>
      <c r="C224" s="48"/>
      <c r="D224" s="5"/>
      <c r="E224" s="5"/>
      <c r="F224" s="5"/>
      <c r="G224" s="5"/>
    </row>
    <row r="225" spans="1:9" ht="26.5" thickBot="1">
      <c r="A225" s="67"/>
      <c r="B225" s="28" t="s">
        <v>262</v>
      </c>
      <c r="C225" s="48">
        <v>1</v>
      </c>
      <c r="D225" s="5">
        <v>1.4</v>
      </c>
      <c r="E225" s="5"/>
      <c r="F225" s="5"/>
      <c r="G225" s="37">
        <f>C225*D225</f>
        <v>1.4</v>
      </c>
      <c r="H225" s="38"/>
      <c r="I225" s="114"/>
    </row>
    <row r="226" spans="1:9">
      <c r="A226" s="67"/>
      <c r="B226" s="28"/>
      <c r="C226" s="48"/>
      <c r="D226" s="5"/>
      <c r="E226" s="5"/>
      <c r="F226" s="5"/>
      <c r="G226" s="5">
        <f>G225</f>
        <v>1.4</v>
      </c>
      <c r="I226" s="24">
        <f>G226*H226</f>
        <v>0</v>
      </c>
    </row>
    <row r="227" spans="1:9" ht="39">
      <c r="A227" s="278">
        <v>1020100</v>
      </c>
      <c r="B227" s="14" t="s">
        <v>189</v>
      </c>
      <c r="C227" s="48"/>
      <c r="D227" s="5"/>
      <c r="E227" s="5"/>
      <c r="F227" s="5"/>
      <c r="G227" s="5"/>
      <c r="H227" s="124"/>
      <c r="I227" s="124"/>
    </row>
    <row r="228" spans="1:9" ht="39">
      <c r="A228" s="278"/>
      <c r="B228" s="28" t="s">
        <v>190</v>
      </c>
      <c r="C228" s="48"/>
      <c r="D228" s="5"/>
      <c r="E228" s="5"/>
      <c r="F228" s="5"/>
      <c r="G228" s="5"/>
      <c r="H228" s="124"/>
      <c r="I228" s="124"/>
    </row>
    <row r="229" spans="1:9" ht="26">
      <c r="A229" s="67"/>
      <c r="B229" s="28" t="s">
        <v>200</v>
      </c>
      <c r="C229" s="48">
        <v>2</v>
      </c>
      <c r="D229" s="5">
        <v>4.2</v>
      </c>
      <c r="E229" s="5"/>
      <c r="F229" s="5"/>
      <c r="G229" s="5">
        <f t="shared" ref="G229:G237" si="21">C229*D229</f>
        <v>8.4</v>
      </c>
      <c r="H229" s="5"/>
      <c r="I229" s="5"/>
    </row>
    <row r="230" spans="1:9">
      <c r="A230" s="67"/>
      <c r="B230" s="28"/>
      <c r="C230" s="48">
        <v>2</v>
      </c>
      <c r="D230" s="5">
        <v>2.1</v>
      </c>
      <c r="E230" s="5"/>
      <c r="F230" s="5"/>
      <c r="G230" s="5">
        <f t="shared" si="21"/>
        <v>4.2</v>
      </c>
    </row>
    <row r="231" spans="1:9">
      <c r="A231" s="67"/>
      <c r="B231" s="28" t="s">
        <v>199</v>
      </c>
      <c r="C231" s="48">
        <v>2</v>
      </c>
      <c r="D231" s="5">
        <v>1.5</v>
      </c>
      <c r="E231" s="5"/>
      <c r="F231" s="5"/>
      <c r="G231" s="5">
        <f t="shared" si="21"/>
        <v>3</v>
      </c>
    </row>
    <row r="232" spans="1:9">
      <c r="A232" s="67"/>
      <c r="B232" s="28"/>
      <c r="C232" s="48">
        <v>2</v>
      </c>
      <c r="D232" s="5">
        <v>0.4</v>
      </c>
      <c r="E232" s="5"/>
      <c r="F232" s="5"/>
      <c r="G232" s="5">
        <f t="shared" si="21"/>
        <v>0.8</v>
      </c>
    </row>
    <row r="233" spans="1:9">
      <c r="A233" s="67"/>
      <c r="B233" s="28" t="s">
        <v>196</v>
      </c>
      <c r="C233" s="48">
        <v>1</v>
      </c>
      <c r="D233" s="5">
        <v>2</v>
      </c>
      <c r="E233" s="5"/>
      <c r="F233" s="5"/>
      <c r="G233" s="5">
        <f t="shared" si="21"/>
        <v>2</v>
      </c>
    </row>
    <row r="234" spans="1:9">
      <c r="A234" s="67"/>
      <c r="B234" s="28"/>
      <c r="C234" s="48">
        <v>1</v>
      </c>
      <c r="D234" s="5">
        <v>6</v>
      </c>
      <c r="E234" s="5"/>
      <c r="F234" s="5"/>
      <c r="G234" s="5">
        <f t="shared" si="21"/>
        <v>6</v>
      </c>
    </row>
    <row r="235" spans="1:9">
      <c r="A235" s="67"/>
      <c r="B235" s="28"/>
      <c r="C235" s="48">
        <v>1</v>
      </c>
      <c r="D235" s="5">
        <v>3.2</v>
      </c>
      <c r="E235" s="5"/>
      <c r="F235" s="5"/>
      <c r="G235" s="5">
        <f t="shared" si="21"/>
        <v>3.2</v>
      </c>
    </row>
    <row r="236" spans="1:9">
      <c r="A236" s="67"/>
      <c r="B236" s="28"/>
      <c r="C236" s="48">
        <v>1</v>
      </c>
      <c r="D236" s="5">
        <v>3</v>
      </c>
      <c r="E236" s="5"/>
      <c r="F236" s="5"/>
      <c r="G236" s="5">
        <f t="shared" si="21"/>
        <v>3</v>
      </c>
    </row>
    <row r="237" spans="1:9" ht="13.5" thickBot="1">
      <c r="A237" s="67"/>
      <c r="B237" s="28" t="s">
        <v>241</v>
      </c>
      <c r="C237" s="48">
        <v>64</v>
      </c>
      <c r="D237" s="5">
        <v>0.4</v>
      </c>
      <c r="E237" s="5"/>
      <c r="F237" s="5"/>
      <c r="G237" s="37">
        <f t="shared" si="21"/>
        <v>25.6</v>
      </c>
      <c r="H237" s="38"/>
      <c r="I237" s="114"/>
    </row>
    <row r="238" spans="1:9">
      <c r="A238" s="67"/>
      <c r="B238" s="28"/>
      <c r="C238" s="48"/>
      <c r="D238" s="5"/>
      <c r="E238" s="5"/>
      <c r="F238" s="5"/>
      <c r="G238" s="5">
        <f>SUM(G229:G237)</f>
        <v>56.2</v>
      </c>
      <c r="I238" s="24">
        <f>G238*H238</f>
        <v>0</v>
      </c>
    </row>
    <row r="239" spans="1:9" ht="26">
      <c r="A239" s="278">
        <v>1020200</v>
      </c>
      <c r="B239" s="14" t="s">
        <v>1080</v>
      </c>
      <c r="C239" s="48"/>
      <c r="D239" s="5"/>
      <c r="E239" s="5"/>
      <c r="F239" s="5"/>
      <c r="G239" s="5"/>
    </row>
    <row r="240" spans="1:9" ht="26">
      <c r="A240" s="278"/>
      <c r="B240" s="28" t="s">
        <v>200</v>
      </c>
      <c r="C240" s="48">
        <v>2</v>
      </c>
      <c r="D240" s="5">
        <v>4.2</v>
      </c>
      <c r="E240" s="5"/>
      <c r="F240" s="5">
        <v>0.2</v>
      </c>
      <c r="G240" s="5">
        <f>C240*D240*F240</f>
        <v>1.6800000000000002</v>
      </c>
    </row>
    <row r="241" spans="1:9">
      <c r="A241" s="67"/>
      <c r="B241" s="28"/>
      <c r="C241" s="48">
        <v>2</v>
      </c>
      <c r="E241" s="5">
        <v>2.1</v>
      </c>
      <c r="F241" s="5">
        <v>0.2</v>
      </c>
      <c r="G241" s="5">
        <f>C241*E241*F241</f>
        <v>0.84000000000000008</v>
      </c>
    </row>
    <row r="242" spans="1:9">
      <c r="A242" s="67"/>
      <c r="B242" s="28" t="s">
        <v>199</v>
      </c>
      <c r="C242" s="48">
        <v>2</v>
      </c>
      <c r="D242" s="5">
        <v>1.5</v>
      </c>
      <c r="E242" s="5"/>
      <c r="F242" s="5">
        <v>0.2</v>
      </c>
      <c r="G242" s="5">
        <f>C242*D242*F242</f>
        <v>0.60000000000000009</v>
      </c>
    </row>
    <row r="243" spans="1:9">
      <c r="A243" s="67"/>
      <c r="B243" s="28"/>
      <c r="C243" s="48">
        <v>2</v>
      </c>
      <c r="D243" s="5"/>
      <c r="E243" s="5">
        <v>0.4</v>
      </c>
      <c r="F243" s="5">
        <v>0.2</v>
      </c>
      <c r="G243" s="5">
        <f>C243*E243*F243</f>
        <v>0.16000000000000003</v>
      </c>
    </row>
    <row r="244" spans="1:9">
      <c r="A244" s="67"/>
      <c r="B244" s="28" t="s">
        <v>196</v>
      </c>
      <c r="C244" s="48">
        <v>1</v>
      </c>
      <c r="D244" s="5">
        <v>2</v>
      </c>
      <c r="E244" s="5"/>
      <c r="F244" s="5">
        <v>0.2</v>
      </c>
      <c r="G244" s="5">
        <f>C244*D244*F244</f>
        <v>0.4</v>
      </c>
    </row>
    <row r="245" spans="1:9">
      <c r="A245" s="67"/>
      <c r="B245" s="28"/>
      <c r="C245" s="48">
        <v>1</v>
      </c>
      <c r="D245" s="5">
        <v>6</v>
      </c>
      <c r="E245" s="5"/>
      <c r="F245" s="5">
        <v>0.2</v>
      </c>
      <c r="G245" s="5">
        <f t="shared" ref="G245:G248" si="22">C245*D245*F245</f>
        <v>1.2000000000000002</v>
      </c>
    </row>
    <row r="246" spans="1:9">
      <c r="A246" s="67"/>
      <c r="B246" s="28"/>
      <c r="C246" s="48">
        <v>1</v>
      </c>
      <c r="D246" s="5">
        <v>3.2</v>
      </c>
      <c r="E246" s="5"/>
      <c r="F246" s="5">
        <v>0.2</v>
      </c>
      <c r="G246" s="5">
        <f t="shared" si="22"/>
        <v>0.64000000000000012</v>
      </c>
    </row>
    <row r="247" spans="1:9">
      <c r="A247" s="67"/>
      <c r="B247" s="28"/>
      <c r="C247" s="48">
        <v>1</v>
      </c>
      <c r="D247" s="5">
        <v>3</v>
      </c>
      <c r="E247" s="5"/>
      <c r="F247" s="5">
        <v>0.2</v>
      </c>
      <c r="G247" s="5">
        <f t="shared" si="22"/>
        <v>0.60000000000000009</v>
      </c>
    </row>
    <row r="248" spans="1:9" ht="13.5" thickBot="1">
      <c r="A248" s="67"/>
      <c r="B248" s="28" t="s">
        <v>263</v>
      </c>
      <c r="C248" s="48">
        <v>64</v>
      </c>
      <c r="D248" s="5">
        <v>0.4</v>
      </c>
      <c r="E248" s="5"/>
      <c r="F248" s="5">
        <v>0.2</v>
      </c>
      <c r="G248" s="37">
        <f t="shared" si="22"/>
        <v>5.120000000000001</v>
      </c>
      <c r="H248" s="38"/>
      <c r="I248" s="114"/>
    </row>
    <row r="249" spans="1:9">
      <c r="A249" s="67"/>
      <c r="B249" s="28"/>
      <c r="C249" s="48"/>
      <c r="D249" s="5"/>
      <c r="E249" s="5"/>
      <c r="F249" s="5"/>
      <c r="G249" s="5">
        <f>SUM(G240:G248)</f>
        <v>11.240000000000002</v>
      </c>
      <c r="I249" s="24">
        <f>G249*H249</f>
        <v>0</v>
      </c>
    </row>
    <row r="250" spans="1:9">
      <c r="A250" s="278">
        <v>1050100</v>
      </c>
      <c r="B250" s="14" t="s">
        <v>1068</v>
      </c>
      <c r="C250" s="48"/>
      <c r="D250" s="5"/>
      <c r="E250" s="5"/>
      <c r="F250" s="5"/>
      <c r="G250" s="5"/>
    </row>
    <row r="251" spans="1:9" ht="78">
      <c r="A251" s="278"/>
      <c r="B251" s="28" t="s">
        <v>1067</v>
      </c>
      <c r="C251" s="48"/>
      <c r="D251" s="5"/>
      <c r="E251" s="5"/>
      <c r="F251" s="5"/>
      <c r="G251" s="5"/>
    </row>
    <row r="252" spans="1:9" ht="13.5" thickBot="1">
      <c r="A252" s="67"/>
      <c r="B252" s="28"/>
      <c r="C252" s="48">
        <v>1</v>
      </c>
      <c r="D252" s="5"/>
      <c r="E252" s="5"/>
      <c r="F252" s="5"/>
      <c r="G252" s="37">
        <f>C252</f>
        <v>1</v>
      </c>
      <c r="H252" s="38"/>
      <c r="I252" s="114"/>
    </row>
    <row r="253" spans="1:9">
      <c r="A253" s="67"/>
      <c r="B253" s="28"/>
      <c r="C253" s="48"/>
      <c r="D253" s="5"/>
      <c r="E253" s="5"/>
      <c r="F253" s="5"/>
      <c r="G253" s="5">
        <f>G252</f>
        <v>1</v>
      </c>
      <c r="I253" s="24">
        <f>G253*H253</f>
        <v>0</v>
      </c>
    </row>
    <row r="254" spans="1:9" ht="39">
      <c r="A254" s="278">
        <v>1061016</v>
      </c>
      <c r="B254" s="14" t="s">
        <v>264</v>
      </c>
      <c r="C254" s="48"/>
      <c r="D254" s="5"/>
      <c r="E254" s="5"/>
      <c r="F254" s="5"/>
      <c r="G254" s="5"/>
    </row>
    <row r="255" spans="1:9" ht="65">
      <c r="A255" s="278"/>
      <c r="B255" s="28" t="s">
        <v>306</v>
      </c>
      <c r="C255" s="48"/>
      <c r="D255" s="5"/>
      <c r="E255" s="5"/>
      <c r="F255" s="5"/>
      <c r="G255" s="5"/>
    </row>
    <row r="256" spans="1:9" ht="13.5" thickBot="1">
      <c r="A256" s="67"/>
      <c r="B256" s="28" t="s">
        <v>265</v>
      </c>
      <c r="C256" s="48">
        <v>1</v>
      </c>
      <c r="D256" s="5">
        <v>9</v>
      </c>
      <c r="E256" s="5"/>
      <c r="F256" s="5"/>
      <c r="G256" s="37">
        <f>C256*D256</f>
        <v>9</v>
      </c>
      <c r="H256" s="38"/>
      <c r="I256" s="114"/>
    </row>
    <row r="257" spans="1:9">
      <c r="A257" s="67"/>
      <c r="B257" s="28"/>
      <c r="C257" s="48"/>
      <c r="D257" s="5"/>
      <c r="E257" s="5"/>
      <c r="F257" s="5"/>
      <c r="G257" s="5">
        <f>G256</f>
        <v>9</v>
      </c>
      <c r="I257" s="24">
        <f>G257*H257</f>
        <v>0</v>
      </c>
    </row>
    <row r="258" spans="1:9" ht="31">
      <c r="A258" s="129" t="s">
        <v>15</v>
      </c>
      <c r="B258" s="107" t="s">
        <v>266</v>
      </c>
      <c r="C258" s="130"/>
      <c r="D258" s="131"/>
      <c r="E258" s="131"/>
      <c r="F258" s="131"/>
      <c r="G258" s="131"/>
      <c r="H258" s="129"/>
      <c r="I258" s="132">
        <f>SUM(I11:I257)</f>
        <v>0</v>
      </c>
    </row>
    <row r="259" spans="1:9" ht="15.5">
      <c r="A259" s="133"/>
      <c r="B259" s="134"/>
      <c r="C259" s="135"/>
      <c r="D259" s="136"/>
      <c r="E259" s="136"/>
      <c r="F259" s="136"/>
      <c r="G259" s="136"/>
      <c r="H259" s="133"/>
      <c r="I259" s="137"/>
    </row>
  </sheetData>
  <mergeCells count="29">
    <mergeCell ref="A87:A88"/>
    <mergeCell ref="A4:A5"/>
    <mergeCell ref="A13:A14"/>
    <mergeCell ref="A21:A22"/>
    <mergeCell ref="A39:A40"/>
    <mergeCell ref="A45:A46"/>
    <mergeCell ref="A53:A54"/>
    <mergeCell ref="A61:A62"/>
    <mergeCell ref="A69:A70"/>
    <mergeCell ref="A182:A183"/>
    <mergeCell ref="A92:A93"/>
    <mergeCell ref="A96:A97"/>
    <mergeCell ref="A105:A106"/>
    <mergeCell ref="A110:A111"/>
    <mergeCell ref="A114:A115"/>
    <mergeCell ref="A144:A145"/>
    <mergeCell ref="A155:A156"/>
    <mergeCell ref="A160:A161"/>
    <mergeCell ref="A166:A167"/>
    <mergeCell ref="A173:A174"/>
    <mergeCell ref="A177:A178"/>
    <mergeCell ref="A250:A251"/>
    <mergeCell ref="A254:A255"/>
    <mergeCell ref="A196:A197"/>
    <mergeCell ref="A200:A201"/>
    <mergeCell ref="A209:A210"/>
    <mergeCell ref="A220:A221"/>
    <mergeCell ref="A227:A228"/>
    <mergeCell ref="A239:A240"/>
  </mergeCells>
  <pageMargins left="0.7" right="0.7" top="0.75" bottom="0.75" header="0.3" footer="0.3"/>
  <pageSetup paperSize="4294952312" scale="7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2"/>
  <sheetViews>
    <sheetView zoomScale="120" zoomScaleNormal="120" workbookViewId="0">
      <selection activeCell="H4" sqref="H4:H56"/>
    </sheetView>
  </sheetViews>
  <sheetFormatPr defaultColWidth="8.54296875" defaultRowHeight="14.5"/>
  <cols>
    <col min="1" max="1" width="10.54296875" style="10" bestFit="1" customWidth="1"/>
    <col min="2" max="2" width="61.1796875" style="11" customWidth="1"/>
    <col min="3" max="8" width="8.81640625" style="10" bestFit="1" customWidth="1"/>
    <col min="9" max="9" width="12.54296875" style="23" customWidth="1"/>
    <col min="10" max="16384" width="8.54296875" style="10"/>
  </cols>
  <sheetData>
    <row r="2" spans="1:9" s="1" customFormat="1" ht="13">
      <c r="A2" s="15" t="s">
        <v>86</v>
      </c>
      <c r="B2" s="15" t="s">
        <v>87</v>
      </c>
      <c r="C2" s="15" t="s">
        <v>88</v>
      </c>
      <c r="D2" s="15" t="s">
        <v>89</v>
      </c>
      <c r="E2" s="15" t="s">
        <v>90</v>
      </c>
      <c r="F2" s="15" t="s">
        <v>91</v>
      </c>
      <c r="G2" s="15" t="s">
        <v>92</v>
      </c>
      <c r="H2" s="15" t="s">
        <v>93</v>
      </c>
      <c r="I2" s="95" t="s">
        <v>94</v>
      </c>
    </row>
    <row r="3" spans="1:9" ht="15.5">
      <c r="A3" s="97">
        <v>1.04</v>
      </c>
      <c r="B3" s="165" t="s">
        <v>80</v>
      </c>
      <c r="C3" s="141"/>
      <c r="D3" s="141"/>
      <c r="E3" s="141"/>
      <c r="F3" s="141"/>
      <c r="G3" s="141"/>
      <c r="H3" s="141"/>
      <c r="I3" s="142"/>
    </row>
    <row r="4" spans="1:9" ht="26">
      <c r="A4" s="278">
        <v>1000150</v>
      </c>
      <c r="B4" s="2" t="s">
        <v>95</v>
      </c>
      <c r="C4" s="1"/>
      <c r="D4" s="1"/>
      <c r="E4" s="1"/>
      <c r="F4" s="1"/>
      <c r="G4" s="1"/>
      <c r="H4" s="1"/>
      <c r="I4" s="24"/>
    </row>
    <row r="5" spans="1:9" ht="52">
      <c r="A5" s="278"/>
      <c r="B5" s="3" t="s">
        <v>267</v>
      </c>
      <c r="C5" s="1"/>
      <c r="D5" s="1"/>
      <c r="E5" s="1"/>
      <c r="F5" s="1"/>
      <c r="G5" s="1"/>
      <c r="H5" s="1"/>
      <c r="I5" s="24"/>
    </row>
    <row r="6" spans="1:9">
      <c r="A6" s="1"/>
      <c r="B6" s="4" t="s">
        <v>268</v>
      </c>
      <c r="C6" s="5">
        <v>1</v>
      </c>
      <c r="D6" s="5">
        <v>6</v>
      </c>
      <c r="E6" s="5">
        <v>6</v>
      </c>
      <c r="F6" s="5"/>
      <c r="G6" s="6">
        <f>C6*D6*E6</f>
        <v>36</v>
      </c>
      <c r="H6" s="7"/>
      <c r="I6" s="25"/>
    </row>
    <row r="7" spans="1:9">
      <c r="A7" s="1"/>
      <c r="B7" s="4"/>
      <c r="C7" s="5"/>
      <c r="D7" s="5"/>
      <c r="E7" s="5"/>
      <c r="F7" s="5"/>
      <c r="G7" s="5">
        <f>G6</f>
        <v>36</v>
      </c>
      <c r="H7" s="1"/>
      <c r="I7" s="24">
        <f>G7*H7</f>
        <v>0</v>
      </c>
    </row>
    <row r="8" spans="1:9" ht="26">
      <c r="A8" s="278">
        <v>1001135</v>
      </c>
      <c r="B8" s="2" t="s">
        <v>269</v>
      </c>
      <c r="C8" s="1"/>
      <c r="D8" s="1"/>
      <c r="E8" s="1"/>
      <c r="F8" s="1"/>
      <c r="G8" s="1"/>
      <c r="H8" s="1"/>
      <c r="I8" s="24"/>
    </row>
    <row r="9" spans="1:9" ht="26">
      <c r="A9" s="278"/>
      <c r="B9" s="3" t="s">
        <v>270</v>
      </c>
      <c r="C9" s="1"/>
      <c r="D9" s="1"/>
      <c r="E9" s="1"/>
      <c r="F9" s="1"/>
      <c r="G9" s="1"/>
      <c r="H9" s="1"/>
      <c r="I9" s="24"/>
    </row>
    <row r="10" spans="1:9">
      <c r="A10" s="1"/>
      <c r="B10" s="4"/>
      <c r="C10" s="9">
        <v>1</v>
      </c>
      <c r="D10" s="9">
        <v>5.75</v>
      </c>
      <c r="E10" s="9">
        <v>5.75</v>
      </c>
      <c r="F10" s="9">
        <v>1.35</v>
      </c>
      <c r="G10" s="7">
        <f>C10*D10*E10*F10</f>
        <v>44.634375000000006</v>
      </c>
      <c r="H10" s="7"/>
      <c r="I10" s="25"/>
    </row>
    <row r="11" spans="1:9">
      <c r="A11" s="1"/>
      <c r="B11" s="4"/>
      <c r="C11" s="1"/>
      <c r="D11" s="1"/>
      <c r="E11" s="1"/>
      <c r="F11" s="1"/>
      <c r="G11" s="1">
        <f>G10</f>
        <v>44.634375000000006</v>
      </c>
      <c r="H11" s="1"/>
      <c r="I11" s="24">
        <f>G11*H11</f>
        <v>0</v>
      </c>
    </row>
    <row r="12" spans="1:9" ht="26">
      <c r="A12" s="278">
        <v>1001320</v>
      </c>
      <c r="B12" s="14" t="s">
        <v>109</v>
      </c>
      <c r="C12" s="15"/>
      <c r="D12" s="1"/>
      <c r="E12" s="1"/>
      <c r="F12" s="1"/>
      <c r="G12" s="1"/>
      <c r="H12" s="1"/>
      <c r="I12" s="24"/>
    </row>
    <row r="13" spans="1:9" ht="26">
      <c r="A13" s="278"/>
      <c r="B13" s="3" t="s">
        <v>271</v>
      </c>
      <c r="C13" s="1"/>
      <c r="D13" s="1"/>
      <c r="E13" s="1"/>
      <c r="F13" s="1"/>
      <c r="G13" s="1"/>
      <c r="H13" s="1"/>
      <c r="I13" s="24"/>
    </row>
    <row r="14" spans="1:9">
      <c r="A14" s="1"/>
      <c r="B14" s="16" t="s">
        <v>111</v>
      </c>
      <c r="C14" s="5">
        <v>1</v>
      </c>
      <c r="D14" s="5">
        <v>44.634</v>
      </c>
      <c r="E14" s="5"/>
      <c r="F14" s="5"/>
      <c r="G14" s="1">
        <f>C14*D14</f>
        <v>44.634</v>
      </c>
      <c r="H14" s="1"/>
      <c r="I14" s="24"/>
    </row>
    <row r="15" spans="1:9">
      <c r="A15" s="1"/>
      <c r="B15" s="16" t="s">
        <v>112</v>
      </c>
      <c r="C15" s="5">
        <v>-1</v>
      </c>
      <c r="D15" s="5">
        <v>3.4</v>
      </c>
      <c r="E15" s="5">
        <v>3.4</v>
      </c>
      <c r="F15" s="5">
        <v>0.75</v>
      </c>
      <c r="G15" s="1">
        <f>C15*D15*E15*F15</f>
        <v>-8.6699999999999982</v>
      </c>
      <c r="H15" s="1"/>
      <c r="I15" s="24"/>
    </row>
    <row r="16" spans="1:9">
      <c r="A16" s="1"/>
      <c r="B16" s="16"/>
      <c r="C16" s="17">
        <v>-4</v>
      </c>
      <c r="D16" s="5">
        <v>0.6</v>
      </c>
      <c r="E16" s="5">
        <v>0.6</v>
      </c>
      <c r="F16" s="5">
        <v>0.6</v>
      </c>
      <c r="G16" s="7">
        <f>C16*D16*E16*F16</f>
        <v>-0.86399999999999999</v>
      </c>
      <c r="H16" s="7"/>
      <c r="I16" s="25"/>
    </row>
    <row r="17" spans="1:9">
      <c r="A17" s="1"/>
      <c r="B17" s="16"/>
      <c r="C17" s="18"/>
      <c r="D17" s="1"/>
      <c r="E17" s="1"/>
      <c r="F17" s="1"/>
      <c r="G17" s="1">
        <f>SUM(G14:G16)</f>
        <v>35.1</v>
      </c>
      <c r="H17" s="1"/>
      <c r="I17" s="24">
        <f>G17*H17</f>
        <v>0</v>
      </c>
    </row>
    <row r="18" spans="1:9" ht="26">
      <c r="A18" s="277">
        <v>1001700</v>
      </c>
      <c r="B18" s="2" t="s">
        <v>272</v>
      </c>
      <c r="C18" s="18"/>
      <c r="D18" s="1"/>
      <c r="E18" s="1"/>
      <c r="F18" s="1"/>
      <c r="G18" s="1"/>
      <c r="H18" s="1"/>
      <c r="I18" s="24"/>
    </row>
    <row r="19" spans="1:9" ht="26">
      <c r="A19" s="277"/>
      <c r="B19" s="12" t="s">
        <v>110</v>
      </c>
      <c r="C19" s="18"/>
      <c r="D19" s="1"/>
      <c r="E19" s="1"/>
      <c r="F19" s="1"/>
      <c r="G19" s="1"/>
      <c r="H19" s="1"/>
      <c r="I19" s="24"/>
    </row>
    <row r="20" spans="1:9">
      <c r="A20" s="1"/>
      <c r="B20" s="19" t="s">
        <v>111</v>
      </c>
      <c r="C20" s="17">
        <v>1</v>
      </c>
      <c r="D20" s="5">
        <v>44.634</v>
      </c>
      <c r="E20" s="5"/>
      <c r="F20" s="5"/>
      <c r="G20" s="5">
        <f>C20*D20</f>
        <v>44.634</v>
      </c>
      <c r="H20" s="1"/>
      <c r="I20" s="24"/>
    </row>
    <row r="21" spans="1:9">
      <c r="A21" s="1"/>
      <c r="B21" s="3" t="s">
        <v>112</v>
      </c>
      <c r="C21" s="5"/>
      <c r="D21" s="5"/>
      <c r="E21" s="5"/>
      <c r="F21" s="5"/>
      <c r="G21" s="5"/>
      <c r="H21" s="1"/>
      <c r="I21" s="24"/>
    </row>
    <row r="22" spans="1:9">
      <c r="A22" s="1"/>
      <c r="B22" s="4" t="s">
        <v>273</v>
      </c>
      <c r="C22" s="5">
        <v>-1</v>
      </c>
      <c r="D22" s="5">
        <v>35.1</v>
      </c>
      <c r="E22" s="5"/>
      <c r="F22" s="5"/>
      <c r="G22" s="6">
        <f>C22*D22</f>
        <v>-35.1</v>
      </c>
      <c r="H22" s="7"/>
      <c r="I22" s="25"/>
    </row>
    <row r="23" spans="1:9">
      <c r="A23" s="1"/>
      <c r="B23" s="4"/>
      <c r="C23" s="1"/>
      <c r="D23" s="1"/>
      <c r="E23" s="1"/>
      <c r="F23" s="1"/>
      <c r="G23" s="1">
        <f>SUM(G20:G22)</f>
        <v>9.5339999999999989</v>
      </c>
      <c r="H23" s="1"/>
      <c r="I23" s="24">
        <f>G23*H23</f>
        <v>0</v>
      </c>
    </row>
    <row r="24" spans="1:9" ht="26">
      <c r="A24" s="278">
        <v>1001410</v>
      </c>
      <c r="B24" s="2" t="s">
        <v>115</v>
      </c>
      <c r="C24" s="1"/>
      <c r="D24" s="1"/>
      <c r="E24" s="1"/>
      <c r="F24" s="1"/>
      <c r="G24" s="1"/>
      <c r="H24" s="1"/>
      <c r="I24" s="24"/>
    </row>
    <row r="25" spans="1:9" ht="26">
      <c r="A25" s="278"/>
      <c r="B25" s="3" t="s">
        <v>115</v>
      </c>
      <c r="C25" s="1"/>
      <c r="D25" s="1"/>
      <c r="E25" s="1"/>
      <c r="F25" s="1"/>
      <c r="G25" s="1"/>
      <c r="H25" s="1"/>
      <c r="I25" s="24"/>
    </row>
    <row r="26" spans="1:9">
      <c r="A26" s="1"/>
      <c r="B26" s="4"/>
      <c r="C26" s="5">
        <v>1</v>
      </c>
      <c r="D26" s="5">
        <v>3.4</v>
      </c>
      <c r="E26" s="5">
        <v>3.4</v>
      </c>
      <c r="F26" s="5">
        <v>0.15</v>
      </c>
      <c r="G26" s="6">
        <f>C26*D26*E26*F26</f>
        <v>1.7339999999999998</v>
      </c>
      <c r="H26" s="7"/>
      <c r="I26" s="25"/>
    </row>
    <row r="27" spans="1:9">
      <c r="A27" s="1"/>
      <c r="B27" s="4"/>
      <c r="C27" s="5"/>
      <c r="D27" s="5"/>
      <c r="E27" s="5"/>
      <c r="F27" s="5"/>
      <c r="G27" s="5">
        <f>SUM(G26)</f>
        <v>1.7339999999999998</v>
      </c>
      <c r="H27" s="1"/>
      <c r="I27" s="24">
        <f>G27*H27</f>
        <v>0</v>
      </c>
    </row>
    <row r="28" spans="1:9">
      <c r="A28" s="277">
        <v>1002000</v>
      </c>
      <c r="B28" s="20" t="s">
        <v>118</v>
      </c>
      <c r="C28" s="18"/>
      <c r="D28" s="1"/>
      <c r="E28" s="1"/>
      <c r="F28" s="1"/>
      <c r="G28" s="1"/>
      <c r="H28" s="1"/>
      <c r="I28" s="24"/>
    </row>
    <row r="29" spans="1:9">
      <c r="A29" s="277"/>
      <c r="B29" s="16" t="s">
        <v>274</v>
      </c>
      <c r="C29" s="18"/>
      <c r="D29" s="1"/>
      <c r="E29" s="1"/>
      <c r="F29" s="1"/>
      <c r="G29" s="1"/>
      <c r="H29" s="1"/>
      <c r="I29" s="24"/>
    </row>
    <row r="30" spans="1:9">
      <c r="A30" s="20"/>
      <c r="B30" s="16"/>
      <c r="C30" s="17">
        <v>1</v>
      </c>
      <c r="D30" s="5">
        <v>3.4</v>
      </c>
      <c r="E30" s="5">
        <v>3.4</v>
      </c>
      <c r="F30" s="5">
        <v>0.1</v>
      </c>
      <c r="G30" s="6">
        <f>C30*D30*E30*F30</f>
        <v>1.1559999999999999</v>
      </c>
      <c r="H30" s="7"/>
      <c r="I30" s="25"/>
    </row>
    <row r="31" spans="1:9">
      <c r="A31" s="1"/>
      <c r="B31" s="4"/>
      <c r="C31" s="5"/>
      <c r="D31" s="5"/>
      <c r="E31" s="5"/>
      <c r="F31" s="5"/>
      <c r="G31" s="5">
        <f>SUM(G30)</f>
        <v>1.1559999999999999</v>
      </c>
      <c r="H31" s="1"/>
      <c r="I31" s="24">
        <f>G31*H31</f>
        <v>0</v>
      </c>
    </row>
    <row r="32" spans="1:9" ht="26">
      <c r="A32" s="277">
        <v>1002025</v>
      </c>
      <c r="B32" s="20" t="s">
        <v>275</v>
      </c>
      <c r="C32" s="21"/>
      <c r="D32" s="1"/>
      <c r="E32" s="1"/>
      <c r="F32" s="1"/>
      <c r="G32" s="1"/>
      <c r="H32" s="1"/>
      <c r="I32" s="24"/>
    </row>
    <row r="33" spans="1:9" ht="65">
      <c r="A33" s="277"/>
      <c r="B33" s="16" t="s">
        <v>214</v>
      </c>
      <c r="C33" s="21"/>
      <c r="D33" s="1"/>
      <c r="E33" s="1"/>
      <c r="F33" s="1"/>
      <c r="G33" s="1"/>
      <c r="H33" s="1"/>
      <c r="I33" s="24"/>
    </row>
    <row r="34" spans="1:9">
      <c r="A34" s="20"/>
      <c r="B34" s="16"/>
      <c r="C34" s="17">
        <v>1</v>
      </c>
      <c r="D34" s="5">
        <v>3.4</v>
      </c>
      <c r="E34" s="5">
        <v>3.4</v>
      </c>
      <c r="F34" s="5">
        <v>0.5</v>
      </c>
      <c r="G34" s="6">
        <f>C34*D34*E34*F34</f>
        <v>5.7799999999999994</v>
      </c>
      <c r="H34" s="7"/>
      <c r="I34" s="25"/>
    </row>
    <row r="35" spans="1:9">
      <c r="A35" s="1"/>
      <c r="B35" s="4"/>
      <c r="C35" s="5"/>
      <c r="D35" s="5"/>
      <c r="E35" s="5"/>
      <c r="F35" s="5"/>
      <c r="G35" s="5">
        <f>SUM(G34)</f>
        <v>5.7799999999999994</v>
      </c>
      <c r="H35" s="1"/>
      <c r="I35" s="24">
        <f>G35*H35</f>
        <v>0</v>
      </c>
    </row>
    <row r="36" spans="1:9" ht="26">
      <c r="A36" s="277">
        <v>1002065</v>
      </c>
      <c r="B36" s="20" t="s">
        <v>224</v>
      </c>
      <c r="C36" s="279"/>
      <c r="D36" s="1"/>
      <c r="E36" s="1"/>
      <c r="F36" s="1"/>
      <c r="G36" s="1"/>
      <c r="H36" s="1"/>
      <c r="I36" s="24"/>
    </row>
    <row r="37" spans="1:9" ht="65">
      <c r="A37" s="277"/>
      <c r="B37" s="16" t="s">
        <v>225</v>
      </c>
      <c r="C37" s="279"/>
      <c r="D37" s="1"/>
      <c r="E37" s="1"/>
      <c r="F37" s="1"/>
      <c r="G37" s="1"/>
      <c r="H37" s="1"/>
      <c r="I37" s="24"/>
    </row>
    <row r="38" spans="1:9">
      <c r="A38" s="20"/>
      <c r="B38" s="16" t="s">
        <v>1</v>
      </c>
      <c r="C38" s="17">
        <v>4</v>
      </c>
      <c r="D38" s="5">
        <v>0.6</v>
      </c>
      <c r="E38" s="5">
        <v>0.6</v>
      </c>
      <c r="F38" s="5">
        <v>0.8</v>
      </c>
      <c r="G38" s="6">
        <f>C38*D38*E38*F38</f>
        <v>1.1519999999999999</v>
      </c>
      <c r="H38" s="7"/>
      <c r="I38" s="25"/>
    </row>
    <row r="39" spans="1:9">
      <c r="A39" s="1"/>
      <c r="B39" s="4"/>
      <c r="C39" s="5"/>
      <c r="D39" s="5"/>
      <c r="E39" s="5"/>
      <c r="F39" s="5"/>
      <c r="G39" s="5">
        <f>SUM(G38)</f>
        <v>1.1519999999999999</v>
      </c>
      <c r="H39" s="1"/>
      <c r="I39" s="24">
        <f>G39*H39</f>
        <v>0</v>
      </c>
    </row>
    <row r="40" spans="1:9" ht="26">
      <c r="A40" s="277">
        <v>1003000</v>
      </c>
      <c r="B40" s="20" t="s">
        <v>226</v>
      </c>
      <c r="C40" s="1"/>
      <c r="D40" s="1"/>
      <c r="E40" s="1"/>
      <c r="F40" s="1"/>
      <c r="G40" s="1"/>
      <c r="H40" s="1"/>
      <c r="I40" s="24"/>
    </row>
    <row r="41" spans="1:9">
      <c r="A41" s="277"/>
      <c r="B41" s="16" t="s">
        <v>141</v>
      </c>
      <c r="C41" s="1"/>
      <c r="D41" s="1"/>
      <c r="E41" s="1"/>
      <c r="F41" s="1"/>
      <c r="G41" s="1"/>
      <c r="H41" s="1"/>
      <c r="I41" s="24"/>
    </row>
    <row r="42" spans="1:9">
      <c r="A42" s="20"/>
      <c r="B42" s="16"/>
      <c r="C42" s="5">
        <v>4</v>
      </c>
      <c r="D42" s="5">
        <v>3.4</v>
      </c>
      <c r="E42" s="5"/>
      <c r="F42" s="5">
        <v>0.5</v>
      </c>
      <c r="G42" s="6">
        <f>C42*D42*F42</f>
        <v>6.8</v>
      </c>
      <c r="H42" s="7"/>
      <c r="I42" s="25"/>
    </row>
    <row r="43" spans="1:9">
      <c r="A43" s="1"/>
      <c r="B43" s="4"/>
      <c r="C43" s="5"/>
      <c r="D43" s="5"/>
      <c r="E43" s="5"/>
      <c r="F43" s="5"/>
      <c r="G43" s="5">
        <f>SUM(G42)</f>
        <v>6.8</v>
      </c>
      <c r="H43" s="1"/>
      <c r="I43" s="24">
        <f>G43*H43</f>
        <v>0</v>
      </c>
    </row>
    <row r="44" spans="1:9" ht="26">
      <c r="A44" s="280">
        <v>1003040</v>
      </c>
      <c r="B44" s="20" t="s">
        <v>153</v>
      </c>
      <c r="C44" s="26"/>
      <c r="D44" s="27"/>
      <c r="E44" s="27"/>
      <c r="F44" s="5"/>
      <c r="G44" s="5"/>
      <c r="H44" s="1"/>
      <c r="I44" s="24"/>
    </row>
    <row r="45" spans="1:9">
      <c r="A45" s="280"/>
      <c r="B45" s="4" t="s">
        <v>154</v>
      </c>
      <c r="C45" s="27"/>
      <c r="D45" s="27"/>
      <c r="E45" s="27"/>
      <c r="F45" s="5"/>
      <c r="G45" s="5"/>
      <c r="H45" s="1"/>
      <c r="I45" s="24"/>
    </row>
    <row r="46" spans="1:9">
      <c r="A46" s="22"/>
      <c r="B46" s="19" t="s">
        <v>228</v>
      </c>
      <c r="C46" s="27">
        <v>16</v>
      </c>
      <c r="D46" s="27">
        <v>0.6</v>
      </c>
      <c r="E46" s="27">
        <v>0.8</v>
      </c>
      <c r="F46" s="5"/>
      <c r="G46" s="6">
        <f>C46*D46*E46</f>
        <v>7.68</v>
      </c>
      <c r="H46" s="7"/>
      <c r="I46" s="25"/>
    </row>
    <row r="47" spans="1:9">
      <c r="A47" s="1"/>
      <c r="B47" s="4"/>
      <c r="C47" s="27"/>
      <c r="D47" s="27"/>
      <c r="E47" s="27"/>
      <c r="F47" s="5"/>
      <c r="G47" s="5">
        <f>SUM(G46)</f>
        <v>7.68</v>
      </c>
      <c r="H47" s="1"/>
      <c r="I47" s="24">
        <f>G47*H47</f>
        <v>0</v>
      </c>
    </row>
    <row r="48" spans="1:9">
      <c r="A48" s="277">
        <v>1004000</v>
      </c>
      <c r="B48" s="20" t="s">
        <v>155</v>
      </c>
      <c r="C48" s="27"/>
      <c r="D48" s="27"/>
      <c r="E48" s="27"/>
      <c r="F48" s="5"/>
      <c r="G48" s="5"/>
      <c r="H48" s="1"/>
      <c r="I48" s="24"/>
    </row>
    <row r="49" spans="1:9" ht="39">
      <c r="A49" s="277"/>
      <c r="B49" s="16" t="s">
        <v>156</v>
      </c>
      <c r="C49" s="27"/>
      <c r="D49" s="5"/>
      <c r="E49" s="5"/>
      <c r="F49" s="5"/>
      <c r="G49" s="5"/>
      <c r="H49" s="1"/>
      <c r="I49" s="24"/>
    </row>
    <row r="50" spans="1:9">
      <c r="A50" s="20"/>
      <c r="B50" s="28">
        <v>1002025</v>
      </c>
      <c r="C50" s="27">
        <v>1</v>
      </c>
      <c r="D50" s="5">
        <v>5.78</v>
      </c>
      <c r="E50" s="5">
        <v>100</v>
      </c>
      <c r="F50" s="5"/>
      <c r="G50" s="5">
        <f>C50*D50*E50</f>
        <v>578</v>
      </c>
      <c r="H50" s="1"/>
      <c r="I50" s="24"/>
    </row>
    <row r="51" spans="1:9">
      <c r="A51" s="16"/>
      <c r="B51" s="28">
        <v>1002065</v>
      </c>
      <c r="C51" s="27">
        <v>1</v>
      </c>
      <c r="D51" s="5">
        <v>1.1519999999999999</v>
      </c>
      <c r="E51" s="5">
        <v>140</v>
      </c>
      <c r="F51" s="5"/>
      <c r="G51" s="6">
        <f>C51*D51*E51</f>
        <v>161.28</v>
      </c>
      <c r="H51" s="7"/>
      <c r="I51" s="25"/>
    </row>
    <row r="52" spans="1:9">
      <c r="A52" s="1"/>
      <c r="B52" s="4"/>
      <c r="C52" s="22"/>
      <c r="D52" s="1"/>
      <c r="E52" s="1"/>
      <c r="F52" s="1"/>
      <c r="G52" s="5">
        <f>SUM(G50:G51)</f>
        <v>739.28</v>
      </c>
      <c r="H52" s="1"/>
      <c r="I52" s="24">
        <f>G52*H52</f>
        <v>0</v>
      </c>
    </row>
    <row r="53" spans="1:9" ht="26">
      <c r="A53" s="277">
        <v>1004010</v>
      </c>
      <c r="B53" s="20" t="s">
        <v>158</v>
      </c>
      <c r="C53" s="21"/>
      <c r="D53" s="1"/>
      <c r="E53" s="1"/>
      <c r="F53" s="1"/>
      <c r="G53" s="1"/>
      <c r="H53" s="1"/>
      <c r="I53" s="24"/>
    </row>
    <row r="54" spans="1:9" ht="52">
      <c r="A54" s="277"/>
      <c r="B54" s="16" t="s">
        <v>159</v>
      </c>
      <c r="C54" s="21"/>
      <c r="D54" s="1"/>
      <c r="E54" s="1"/>
      <c r="F54" s="1"/>
      <c r="G54" s="1"/>
      <c r="H54" s="1"/>
      <c r="I54" s="24"/>
    </row>
    <row r="55" spans="1:9">
      <c r="A55" s="20"/>
      <c r="B55" s="16" t="s">
        <v>276</v>
      </c>
      <c r="C55" s="29">
        <v>4</v>
      </c>
      <c r="D55" s="8">
        <v>50</v>
      </c>
      <c r="E55" s="8"/>
      <c r="F55" s="8"/>
      <c r="G55" s="13">
        <f>C55*D55</f>
        <v>200</v>
      </c>
      <c r="H55" s="7"/>
      <c r="I55" s="25"/>
    </row>
    <row r="56" spans="1:9">
      <c r="A56" s="1"/>
      <c r="B56" s="4"/>
      <c r="C56" s="29"/>
      <c r="D56" s="8"/>
      <c r="E56" s="8"/>
      <c r="F56" s="8"/>
      <c r="G56" s="8">
        <f>SUM(G54:G55)</f>
        <v>200</v>
      </c>
      <c r="H56" s="1"/>
      <c r="I56" s="24">
        <f>G56*H56</f>
        <v>0</v>
      </c>
    </row>
    <row r="57" spans="1:9" ht="15.5">
      <c r="A57" s="106">
        <v>1.04</v>
      </c>
      <c r="B57" s="107" t="s">
        <v>277</v>
      </c>
      <c r="C57" s="141"/>
      <c r="D57" s="141"/>
      <c r="E57" s="141"/>
      <c r="F57" s="141"/>
      <c r="G57" s="142"/>
      <c r="H57" s="142"/>
      <c r="I57" s="132">
        <f>SUM(I7:I56)</f>
        <v>0</v>
      </c>
    </row>
    <row r="58" spans="1:9">
      <c r="G58" s="23"/>
      <c r="H58" s="23"/>
    </row>
    <row r="59" spans="1:9">
      <c r="G59" s="23"/>
      <c r="H59" s="23"/>
    </row>
    <row r="60" spans="1:9">
      <c r="G60" s="23"/>
      <c r="H60" s="23"/>
    </row>
    <row r="61" spans="1:9">
      <c r="G61" s="23"/>
      <c r="H61" s="23"/>
    </row>
    <row r="62" spans="1:9">
      <c r="G62" s="23"/>
      <c r="H62" s="23"/>
    </row>
  </sheetData>
  <mergeCells count="13">
    <mergeCell ref="A24:A25"/>
    <mergeCell ref="A28:A29"/>
    <mergeCell ref="A32:A33"/>
    <mergeCell ref="A4:A5"/>
    <mergeCell ref="A18:A19"/>
    <mergeCell ref="A12:A13"/>
    <mergeCell ref="A8:A9"/>
    <mergeCell ref="A48:A49"/>
    <mergeCell ref="A53:A54"/>
    <mergeCell ref="C36:C37"/>
    <mergeCell ref="A36:A37"/>
    <mergeCell ref="A40:A41"/>
    <mergeCell ref="A44:A45"/>
  </mergeCells>
  <pageMargins left="0.7" right="0.7" top="0.75" bottom="0.75" header="0.3" footer="0.3"/>
  <pageSetup paperSize="4294952312"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120" zoomScaleNormal="120" workbookViewId="0">
      <selection activeCell="H4" sqref="H4:H1048576"/>
    </sheetView>
  </sheetViews>
  <sheetFormatPr defaultColWidth="8.54296875" defaultRowHeight="13"/>
  <cols>
    <col min="1" max="1" width="10.54296875" style="1" bestFit="1" customWidth="1"/>
    <col min="2" max="2" width="61.1796875" style="4" customWidth="1"/>
    <col min="3" max="8" width="8.81640625" style="1" bestFit="1" customWidth="1"/>
    <col min="9" max="9" width="12.54296875" style="24" customWidth="1"/>
    <col min="10" max="16384" width="8.54296875" style="1"/>
  </cols>
  <sheetData>
    <row r="1" spans="1:9">
      <c r="A1" s="35"/>
      <c r="B1" s="14"/>
      <c r="I1" s="30"/>
    </row>
    <row r="2" spans="1:9">
      <c r="A2" s="15" t="s">
        <v>86</v>
      </c>
      <c r="B2" s="15" t="s">
        <v>87</v>
      </c>
      <c r="C2" s="15" t="s">
        <v>88</v>
      </c>
      <c r="D2" s="15" t="s">
        <v>89</v>
      </c>
      <c r="E2" s="15" t="s">
        <v>90</v>
      </c>
      <c r="F2" s="15" t="s">
        <v>91</v>
      </c>
      <c r="G2" s="15" t="s">
        <v>92</v>
      </c>
      <c r="H2" s="15" t="s">
        <v>93</v>
      </c>
      <c r="I2" s="95" t="s">
        <v>94</v>
      </c>
    </row>
    <row r="3" spans="1:9" ht="15.5">
      <c r="A3" s="129">
        <v>1.05</v>
      </c>
      <c r="B3" s="143" t="s">
        <v>81</v>
      </c>
      <c r="C3" s="141"/>
      <c r="D3" s="141"/>
      <c r="E3" s="141"/>
      <c r="F3" s="141"/>
      <c r="G3" s="141"/>
      <c r="H3" s="141"/>
      <c r="I3" s="144"/>
    </row>
    <row r="4" spans="1:9" ht="26">
      <c r="A4" s="277">
        <v>1001135</v>
      </c>
      <c r="B4" s="20" t="s">
        <v>269</v>
      </c>
      <c r="C4" s="18"/>
      <c r="I4" s="30"/>
    </row>
    <row r="5" spans="1:9" ht="26">
      <c r="A5" s="277"/>
      <c r="B5" s="16" t="s">
        <v>270</v>
      </c>
      <c r="C5" s="18"/>
      <c r="D5" s="5"/>
      <c r="E5" s="5"/>
      <c r="F5" s="5"/>
      <c r="G5" s="5"/>
      <c r="I5" s="30"/>
    </row>
    <row r="6" spans="1:9" ht="13.5" thickBot="1">
      <c r="A6" s="20"/>
      <c r="B6" s="16"/>
      <c r="C6" s="17">
        <v>1</v>
      </c>
      <c r="D6" s="5">
        <v>10</v>
      </c>
      <c r="E6" s="5">
        <v>8</v>
      </c>
      <c r="F6" s="5">
        <v>0.35</v>
      </c>
      <c r="G6" s="37">
        <f>C6*D6*E6*F6</f>
        <v>28</v>
      </c>
      <c r="H6" s="38"/>
      <c r="I6" s="39"/>
    </row>
    <row r="7" spans="1:9">
      <c r="A7" s="31"/>
      <c r="B7" s="2"/>
      <c r="G7" s="5">
        <f>G6</f>
        <v>28</v>
      </c>
      <c r="I7" s="30">
        <f>G7*H7</f>
        <v>0</v>
      </c>
    </row>
    <row r="8" spans="1:9" ht="26">
      <c r="A8" s="277">
        <v>1001320</v>
      </c>
      <c r="B8" s="20" t="s">
        <v>109</v>
      </c>
      <c r="C8" s="18"/>
      <c r="I8" s="1"/>
    </row>
    <row r="9" spans="1:9" ht="26">
      <c r="A9" s="277"/>
      <c r="B9" s="16" t="s">
        <v>271</v>
      </c>
      <c r="C9" s="18"/>
      <c r="D9" s="9"/>
      <c r="E9" s="9"/>
      <c r="I9" s="1"/>
    </row>
    <row r="10" spans="1:9" ht="13" customHeight="1">
      <c r="A10" s="20"/>
      <c r="B10" s="16" t="s">
        <v>157</v>
      </c>
      <c r="C10" s="18"/>
      <c r="I10" s="1"/>
    </row>
    <row r="11" spans="1:9" ht="13" customHeight="1">
      <c r="A11" s="20"/>
      <c r="B11" s="28">
        <v>1001135</v>
      </c>
      <c r="C11" s="17">
        <v>1</v>
      </c>
      <c r="D11" s="5">
        <v>28</v>
      </c>
      <c r="E11" s="5"/>
      <c r="F11" s="5"/>
      <c r="G11" s="5">
        <f>C11*D11</f>
        <v>28</v>
      </c>
      <c r="I11" s="1"/>
    </row>
    <row r="12" spans="1:9" ht="13.5" thickBot="1">
      <c r="A12" s="16"/>
      <c r="B12" s="16" t="s">
        <v>162</v>
      </c>
      <c r="C12" s="17">
        <v>-1</v>
      </c>
      <c r="D12" s="5">
        <v>9</v>
      </c>
      <c r="E12" s="5">
        <v>7</v>
      </c>
      <c r="F12" s="5">
        <v>0.35</v>
      </c>
      <c r="G12" s="37">
        <f>C12*D12*E12*F12</f>
        <v>-22.049999999999997</v>
      </c>
      <c r="H12" s="38"/>
      <c r="I12" s="39"/>
    </row>
    <row r="13" spans="1:9">
      <c r="A13" s="16"/>
      <c r="B13" s="16"/>
      <c r="C13" s="17"/>
      <c r="D13" s="5"/>
      <c r="E13" s="5"/>
      <c r="F13" s="5"/>
      <c r="G13" s="5">
        <f>SUM(G11:G12)</f>
        <v>5.9500000000000028</v>
      </c>
      <c r="I13" s="30">
        <f>G13*H13</f>
        <v>0</v>
      </c>
    </row>
    <row r="14" spans="1:9" ht="26">
      <c r="A14" s="277">
        <v>1001410</v>
      </c>
      <c r="B14" s="20" t="s">
        <v>115</v>
      </c>
      <c r="C14" s="21"/>
      <c r="D14" s="5"/>
      <c r="E14" s="5"/>
      <c r="F14" s="5"/>
      <c r="I14" s="30"/>
    </row>
    <row r="15" spans="1:9" ht="26">
      <c r="A15" s="277"/>
      <c r="B15" s="16" t="s">
        <v>115</v>
      </c>
      <c r="C15" s="21"/>
      <c r="D15" s="5"/>
      <c r="E15" s="5"/>
      <c r="F15" s="5"/>
      <c r="I15" s="30"/>
    </row>
    <row r="16" spans="1:9" ht="13.5" thickBot="1">
      <c r="A16" s="20"/>
      <c r="B16" s="16"/>
      <c r="C16" s="40">
        <v>1</v>
      </c>
      <c r="D16" s="5">
        <v>9</v>
      </c>
      <c r="E16" s="5">
        <v>7</v>
      </c>
      <c r="F16" s="5">
        <v>0.15</v>
      </c>
      <c r="G16" s="37">
        <f>C16*D16*E16*F16</f>
        <v>9.4499999999999993</v>
      </c>
      <c r="H16" s="38"/>
      <c r="I16" s="39"/>
    </row>
    <row r="17" spans="1:9">
      <c r="A17" s="20"/>
      <c r="B17" s="2"/>
      <c r="C17" s="45"/>
      <c r="D17" s="42"/>
      <c r="E17" s="42"/>
      <c r="F17" s="42"/>
      <c r="G17" s="42">
        <f>SUM(G15:G16)</f>
        <v>9.4499999999999993</v>
      </c>
      <c r="I17" s="30">
        <f>G17*H17</f>
        <v>0</v>
      </c>
    </row>
    <row r="18" spans="1:9" ht="26">
      <c r="A18" s="277">
        <v>1001700</v>
      </c>
      <c r="B18" s="43" t="s">
        <v>272</v>
      </c>
      <c r="C18" s="45"/>
      <c r="D18" s="42"/>
      <c r="E18" s="42"/>
      <c r="F18" s="42"/>
      <c r="G18" s="42"/>
      <c r="I18" s="30"/>
    </row>
    <row r="19" spans="1:9" ht="13" customHeight="1">
      <c r="A19" s="277"/>
      <c r="B19" s="44" t="s">
        <v>110</v>
      </c>
      <c r="C19" s="45"/>
      <c r="D19" s="42"/>
      <c r="E19" s="42"/>
      <c r="F19" s="42"/>
      <c r="G19" s="42"/>
      <c r="I19" s="30"/>
    </row>
    <row r="20" spans="1:9" ht="13" customHeight="1">
      <c r="A20" s="20"/>
      <c r="B20" s="16" t="s">
        <v>157</v>
      </c>
      <c r="C20" s="45"/>
      <c r="D20" s="42"/>
      <c r="E20" s="42"/>
      <c r="F20" s="42"/>
      <c r="G20" s="42"/>
      <c r="I20" s="30"/>
    </row>
    <row r="21" spans="1:9" ht="13" customHeight="1">
      <c r="A21" s="20"/>
      <c r="B21" s="28">
        <v>1001135</v>
      </c>
      <c r="C21" s="17">
        <v>1</v>
      </c>
      <c r="D21" s="5">
        <v>28</v>
      </c>
      <c r="E21" s="5"/>
      <c r="F21" s="5"/>
      <c r="G21" s="5">
        <f>C21*D21</f>
        <v>28</v>
      </c>
      <c r="I21" s="30"/>
    </row>
    <row r="22" spans="1:9">
      <c r="A22" s="281"/>
      <c r="B22" s="28" t="s">
        <v>112</v>
      </c>
      <c r="C22" s="17"/>
      <c r="D22" s="5"/>
      <c r="E22" s="5"/>
      <c r="F22" s="5"/>
      <c r="G22" s="5"/>
      <c r="I22" s="30"/>
    </row>
    <row r="23" spans="1:9" ht="13.5" thickBot="1">
      <c r="A23" s="281"/>
      <c r="B23" s="28">
        <v>1001320</v>
      </c>
      <c r="C23" s="17">
        <v>-1</v>
      </c>
      <c r="D23" s="5">
        <v>5.95</v>
      </c>
      <c r="E23" s="5"/>
      <c r="F23" s="5"/>
      <c r="G23" s="37">
        <f>C23*D23</f>
        <v>-5.95</v>
      </c>
      <c r="H23" s="38"/>
      <c r="I23" s="39"/>
    </row>
    <row r="24" spans="1:9">
      <c r="C24" s="5"/>
      <c r="D24" s="5"/>
      <c r="E24" s="5"/>
      <c r="F24" s="5"/>
      <c r="G24" s="5">
        <f>SUM(G21:G23)</f>
        <v>22.05</v>
      </c>
      <c r="I24" s="30">
        <f>G24*H24</f>
        <v>0</v>
      </c>
    </row>
    <row r="25" spans="1:9">
      <c r="A25" s="277">
        <v>1002000</v>
      </c>
      <c r="B25" s="20" t="s">
        <v>118</v>
      </c>
      <c r="C25" s="17"/>
      <c r="D25" s="5"/>
      <c r="E25" s="5"/>
      <c r="F25" s="5"/>
      <c r="G25" s="5"/>
      <c r="I25" s="30"/>
    </row>
    <row r="26" spans="1:9">
      <c r="A26" s="277"/>
      <c r="B26" s="16" t="s">
        <v>274</v>
      </c>
      <c r="C26" s="17"/>
      <c r="D26" s="5"/>
      <c r="E26" s="5"/>
      <c r="F26" s="5"/>
      <c r="G26" s="5"/>
      <c r="I26" s="30"/>
    </row>
    <row r="27" spans="1:9" ht="13.5" thickBot="1">
      <c r="A27" s="20"/>
      <c r="B27" s="16"/>
      <c r="C27" s="17">
        <v>1</v>
      </c>
      <c r="D27" s="5">
        <v>9</v>
      </c>
      <c r="E27" s="5">
        <v>7</v>
      </c>
      <c r="F27" s="5">
        <v>0.1</v>
      </c>
      <c r="G27" s="37">
        <f>C27*D27*E27*F27</f>
        <v>6.3000000000000007</v>
      </c>
      <c r="H27" s="38"/>
      <c r="I27" s="39"/>
    </row>
    <row r="28" spans="1:9">
      <c r="C28" s="5"/>
      <c r="D28" s="5"/>
      <c r="E28" s="5"/>
      <c r="F28" s="5"/>
      <c r="G28" s="5">
        <f>SUM(G27)</f>
        <v>6.3000000000000007</v>
      </c>
      <c r="I28" s="30">
        <f>G28*H28</f>
        <v>0</v>
      </c>
    </row>
    <row r="29" spans="1:9" ht="26">
      <c r="A29" s="277">
        <v>1002025</v>
      </c>
      <c r="B29" s="20" t="s">
        <v>275</v>
      </c>
      <c r="C29" s="17"/>
      <c r="D29" s="5"/>
      <c r="E29" s="5"/>
      <c r="F29" s="5"/>
      <c r="G29" s="5"/>
      <c r="I29" s="30"/>
    </row>
    <row r="30" spans="1:9" ht="26">
      <c r="A30" s="277"/>
      <c r="B30" s="20" t="s">
        <v>275</v>
      </c>
      <c r="C30" s="17"/>
      <c r="D30" s="5"/>
      <c r="E30" s="5"/>
      <c r="F30" s="5"/>
      <c r="G30" s="5"/>
      <c r="I30" s="30"/>
    </row>
    <row r="31" spans="1:9" ht="13.5" thickBot="1">
      <c r="A31" s="20"/>
      <c r="B31" s="16"/>
      <c r="C31" s="17">
        <v>1</v>
      </c>
      <c r="D31" s="5">
        <v>9</v>
      </c>
      <c r="E31" s="5">
        <v>7</v>
      </c>
      <c r="F31" s="5">
        <v>0.25</v>
      </c>
      <c r="G31" s="37">
        <f>C31*D31*E31*F31</f>
        <v>15.75</v>
      </c>
      <c r="H31" s="38"/>
      <c r="I31" s="39"/>
    </row>
    <row r="32" spans="1:9">
      <c r="C32" s="5"/>
      <c r="D32" s="5"/>
      <c r="E32" s="5"/>
      <c r="F32" s="5"/>
      <c r="G32" s="5">
        <f>SUM(G31)</f>
        <v>15.75</v>
      </c>
      <c r="I32" s="30">
        <f>G32*H32</f>
        <v>0</v>
      </c>
    </row>
    <row r="33" spans="1:9" ht="13" customHeight="1">
      <c r="A33" s="277">
        <v>1003000</v>
      </c>
      <c r="B33" s="20" t="s">
        <v>140</v>
      </c>
      <c r="C33" s="17"/>
      <c r="D33" s="5"/>
      <c r="E33" s="5"/>
      <c r="F33" s="5"/>
      <c r="G33" s="5"/>
      <c r="I33" s="30"/>
    </row>
    <row r="34" spans="1:9" ht="13.5" customHeight="1">
      <c r="A34" s="277"/>
      <c r="B34" s="16" t="s">
        <v>141</v>
      </c>
      <c r="C34" s="17"/>
      <c r="D34" s="5"/>
      <c r="E34" s="5"/>
      <c r="F34" s="5"/>
      <c r="G34" s="5"/>
      <c r="I34" s="30"/>
    </row>
    <row r="35" spans="1:9" ht="13" customHeight="1">
      <c r="A35" s="20"/>
      <c r="B35" s="16"/>
      <c r="C35" s="17">
        <v>2</v>
      </c>
      <c r="D35" s="5">
        <v>9</v>
      </c>
      <c r="E35" s="5"/>
      <c r="F35" s="5">
        <v>0.25</v>
      </c>
      <c r="G35" s="5">
        <f>C35*D35*F35</f>
        <v>4.5</v>
      </c>
      <c r="I35" s="30"/>
    </row>
    <row r="36" spans="1:9" ht="13.5" thickBot="1">
      <c r="A36" s="16"/>
      <c r="B36" s="16"/>
      <c r="C36" s="17">
        <v>2</v>
      </c>
      <c r="D36" s="5"/>
      <c r="E36" s="5">
        <v>7</v>
      </c>
      <c r="F36" s="5">
        <v>0.25</v>
      </c>
      <c r="G36" s="37">
        <f>C36*E36*F36</f>
        <v>3.5</v>
      </c>
      <c r="H36" s="38"/>
      <c r="I36" s="39"/>
    </row>
    <row r="37" spans="1:9">
      <c r="A37" s="16"/>
      <c r="B37" s="16"/>
      <c r="C37" s="17"/>
      <c r="D37" s="5"/>
      <c r="E37" s="5"/>
      <c r="F37" s="5"/>
      <c r="G37" s="5">
        <f>SUM(G35:G36)</f>
        <v>8</v>
      </c>
      <c r="I37" s="30">
        <f>G37*H37</f>
        <v>0</v>
      </c>
    </row>
    <row r="38" spans="1:9" ht="13" customHeight="1">
      <c r="A38" s="277">
        <v>1004000</v>
      </c>
      <c r="B38" s="20" t="s">
        <v>155</v>
      </c>
      <c r="C38" s="17"/>
      <c r="D38" s="5"/>
      <c r="E38" s="5"/>
      <c r="F38" s="5"/>
      <c r="G38" s="5"/>
      <c r="I38" s="30"/>
    </row>
    <row r="39" spans="1:9" ht="39">
      <c r="A39" s="277"/>
      <c r="B39" s="16" t="s">
        <v>156</v>
      </c>
      <c r="C39" s="17"/>
      <c r="D39" s="5"/>
      <c r="E39" s="5"/>
      <c r="F39" s="5"/>
      <c r="G39" s="5"/>
      <c r="I39" s="30"/>
    </row>
    <row r="40" spans="1:9" ht="13" customHeight="1">
      <c r="A40" s="20"/>
      <c r="B40" s="16" t="s">
        <v>157</v>
      </c>
      <c r="C40" s="17"/>
      <c r="D40" s="5"/>
      <c r="E40" s="5"/>
      <c r="F40" s="5"/>
      <c r="G40" s="5"/>
      <c r="I40" s="30"/>
    </row>
    <row r="41" spans="1:9" ht="13.5" thickBot="1">
      <c r="A41" s="20"/>
      <c r="B41" s="28">
        <v>1002025</v>
      </c>
      <c r="C41" s="17">
        <v>1</v>
      </c>
      <c r="D41" s="27">
        <v>15.75</v>
      </c>
      <c r="E41" s="27">
        <v>80</v>
      </c>
      <c r="F41" s="5"/>
      <c r="G41" s="37">
        <f>C41*D41*E41</f>
        <v>1260</v>
      </c>
      <c r="H41" s="38"/>
      <c r="I41" s="39"/>
    </row>
    <row r="42" spans="1:9">
      <c r="A42" s="32"/>
      <c r="C42" s="27"/>
      <c r="D42" s="27"/>
      <c r="E42" s="27"/>
      <c r="F42" s="5"/>
      <c r="G42" s="5">
        <f>SUM(G39:G41)</f>
        <v>1260</v>
      </c>
      <c r="I42" s="30">
        <f>G42*H42</f>
        <v>0</v>
      </c>
    </row>
    <row r="43" spans="1:9" ht="26">
      <c r="A43" s="20">
        <v>1004010</v>
      </c>
      <c r="B43" s="20" t="s">
        <v>158</v>
      </c>
      <c r="C43" s="20"/>
      <c r="D43" s="21"/>
      <c r="E43" s="27"/>
      <c r="F43" s="5"/>
      <c r="G43" s="5"/>
      <c r="I43" s="30"/>
    </row>
    <row r="44" spans="1:9" ht="40.5" customHeight="1">
      <c r="A44" s="20"/>
      <c r="B44" s="16" t="s">
        <v>159</v>
      </c>
      <c r="C44" s="16"/>
      <c r="D44" s="21"/>
      <c r="E44" s="27"/>
      <c r="F44" s="5"/>
      <c r="G44" s="5"/>
      <c r="I44" s="30"/>
    </row>
    <row r="45" spans="1:9" ht="13" customHeight="1">
      <c r="A45" s="20"/>
      <c r="B45" s="16" t="s">
        <v>278</v>
      </c>
      <c r="C45" s="47"/>
      <c r="D45" s="18"/>
      <c r="E45" s="27"/>
      <c r="F45" s="5"/>
      <c r="G45" s="5"/>
      <c r="I45" s="30"/>
    </row>
    <row r="46" spans="1:9" ht="13" customHeight="1">
      <c r="A46" s="20"/>
      <c r="B46" s="16" t="s">
        <v>2</v>
      </c>
      <c r="C46" s="48">
        <v>20</v>
      </c>
      <c r="D46" s="17">
        <v>8.5</v>
      </c>
      <c r="E46" s="5">
        <v>10.4</v>
      </c>
      <c r="F46" s="5"/>
      <c r="G46" s="5">
        <f>C46*D46*E46</f>
        <v>1768</v>
      </c>
      <c r="I46" s="30"/>
    </row>
    <row r="47" spans="1:9" ht="13.5" thickBot="1">
      <c r="A47" s="16"/>
      <c r="B47" s="16" t="s">
        <v>279</v>
      </c>
      <c r="C47" s="48">
        <v>0.05</v>
      </c>
      <c r="D47" s="17">
        <v>1909.95</v>
      </c>
      <c r="E47" s="5"/>
      <c r="F47" s="5"/>
      <c r="G47" s="37">
        <f>C47*D47</f>
        <v>95.497500000000002</v>
      </c>
      <c r="H47" s="38"/>
      <c r="I47" s="39"/>
    </row>
    <row r="48" spans="1:9">
      <c r="A48" s="16"/>
      <c r="B48" s="16"/>
      <c r="C48" s="48"/>
      <c r="D48" s="17"/>
      <c r="E48" s="5"/>
      <c r="F48" s="5"/>
      <c r="G48" s="5">
        <f>SUM(G46:G47)</f>
        <v>1863.4974999999999</v>
      </c>
      <c r="I48" s="30">
        <f>G48*H48</f>
        <v>0</v>
      </c>
    </row>
    <row r="49" spans="1:9" ht="15.5">
      <c r="A49" s="106">
        <v>1.05</v>
      </c>
      <c r="B49" s="107" t="s">
        <v>280</v>
      </c>
      <c r="C49" s="129"/>
      <c r="D49" s="145"/>
      <c r="E49" s="131"/>
      <c r="F49" s="131"/>
      <c r="G49" s="131"/>
      <c r="H49" s="129"/>
      <c r="I49" s="146">
        <f>SUM(I7:I48)</f>
        <v>0</v>
      </c>
    </row>
    <row r="50" spans="1:9">
      <c r="A50" s="16"/>
      <c r="B50" s="16"/>
      <c r="C50" s="46"/>
      <c r="D50" s="21"/>
      <c r="G50" s="5"/>
      <c r="I50" s="30"/>
    </row>
    <row r="51" spans="1:9">
      <c r="A51" s="20"/>
      <c r="B51" s="20"/>
      <c r="C51" s="18"/>
      <c r="I51" s="30"/>
    </row>
    <row r="52" spans="1:9">
      <c r="A52" s="20"/>
      <c r="B52" s="16"/>
      <c r="C52" s="18"/>
      <c r="I52" s="30"/>
    </row>
    <row r="53" spans="1:9">
      <c r="A53" s="20"/>
      <c r="B53" s="16"/>
      <c r="C53" s="29"/>
      <c r="D53" s="8"/>
      <c r="E53" s="8"/>
      <c r="F53" s="8"/>
      <c r="G53" s="8"/>
      <c r="I53" s="30"/>
    </row>
    <row r="54" spans="1:9">
      <c r="C54" s="29"/>
      <c r="D54" s="8"/>
      <c r="E54" s="8"/>
      <c r="F54" s="8"/>
      <c r="G54" s="8"/>
      <c r="I54" s="30"/>
    </row>
    <row r="55" spans="1:9">
      <c r="A55" s="35"/>
      <c r="B55" s="14"/>
      <c r="G55" s="30"/>
      <c r="H55" s="30"/>
      <c r="I55" s="36"/>
    </row>
    <row r="56" spans="1:9">
      <c r="G56" s="30"/>
      <c r="H56" s="30"/>
      <c r="I56" s="30"/>
    </row>
    <row r="57" spans="1:9">
      <c r="G57" s="30"/>
      <c r="H57" s="30"/>
      <c r="I57" s="30"/>
    </row>
    <row r="58" spans="1:9">
      <c r="G58" s="30"/>
      <c r="H58" s="30"/>
      <c r="I58" s="30"/>
    </row>
    <row r="59" spans="1:9">
      <c r="G59" s="30"/>
      <c r="H59" s="30"/>
      <c r="I59" s="30"/>
    </row>
    <row r="60" spans="1:9">
      <c r="G60" s="24"/>
      <c r="H60" s="24"/>
    </row>
  </sheetData>
  <mergeCells count="9">
    <mergeCell ref="A4:A5"/>
    <mergeCell ref="A8:A9"/>
    <mergeCell ref="A29:A30"/>
    <mergeCell ref="A33:A34"/>
    <mergeCell ref="A38:A39"/>
    <mergeCell ref="A14:A15"/>
    <mergeCell ref="A22:A23"/>
    <mergeCell ref="A18:A19"/>
    <mergeCell ref="A25:A26"/>
  </mergeCells>
  <pageMargins left="0.7" right="0.7" top="0.75" bottom="0.75" header="0.3" footer="0.3"/>
  <pageSetup paperSize="4294952312"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zoomScaleNormal="100" workbookViewId="0">
      <selection activeCell="B5" sqref="B5"/>
    </sheetView>
  </sheetViews>
  <sheetFormatPr defaultRowHeight="14.5"/>
  <cols>
    <col min="1" max="1" width="15.81640625" customWidth="1"/>
    <col min="2" max="2" width="42.453125" customWidth="1"/>
    <col min="3" max="3" width="16.81640625" customWidth="1"/>
  </cols>
  <sheetData>
    <row r="2" spans="1:3" ht="15.5">
      <c r="A2" s="160">
        <v>1.06</v>
      </c>
      <c r="B2" s="160" t="s">
        <v>82</v>
      </c>
      <c r="C2" s="166"/>
    </row>
    <row r="3" spans="1:3" ht="15.5">
      <c r="A3" s="160" t="s">
        <v>0</v>
      </c>
      <c r="B3" s="161" t="s">
        <v>281</v>
      </c>
      <c r="C3" s="163">
        <f>'1.06.1'!I55</f>
        <v>0</v>
      </c>
    </row>
    <row r="4" spans="1:3" ht="15.5">
      <c r="A4" s="160" t="s">
        <v>3</v>
      </c>
      <c r="B4" s="161" t="s">
        <v>282</v>
      </c>
      <c r="C4" s="171">
        <f>'1.06.2'!I68</f>
        <v>0</v>
      </c>
    </row>
    <row r="5" spans="1:3" ht="15.5">
      <c r="A5" s="160" t="s">
        <v>5</v>
      </c>
      <c r="B5" s="161" t="s">
        <v>283</v>
      </c>
      <c r="C5" s="171">
        <f>'1.06.3'!I25</f>
        <v>0</v>
      </c>
    </row>
    <row r="6" spans="1:3" ht="15.5">
      <c r="A6" s="160">
        <v>1.06</v>
      </c>
      <c r="B6" s="160" t="s">
        <v>284</v>
      </c>
      <c r="C6" s="171">
        <f>C3+C4+C5</f>
        <v>0</v>
      </c>
    </row>
  </sheetData>
  <pageMargins left="0.7" right="0.7" top="0.75" bottom="0.75" header="0.3" footer="0.3"/>
  <pageSetup paperSize="429495231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5"/>
  <sheetViews>
    <sheetView topLeftCell="B46" zoomScale="120" zoomScaleNormal="120" workbookViewId="0">
      <selection activeCell="H4" sqref="H4:H54"/>
    </sheetView>
  </sheetViews>
  <sheetFormatPr defaultColWidth="8.54296875" defaultRowHeight="13"/>
  <cols>
    <col min="1" max="1" width="10.54296875" style="1" bestFit="1" customWidth="1"/>
    <col min="2" max="2" width="61.1796875" style="4" customWidth="1"/>
    <col min="3" max="6" width="8.81640625" style="1" bestFit="1" customWidth="1"/>
    <col min="7" max="7" width="12.1796875" style="1" customWidth="1"/>
    <col min="8" max="8" width="8.81640625" style="1" bestFit="1" customWidth="1"/>
    <col min="9" max="9" width="12.54296875" style="30" customWidth="1"/>
    <col min="10" max="16384" width="8.54296875" style="1"/>
  </cols>
  <sheetData>
    <row r="2" spans="1:9">
      <c r="A2" s="15" t="s">
        <v>86</v>
      </c>
      <c r="B2" s="15" t="s">
        <v>87</v>
      </c>
      <c r="C2" s="15" t="s">
        <v>88</v>
      </c>
      <c r="D2" s="15" t="s">
        <v>89</v>
      </c>
      <c r="E2" s="15" t="s">
        <v>90</v>
      </c>
      <c r="F2" s="15" t="s">
        <v>91</v>
      </c>
      <c r="G2" s="15" t="s">
        <v>92</v>
      </c>
      <c r="H2" s="15" t="s">
        <v>93</v>
      </c>
      <c r="I2" s="95" t="s">
        <v>94</v>
      </c>
    </row>
    <row r="3" spans="1:9" ht="15.5">
      <c r="A3" s="106" t="s">
        <v>0</v>
      </c>
      <c r="B3" s="107" t="s">
        <v>281</v>
      </c>
      <c r="C3" s="141"/>
      <c r="D3" s="141"/>
      <c r="E3" s="141"/>
      <c r="F3" s="141"/>
      <c r="G3" s="141"/>
      <c r="H3" s="141"/>
      <c r="I3" s="144"/>
    </row>
    <row r="4" spans="1:9" ht="26">
      <c r="A4" s="277">
        <v>1000150</v>
      </c>
      <c r="B4" s="14" t="s">
        <v>95</v>
      </c>
      <c r="C4" s="18"/>
      <c r="D4" s="5"/>
      <c r="E4" s="5"/>
      <c r="F4" s="5"/>
      <c r="G4" s="5"/>
    </row>
    <row r="5" spans="1:9" ht="26">
      <c r="A5" s="277"/>
      <c r="B5" s="28" t="s">
        <v>285</v>
      </c>
      <c r="C5" s="17"/>
      <c r="D5" s="5"/>
      <c r="E5" s="5"/>
      <c r="F5" s="5"/>
      <c r="G5" s="5"/>
    </row>
    <row r="6" spans="1:9">
      <c r="A6" s="35"/>
      <c r="B6" s="28" t="s">
        <v>286</v>
      </c>
      <c r="C6" s="51">
        <v>1</v>
      </c>
      <c r="D6" s="51">
        <v>14</v>
      </c>
      <c r="E6" s="51">
        <v>3.2</v>
      </c>
      <c r="F6" s="51"/>
      <c r="G6" s="51">
        <f>C6*D6*E6</f>
        <v>44.800000000000004</v>
      </c>
    </row>
    <row r="7" spans="1:9">
      <c r="A7" s="47"/>
      <c r="B7" s="28"/>
      <c r="C7" s="52">
        <v>1</v>
      </c>
      <c r="D7" s="51">
        <v>10</v>
      </c>
      <c r="E7" s="51">
        <v>3.2</v>
      </c>
      <c r="F7" s="51"/>
      <c r="G7" s="51">
        <f>C7*D7*E7</f>
        <v>32</v>
      </c>
      <c r="I7" s="1"/>
    </row>
    <row r="8" spans="1:9" ht="13.5" thickBot="1">
      <c r="A8" s="47"/>
      <c r="B8" s="28" t="s">
        <v>287</v>
      </c>
      <c r="C8" s="52">
        <v>2</v>
      </c>
      <c r="D8" s="53">
        <v>1</v>
      </c>
      <c r="E8" s="51">
        <v>3.2</v>
      </c>
      <c r="F8" s="51"/>
      <c r="G8" s="54">
        <f>C8*D8*E8</f>
        <v>6.4</v>
      </c>
      <c r="H8" s="38"/>
      <c r="I8" s="38"/>
    </row>
    <row r="9" spans="1:9" ht="13" customHeight="1">
      <c r="A9" s="35"/>
      <c r="B9" s="28"/>
      <c r="C9" s="52"/>
      <c r="D9" s="51"/>
      <c r="E9" s="51"/>
      <c r="F9" s="51"/>
      <c r="G9" s="51">
        <f>SUM(G6:G8)</f>
        <v>83.200000000000017</v>
      </c>
      <c r="H9" s="8"/>
      <c r="I9" s="8">
        <f>G9*H9</f>
        <v>0</v>
      </c>
    </row>
    <row r="10" spans="1:9" ht="26">
      <c r="A10" s="277">
        <v>1001235</v>
      </c>
      <c r="B10" s="14" t="s">
        <v>289</v>
      </c>
      <c r="C10" s="52"/>
      <c r="D10" s="51"/>
      <c r="E10" s="51"/>
      <c r="F10" s="51"/>
      <c r="G10" s="51"/>
      <c r="H10" s="8"/>
      <c r="I10" s="64"/>
    </row>
    <row r="11" spans="1:9" ht="26">
      <c r="A11" s="277"/>
      <c r="B11" s="28" t="s">
        <v>290</v>
      </c>
      <c r="C11" s="52"/>
      <c r="D11" s="51"/>
      <c r="E11" s="51"/>
      <c r="F11" s="51"/>
      <c r="G11" s="51"/>
      <c r="H11" s="8"/>
      <c r="I11" s="64"/>
    </row>
    <row r="12" spans="1:9" ht="13.5" thickBot="1">
      <c r="A12" s="35"/>
      <c r="B12" s="28"/>
      <c r="C12" s="52">
        <v>1</v>
      </c>
      <c r="D12" s="51">
        <v>136</v>
      </c>
      <c r="E12" s="51">
        <v>1.95</v>
      </c>
      <c r="F12" s="51">
        <v>1.25</v>
      </c>
      <c r="G12" s="54">
        <f>C12*D12*E12*F12</f>
        <v>331.5</v>
      </c>
      <c r="H12" s="41"/>
      <c r="I12" s="65"/>
    </row>
    <row r="13" spans="1:9">
      <c r="A13" s="35"/>
      <c r="B13" s="2"/>
      <c r="C13" s="52"/>
      <c r="D13" s="51"/>
      <c r="E13" s="51"/>
      <c r="F13" s="51"/>
      <c r="G13" s="51">
        <f>SUM(G12)</f>
        <v>331.5</v>
      </c>
      <c r="H13" s="8"/>
      <c r="I13" s="8">
        <f>G13*H13</f>
        <v>0</v>
      </c>
    </row>
    <row r="14" spans="1:9" ht="13" customHeight="1">
      <c r="A14" s="280">
        <v>1002010</v>
      </c>
      <c r="B14" s="49" t="s">
        <v>121</v>
      </c>
      <c r="C14" s="55"/>
      <c r="D14" s="56"/>
      <c r="E14" s="56"/>
      <c r="F14" s="56"/>
      <c r="G14" s="56"/>
      <c r="H14" s="8"/>
      <c r="I14" s="64"/>
    </row>
    <row r="15" spans="1:9">
      <c r="A15" s="280"/>
      <c r="B15" s="28" t="s">
        <v>122</v>
      </c>
      <c r="C15" s="56"/>
      <c r="D15" s="56"/>
      <c r="E15" s="56"/>
      <c r="F15" s="56"/>
      <c r="G15" s="56"/>
      <c r="H15" s="8"/>
      <c r="I15" s="64"/>
    </row>
    <row r="16" spans="1:9">
      <c r="A16" s="57"/>
      <c r="B16" s="50" t="s">
        <v>291</v>
      </c>
      <c r="C16" s="53">
        <v>1</v>
      </c>
      <c r="D16" s="53">
        <v>14</v>
      </c>
      <c r="E16" s="53">
        <v>1.1599999999999999</v>
      </c>
      <c r="F16" s="53">
        <v>0.46</v>
      </c>
      <c r="G16" s="53">
        <f>C16*D16*E16*F16</f>
        <v>7.4703999999999997</v>
      </c>
      <c r="H16" s="8"/>
      <c r="I16" s="64"/>
    </row>
    <row r="17" spans="1:9">
      <c r="A17" s="57"/>
      <c r="C17" s="53">
        <v>1</v>
      </c>
      <c r="D17" s="53">
        <v>10</v>
      </c>
      <c r="E17" s="53">
        <v>1.1599999999999999</v>
      </c>
      <c r="F17" s="53">
        <v>0.46</v>
      </c>
      <c r="G17" s="53">
        <f>C17*D17*E17*F17</f>
        <v>5.3360000000000003</v>
      </c>
      <c r="H17" s="8"/>
      <c r="I17" s="64"/>
    </row>
    <row r="18" spans="1:9">
      <c r="B18" s="50" t="s">
        <v>112</v>
      </c>
      <c r="C18" s="56"/>
      <c r="D18" s="56"/>
      <c r="E18" s="56"/>
      <c r="F18" s="56"/>
      <c r="G18" s="56"/>
      <c r="H18" s="8"/>
      <c r="I18" s="64"/>
    </row>
    <row r="19" spans="1:9" ht="13.5" thickBot="1">
      <c r="A19" s="47"/>
      <c r="B19" s="28" t="s">
        <v>208</v>
      </c>
      <c r="C19" s="58">
        <v>-1</v>
      </c>
      <c r="D19" s="58">
        <v>24</v>
      </c>
      <c r="E19" s="58">
        <v>3.14</v>
      </c>
      <c r="F19" s="58">
        <v>6.0000000000000001E-3</v>
      </c>
      <c r="G19" s="59">
        <f>C19*D19*E19*F19</f>
        <v>-0.45216000000000001</v>
      </c>
      <c r="H19" s="41"/>
      <c r="I19" s="65"/>
    </row>
    <row r="20" spans="1:9">
      <c r="C20" s="51"/>
      <c r="D20" s="51"/>
      <c r="E20" s="51"/>
      <c r="F20" s="51"/>
      <c r="G20" s="51">
        <f>SUM(G16:G19)</f>
        <v>12.354240000000001</v>
      </c>
      <c r="H20" s="8"/>
      <c r="I20" s="8">
        <f>G20*H20</f>
        <v>0</v>
      </c>
    </row>
    <row r="21" spans="1:9" ht="13" customHeight="1">
      <c r="A21" s="277">
        <v>1001415</v>
      </c>
      <c r="B21" s="14" t="s">
        <v>292</v>
      </c>
      <c r="D21" s="18"/>
      <c r="E21" s="5"/>
      <c r="F21" s="5"/>
      <c r="G21" s="5"/>
      <c r="H21" s="8"/>
      <c r="I21" s="64"/>
    </row>
    <row r="22" spans="1:9" ht="13" customHeight="1">
      <c r="A22" s="277"/>
      <c r="B22" s="28" t="s">
        <v>293</v>
      </c>
      <c r="C22" s="47"/>
      <c r="D22" s="18"/>
      <c r="E22" s="5"/>
      <c r="F22" s="5"/>
      <c r="G22" s="5"/>
      <c r="H22" s="8"/>
      <c r="I22" s="64"/>
    </row>
    <row r="23" spans="1:9" ht="13.5" customHeight="1">
      <c r="A23" s="47"/>
      <c r="B23" s="28" t="s">
        <v>294</v>
      </c>
      <c r="D23" s="18"/>
      <c r="E23" s="5"/>
      <c r="F23" s="5"/>
      <c r="G23" s="5"/>
      <c r="H23" s="8"/>
      <c r="I23" s="64"/>
    </row>
    <row r="24" spans="1:9">
      <c r="A24" s="47"/>
      <c r="B24" s="28"/>
      <c r="C24" s="47">
        <v>1</v>
      </c>
      <c r="D24" s="5">
        <v>112</v>
      </c>
      <c r="E24" s="5">
        <v>1.1599999999999999</v>
      </c>
      <c r="F24" s="5">
        <v>0.46</v>
      </c>
      <c r="G24" s="53">
        <f t="shared" ref="G24:G25" si="0">C24*D24*E24*F24</f>
        <v>59.763199999999998</v>
      </c>
      <c r="H24" s="8"/>
      <c r="I24" s="64"/>
    </row>
    <row r="25" spans="1:9" ht="13" customHeight="1" thickBot="1">
      <c r="A25" s="47"/>
      <c r="B25" s="28"/>
      <c r="C25" s="1">
        <v>-1</v>
      </c>
      <c r="D25" s="5">
        <v>112</v>
      </c>
      <c r="E25" s="5">
        <v>3.14</v>
      </c>
      <c r="F25" s="5">
        <v>6.0000000000000001E-3</v>
      </c>
      <c r="G25" s="60">
        <f t="shared" si="0"/>
        <v>-2.11008</v>
      </c>
      <c r="H25" s="41"/>
      <c r="I25" s="65"/>
    </row>
    <row r="26" spans="1:9" ht="13" customHeight="1">
      <c r="A26" s="35"/>
      <c r="B26" s="14"/>
      <c r="C26" s="47"/>
      <c r="D26" s="5"/>
      <c r="E26" s="5"/>
      <c r="F26" s="5"/>
      <c r="G26" s="5">
        <f>SUM(G24:G25)</f>
        <v>57.653120000000001</v>
      </c>
      <c r="H26" s="8"/>
      <c r="I26" s="64">
        <f>G26*H26</f>
        <v>0</v>
      </c>
    </row>
    <row r="27" spans="1:9" ht="13" customHeight="1">
      <c r="A27" s="277">
        <v>1061216</v>
      </c>
      <c r="B27" s="14" t="s">
        <v>295</v>
      </c>
      <c r="C27" s="18"/>
      <c r="D27" s="18"/>
      <c r="E27" s="27"/>
      <c r="F27" s="5"/>
      <c r="G27" s="5"/>
      <c r="H27" s="8"/>
      <c r="I27" s="64"/>
    </row>
    <row r="28" spans="1:9" ht="40.5" customHeight="1">
      <c r="A28" s="277"/>
      <c r="B28" s="28" t="s">
        <v>296</v>
      </c>
      <c r="C28" s="18"/>
      <c r="D28" s="18"/>
      <c r="E28" s="27"/>
      <c r="F28" s="5"/>
      <c r="G28" s="5"/>
      <c r="H28" s="8"/>
      <c r="I28" s="64"/>
    </row>
    <row r="29" spans="1:9" ht="13" customHeight="1" thickBot="1">
      <c r="A29" s="35"/>
      <c r="B29" s="28"/>
      <c r="C29" s="17">
        <v>1</v>
      </c>
      <c r="D29" s="17">
        <v>136</v>
      </c>
      <c r="E29" s="27"/>
      <c r="F29" s="5"/>
      <c r="G29" s="37">
        <f>C29*D29</f>
        <v>136</v>
      </c>
      <c r="H29" s="41"/>
      <c r="I29" s="65"/>
    </row>
    <row r="30" spans="1:9" ht="13" customHeight="1">
      <c r="A30" s="35"/>
      <c r="B30" s="28"/>
      <c r="C30" s="48"/>
      <c r="D30" s="17"/>
      <c r="E30" s="5"/>
      <c r="F30" s="5"/>
      <c r="G30" s="5">
        <f>G29</f>
        <v>136</v>
      </c>
      <c r="H30" s="8"/>
      <c r="I30" s="64">
        <f>G30*H30</f>
        <v>0</v>
      </c>
    </row>
    <row r="31" spans="1:9" ht="26">
      <c r="A31" s="277">
        <v>1001340</v>
      </c>
      <c r="B31" s="14" t="s">
        <v>209</v>
      </c>
      <c r="C31" s="35"/>
      <c r="D31" s="35"/>
      <c r="E31" s="18"/>
      <c r="G31" s="5"/>
      <c r="H31" s="8"/>
      <c r="I31" s="64"/>
    </row>
    <row r="32" spans="1:9" ht="27" customHeight="1">
      <c r="A32" s="277"/>
      <c r="B32" s="28" t="s">
        <v>210</v>
      </c>
      <c r="C32" s="47"/>
      <c r="D32" s="47"/>
      <c r="E32" s="18"/>
      <c r="H32" s="8"/>
      <c r="I32" s="64"/>
    </row>
    <row r="33" spans="1:9">
      <c r="A33" s="35"/>
      <c r="B33" s="28" t="s">
        <v>157</v>
      </c>
      <c r="C33" s="47"/>
      <c r="D33" s="47"/>
      <c r="E33" s="18"/>
      <c r="H33" s="8"/>
      <c r="I33" s="64"/>
    </row>
    <row r="34" spans="1:9">
      <c r="A34" s="35"/>
      <c r="B34" s="28">
        <v>1001235</v>
      </c>
      <c r="C34" s="48">
        <v>1</v>
      </c>
      <c r="D34" s="48">
        <v>331.5</v>
      </c>
      <c r="E34" s="17"/>
      <c r="F34" s="5"/>
      <c r="G34" s="5">
        <f>C34*D34</f>
        <v>331.5</v>
      </c>
      <c r="H34" s="8"/>
      <c r="I34" s="64"/>
    </row>
    <row r="35" spans="1:9">
      <c r="A35" s="47"/>
      <c r="B35" s="28" t="s">
        <v>297</v>
      </c>
      <c r="C35" s="48">
        <v>-1</v>
      </c>
      <c r="D35" s="48">
        <v>12.353999999999999</v>
      </c>
      <c r="E35" s="17"/>
      <c r="F35" s="5"/>
      <c r="G35" s="5">
        <f t="shared" ref="G35:G36" si="1">C35*D35</f>
        <v>-12.353999999999999</v>
      </c>
      <c r="H35" s="8"/>
      <c r="I35" s="64"/>
    </row>
    <row r="36" spans="1:9">
      <c r="A36" s="47"/>
      <c r="B36" s="28">
        <v>1001415</v>
      </c>
      <c r="C36" s="48">
        <v>-1</v>
      </c>
      <c r="D36" s="48">
        <v>57.652999999999999</v>
      </c>
      <c r="E36" s="17"/>
      <c r="F36" s="5"/>
      <c r="G36" s="5">
        <f t="shared" si="1"/>
        <v>-57.652999999999999</v>
      </c>
      <c r="H36" s="64"/>
      <c r="I36" s="66"/>
    </row>
    <row r="37" spans="1:9" ht="13.5" thickBot="1">
      <c r="A37" s="282"/>
      <c r="B37" s="28" t="s">
        <v>208</v>
      </c>
      <c r="C37" s="48">
        <v>-1</v>
      </c>
      <c r="D37" s="48">
        <v>136</v>
      </c>
      <c r="E37" s="17">
        <v>3.14</v>
      </c>
      <c r="F37" s="5">
        <v>6.0000000000000001E-3</v>
      </c>
      <c r="G37" s="62">
        <f t="shared" ref="G37" si="2">C37*D37*E37*F37</f>
        <v>-2.5622400000000001</v>
      </c>
      <c r="H37" s="65"/>
      <c r="I37" s="65"/>
    </row>
    <row r="38" spans="1:9">
      <c r="A38" s="282"/>
      <c r="B38" s="28"/>
      <c r="C38" s="47"/>
      <c r="D38" s="47"/>
      <c r="E38" s="18"/>
      <c r="G38" s="63">
        <f>SUM(G34:G37)</f>
        <v>258.93076000000002</v>
      </c>
      <c r="H38" s="64"/>
      <c r="I38" s="64">
        <f>G38*H38</f>
        <v>0</v>
      </c>
    </row>
    <row r="39" spans="1:9" ht="26">
      <c r="A39" s="280">
        <v>1001700</v>
      </c>
      <c r="B39" s="2" t="s">
        <v>103</v>
      </c>
      <c r="H39" s="8"/>
      <c r="I39" s="64"/>
    </row>
    <row r="40" spans="1:9" ht="26">
      <c r="A40" s="280"/>
      <c r="B40" s="3" t="s">
        <v>110</v>
      </c>
      <c r="H40" s="8"/>
      <c r="I40" s="64"/>
    </row>
    <row r="41" spans="1:9">
      <c r="B41" s="61" t="s">
        <v>298</v>
      </c>
      <c r="H41" s="8"/>
      <c r="I41" s="64"/>
    </row>
    <row r="42" spans="1:9">
      <c r="B42" s="4">
        <v>1001235</v>
      </c>
      <c r="C42" s="5">
        <v>1</v>
      </c>
      <c r="D42" s="5">
        <v>331.5</v>
      </c>
      <c r="E42" s="5"/>
      <c r="F42" s="5"/>
      <c r="G42" s="5">
        <f>C42*D42</f>
        <v>331.5</v>
      </c>
      <c r="H42" s="8"/>
      <c r="I42" s="64"/>
    </row>
    <row r="43" spans="1:9">
      <c r="B43" s="61" t="s">
        <v>162</v>
      </c>
      <c r="C43" s="5"/>
      <c r="D43" s="5"/>
      <c r="E43" s="5"/>
      <c r="F43" s="5"/>
      <c r="G43" s="5"/>
      <c r="H43" s="8"/>
      <c r="I43" s="64"/>
    </row>
    <row r="44" spans="1:9" ht="13.5" thickBot="1">
      <c r="B44" s="4">
        <v>1001340</v>
      </c>
      <c r="C44" s="5">
        <v>-1</v>
      </c>
      <c r="D44" s="5">
        <v>258.93099999999998</v>
      </c>
      <c r="E44" s="5"/>
      <c r="F44" s="5"/>
      <c r="G44" s="37">
        <f>C44*D44</f>
        <v>-258.93099999999998</v>
      </c>
      <c r="H44" s="41"/>
      <c r="I44" s="65"/>
    </row>
    <row r="45" spans="1:9">
      <c r="C45" s="5"/>
      <c r="D45" s="5"/>
      <c r="E45" s="5"/>
      <c r="F45" s="5"/>
      <c r="G45" s="5">
        <f>SUM(G42:G44)</f>
        <v>72.569000000000017</v>
      </c>
      <c r="H45" s="8"/>
      <c r="I45" s="64">
        <f>G45*H45</f>
        <v>0</v>
      </c>
    </row>
    <row r="46" spans="1:9">
      <c r="A46" s="277">
        <v>1040025</v>
      </c>
      <c r="B46" s="14" t="s">
        <v>299</v>
      </c>
      <c r="C46" s="17"/>
      <c r="D46" s="5"/>
      <c r="E46" s="5"/>
      <c r="F46" s="5"/>
      <c r="G46" s="5"/>
      <c r="H46" s="8"/>
      <c r="I46" s="64"/>
    </row>
    <row r="47" spans="1:9" ht="26">
      <c r="A47" s="277"/>
      <c r="B47" s="28" t="s">
        <v>300</v>
      </c>
      <c r="C47" s="17"/>
      <c r="D47" s="5"/>
      <c r="E47" s="5"/>
      <c r="F47" s="5"/>
      <c r="G47" s="5"/>
      <c r="H47" s="8"/>
      <c r="I47" s="64"/>
    </row>
    <row r="48" spans="1:9" ht="13.5" thickBot="1">
      <c r="A48" s="35"/>
      <c r="B48" s="28" t="s">
        <v>287</v>
      </c>
      <c r="C48" s="17">
        <v>2</v>
      </c>
      <c r="D48" s="5">
        <v>1</v>
      </c>
      <c r="E48" s="5">
        <v>3.2</v>
      </c>
      <c r="F48" s="5"/>
      <c r="G48" s="37">
        <f>C48*D48*E48</f>
        <v>6.4</v>
      </c>
      <c r="H48" s="41"/>
      <c r="I48" s="65"/>
    </row>
    <row r="49" spans="1:9">
      <c r="C49" s="5"/>
      <c r="D49" s="5"/>
      <c r="E49" s="5"/>
      <c r="F49" s="5"/>
      <c r="G49" s="5">
        <f>G48</f>
        <v>6.4</v>
      </c>
      <c r="H49" s="8"/>
      <c r="I49" s="64">
        <f>G49*H49</f>
        <v>0</v>
      </c>
    </row>
    <row r="50" spans="1:9" ht="13" customHeight="1">
      <c r="A50" s="277">
        <v>1040204</v>
      </c>
      <c r="B50" s="14" t="s">
        <v>301</v>
      </c>
      <c r="C50" s="18"/>
      <c r="H50" s="8"/>
      <c r="I50" s="64"/>
    </row>
    <row r="51" spans="1:9" ht="26">
      <c r="A51" s="277"/>
      <c r="B51" s="28" t="s">
        <v>330</v>
      </c>
      <c r="C51" s="18"/>
      <c r="H51" s="8"/>
      <c r="I51" s="64"/>
    </row>
    <row r="52" spans="1:9" ht="13" customHeight="1">
      <c r="A52" s="35"/>
      <c r="B52" s="28" t="s">
        <v>286</v>
      </c>
      <c r="C52" s="17">
        <v>1</v>
      </c>
      <c r="D52" s="5">
        <v>14</v>
      </c>
      <c r="E52" s="5">
        <v>3.2</v>
      </c>
      <c r="G52" s="5">
        <f>C52*D52*E52</f>
        <v>44.800000000000004</v>
      </c>
      <c r="H52" s="8"/>
      <c r="I52" s="64"/>
    </row>
    <row r="53" spans="1:9" ht="13.5" thickBot="1">
      <c r="A53" s="282"/>
      <c r="B53" s="16"/>
      <c r="C53" s="17">
        <v>1</v>
      </c>
      <c r="D53" s="5">
        <v>10</v>
      </c>
      <c r="E53" s="5">
        <v>3.2</v>
      </c>
      <c r="G53" s="37">
        <f>C53*D53*E53</f>
        <v>32</v>
      </c>
      <c r="H53" s="41"/>
      <c r="I53" s="65"/>
    </row>
    <row r="54" spans="1:9">
      <c r="A54" s="282"/>
      <c r="B54" s="16"/>
      <c r="C54" s="17">
        <v>1</v>
      </c>
      <c r="G54" s="5">
        <f>SUM(G52:G53)</f>
        <v>76.800000000000011</v>
      </c>
      <c r="H54" s="8"/>
      <c r="I54" s="8">
        <f>G54*H54</f>
        <v>0</v>
      </c>
    </row>
    <row r="55" spans="1:9" ht="15.5">
      <c r="A55" s="167" t="s">
        <v>0</v>
      </c>
      <c r="B55" s="168" t="s">
        <v>302</v>
      </c>
      <c r="C55" s="169"/>
      <c r="D55" s="167"/>
      <c r="E55" s="167"/>
      <c r="F55" s="167"/>
      <c r="G55" s="167"/>
      <c r="H55" s="167"/>
      <c r="I55" s="170">
        <f>SUM(I9:I54)</f>
        <v>0</v>
      </c>
    </row>
  </sheetData>
  <mergeCells count="11">
    <mergeCell ref="A4:A5"/>
    <mergeCell ref="A31:A32"/>
    <mergeCell ref="A27:A28"/>
    <mergeCell ref="A21:A22"/>
    <mergeCell ref="A10:A11"/>
    <mergeCell ref="A14:A15"/>
    <mergeCell ref="A53:A54"/>
    <mergeCell ref="A46:A47"/>
    <mergeCell ref="A50:A51"/>
    <mergeCell ref="A37:A38"/>
    <mergeCell ref="A39:A40"/>
  </mergeCells>
  <pageMargins left="0.7" right="0.7" top="0.75" bottom="0.75" header="0.3" footer="0.3"/>
  <pageSetup paperSize="4294952312"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CURRENT STAGE</vt:lpstr>
      <vt:lpstr>1 CIVIL WORK</vt:lpstr>
      <vt:lpstr>1.01</vt:lpstr>
      <vt:lpstr>1.02</vt:lpstr>
      <vt:lpstr>1.03</vt:lpstr>
      <vt:lpstr>1.04</vt:lpstr>
      <vt:lpstr>1.05</vt:lpstr>
      <vt:lpstr>1.06</vt:lpstr>
      <vt:lpstr>1.06.1</vt:lpstr>
      <vt:lpstr>1.06.2</vt:lpstr>
      <vt:lpstr>1.06.3</vt:lpstr>
      <vt:lpstr>1.07</vt:lpstr>
      <vt:lpstr>1.08</vt:lpstr>
      <vt:lpstr>2 MECHANICAL EQUIPMENTS</vt:lpstr>
      <vt:lpstr>2.01.1</vt:lpstr>
      <vt:lpstr>2.01.2</vt:lpstr>
      <vt:lpstr>2.02.1</vt:lpstr>
      <vt:lpstr>2.02.2</vt:lpstr>
      <vt:lpstr>2.02.3</vt:lpstr>
      <vt:lpstr>2.02.4</vt:lpstr>
      <vt:lpstr>2.02.5</vt:lpstr>
      <vt:lpstr>3 ELECTRICAL EQUIPMENT</vt:lpstr>
      <vt:lpstr>3.01</vt:lpstr>
      <vt:lpstr>3.02</vt:lpstr>
      <vt:lpstr>3.03</vt:lpstr>
      <vt:lpstr>3.04</vt:lpstr>
      <vt:lpstr>3.05.01</vt:lpstr>
      <vt:lpstr>3.05.02</vt:lpstr>
      <vt:lpstr>3.05.03</vt:lpstr>
      <vt:lpstr>3.05.04</vt:lpstr>
      <vt:lpstr>3.05.05</vt:lpstr>
      <vt:lpstr>3.05.06</vt:lpstr>
      <vt:lpstr>3.05.07</vt:lpstr>
      <vt:lpstr>'CURRENT STAGE'!Print_Area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2023-04-27T11:40:46Z</dcterms:modified>
</cp:coreProperties>
</file>