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9796E7B5-D915-4C97-AE27-17B0131DF5C5}" xr6:coauthVersionLast="47" xr6:coauthVersionMax="47" xr10:uidLastSave="{00000000-0000-0000-0000-000000000000}"/>
  <bookViews>
    <workbookView xWindow="-110" yWindow="-110" windowWidth="22620" windowHeight="13620" tabRatio="760" xr2:uid="{00000000-000D-0000-FFFF-FFFF00000000}"/>
  </bookViews>
  <sheets>
    <sheet name="ტექნიკური სართული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9" l="1"/>
  <c r="I10" i="19"/>
  <c r="I12" i="19"/>
  <c r="I13" i="19"/>
  <c r="I14" i="19"/>
  <c r="I18" i="19"/>
  <c r="I19" i="19"/>
  <c r="I20" i="19"/>
  <c r="I21" i="19"/>
  <c r="I22" i="19"/>
  <c r="I23" i="19"/>
  <c r="I25" i="19"/>
  <c r="I31" i="19"/>
  <c r="I33" i="19"/>
  <c r="I35" i="19"/>
  <c r="I41" i="19"/>
  <c r="I45" i="19"/>
  <c r="I46" i="19"/>
  <c r="I48" i="19"/>
  <c r="I51" i="19"/>
  <c r="I52" i="19"/>
  <c r="I53" i="19"/>
  <c r="I54" i="19"/>
  <c r="I56" i="19"/>
  <c r="I58" i="19"/>
  <c r="I64" i="19"/>
  <c r="I65" i="19"/>
  <c r="I66" i="19"/>
  <c r="I67" i="19"/>
  <c r="I68" i="19"/>
  <c r="I69" i="19"/>
  <c r="I70" i="19"/>
  <c r="G10" i="19"/>
  <c r="G12" i="19"/>
  <c r="G13" i="19"/>
  <c r="G14" i="19"/>
  <c r="G18" i="19"/>
  <c r="G19" i="19"/>
  <c r="G20" i="19"/>
  <c r="G21" i="19"/>
  <c r="G22" i="19"/>
  <c r="G23" i="19"/>
  <c r="G25" i="19"/>
  <c r="G31" i="19"/>
  <c r="G33" i="19"/>
  <c r="G35" i="19"/>
  <c r="G41" i="19"/>
  <c r="G45" i="19"/>
  <c r="G46" i="19"/>
  <c r="G48" i="19"/>
  <c r="G51" i="19"/>
  <c r="G52" i="19"/>
  <c r="G53" i="19"/>
  <c r="G54" i="19"/>
  <c r="G56" i="19"/>
  <c r="G58" i="19"/>
  <c r="G64" i="19"/>
  <c r="G65" i="19"/>
  <c r="G66" i="19"/>
  <c r="G67" i="19"/>
  <c r="G68" i="19"/>
  <c r="G69" i="19"/>
  <c r="G70" i="19"/>
  <c r="K69" i="19"/>
  <c r="K68" i="19"/>
  <c r="K67" i="19"/>
  <c r="L67" i="19" s="1"/>
  <c r="K66" i="19"/>
  <c r="K65" i="19"/>
  <c r="K64" i="19"/>
  <c r="E63" i="19"/>
  <c r="K63" i="19" s="1"/>
  <c r="E62" i="19"/>
  <c r="D61" i="19"/>
  <c r="E61" i="19" s="1"/>
  <c r="K60" i="19"/>
  <c r="E60" i="19"/>
  <c r="E59" i="19"/>
  <c r="K58" i="19"/>
  <c r="E57" i="19"/>
  <c r="K56" i="19"/>
  <c r="K54" i="19"/>
  <c r="K53" i="19"/>
  <c r="K52" i="19"/>
  <c r="L52" i="19" s="1"/>
  <c r="K51" i="19"/>
  <c r="E50" i="19"/>
  <c r="E49" i="19"/>
  <c r="K48" i="19"/>
  <c r="K46" i="19"/>
  <c r="K45" i="19"/>
  <c r="E44" i="19"/>
  <c r="E43" i="19"/>
  <c r="E42" i="19"/>
  <c r="K41" i="19"/>
  <c r="E40" i="19"/>
  <c r="E39" i="19"/>
  <c r="E38" i="19"/>
  <c r="E37" i="19"/>
  <c r="E36" i="19"/>
  <c r="K35" i="19"/>
  <c r="E34" i="19"/>
  <c r="K33" i="19"/>
  <c r="E32" i="19"/>
  <c r="K31" i="19"/>
  <c r="L31" i="19" s="1"/>
  <c r="E30" i="19"/>
  <c r="E29" i="19"/>
  <c r="E28" i="19"/>
  <c r="E27" i="19"/>
  <c r="E26" i="19"/>
  <c r="K25" i="19"/>
  <c r="E24" i="19"/>
  <c r="K23" i="19"/>
  <c r="K22" i="19"/>
  <c r="K21" i="19"/>
  <c r="K20" i="19"/>
  <c r="L20" i="19" s="1"/>
  <c r="K19" i="19"/>
  <c r="K18" i="19"/>
  <c r="E17" i="19"/>
  <c r="E16" i="19"/>
  <c r="E15" i="19"/>
  <c r="K14" i="19"/>
  <c r="L14" i="19" s="1"/>
  <c r="K13" i="19"/>
  <c r="K12" i="19"/>
  <c r="E11" i="19"/>
  <c r="K10" i="19"/>
  <c r="K9" i="19"/>
  <c r="G9" i="19"/>
  <c r="L45" i="19" l="1"/>
  <c r="L58" i="19"/>
  <c r="L21" i="19"/>
  <c r="L13" i="19"/>
  <c r="L25" i="19"/>
  <c r="L69" i="19"/>
  <c r="L10" i="19"/>
  <c r="L18" i="19"/>
  <c r="L22" i="19"/>
  <c r="L33" i="19"/>
  <c r="L41" i="19"/>
  <c r="L54" i="19"/>
  <c r="L66" i="19"/>
  <c r="L65" i="19"/>
  <c r="L51" i="19"/>
  <c r="L56" i="19"/>
  <c r="L70" i="19"/>
  <c r="L19" i="19"/>
  <c r="L23" i="19"/>
  <c r="I26" i="19"/>
  <c r="L46" i="19"/>
  <c r="L12" i="19"/>
  <c r="L35" i="19"/>
  <c r="L48" i="19"/>
  <c r="L53" i="19"/>
  <c r="L64" i="19"/>
  <c r="L68" i="19"/>
  <c r="I17" i="19"/>
  <c r="G17" i="19"/>
  <c r="K28" i="19"/>
  <c r="G28" i="19"/>
  <c r="I28" i="19"/>
  <c r="K34" i="19"/>
  <c r="I34" i="19"/>
  <c r="G34" i="19"/>
  <c r="I38" i="19"/>
  <c r="G38" i="19"/>
  <c r="I42" i="19"/>
  <c r="G42" i="19"/>
  <c r="G60" i="19"/>
  <c r="I60" i="19"/>
  <c r="G63" i="19"/>
  <c r="I63" i="19"/>
  <c r="L63" i="19" s="1"/>
  <c r="K26" i="19"/>
  <c r="G26" i="19"/>
  <c r="G29" i="19"/>
  <c r="I29" i="19"/>
  <c r="G32" i="19"/>
  <c r="I32" i="19"/>
  <c r="K39" i="19"/>
  <c r="G39" i="19"/>
  <c r="I39" i="19"/>
  <c r="I43" i="19"/>
  <c r="G43" i="19"/>
  <c r="G57" i="19"/>
  <c r="I57" i="19"/>
  <c r="K11" i="19"/>
  <c r="G11" i="19"/>
  <c r="I11" i="19"/>
  <c r="G15" i="19"/>
  <c r="I15" i="19"/>
  <c r="K29" i="19"/>
  <c r="K32" i="19"/>
  <c r="G36" i="19"/>
  <c r="I36" i="19"/>
  <c r="K40" i="19"/>
  <c r="G40" i="19"/>
  <c r="I40" i="19"/>
  <c r="K44" i="19"/>
  <c r="G44" i="19"/>
  <c r="I44" i="19"/>
  <c r="G49" i="19"/>
  <c r="I49" i="19"/>
  <c r="G61" i="19"/>
  <c r="I61" i="19"/>
  <c r="G16" i="19"/>
  <c r="I16" i="19"/>
  <c r="K24" i="19"/>
  <c r="G24" i="19"/>
  <c r="I24" i="19"/>
  <c r="I27" i="19"/>
  <c r="G27" i="19"/>
  <c r="I30" i="19"/>
  <c r="G30" i="19"/>
  <c r="I37" i="19"/>
  <c r="G37" i="19"/>
  <c r="K50" i="19"/>
  <c r="I50" i="19"/>
  <c r="G50" i="19"/>
  <c r="I59" i="19"/>
  <c r="G59" i="19"/>
  <c r="I62" i="19"/>
  <c r="G62" i="19"/>
  <c r="L9" i="19"/>
  <c r="K43" i="19"/>
  <c r="K27" i="19"/>
  <c r="K17" i="19"/>
  <c r="K38" i="19"/>
  <c r="K57" i="19"/>
  <c r="K15" i="19"/>
  <c r="K36" i="19"/>
  <c r="E55" i="19"/>
  <c r="K42" i="19"/>
  <c r="K61" i="19"/>
  <c r="K16" i="19"/>
  <c r="K30" i="19"/>
  <c r="K49" i="19"/>
  <c r="K37" i="19"/>
  <c r="K59" i="19"/>
  <c r="K62" i="19"/>
  <c r="L62" i="19" s="1"/>
  <c r="L61" i="19" l="1"/>
  <c r="L60" i="19"/>
  <c r="L27" i="19"/>
  <c r="L37" i="19"/>
  <c r="L17" i="19"/>
  <c r="L43" i="19"/>
  <c r="L50" i="19"/>
  <c r="L42" i="19"/>
  <c r="L30" i="19"/>
  <c r="L38" i="19"/>
  <c r="L29" i="19"/>
  <c r="L16" i="19"/>
  <c r="L15" i="19"/>
  <c r="L49" i="19"/>
  <c r="L57" i="19"/>
  <c r="L32" i="19"/>
  <c r="L40" i="19"/>
  <c r="L39" i="19"/>
  <c r="L28" i="19"/>
  <c r="L59" i="19"/>
  <c r="L36" i="19"/>
  <c r="L34" i="19"/>
  <c r="G55" i="19"/>
  <c r="I55" i="19"/>
  <c r="L24" i="19"/>
  <c r="L44" i="19"/>
  <c r="L11" i="19"/>
  <c r="L26" i="19"/>
  <c r="E47" i="19"/>
  <c r="K47" i="19" s="1"/>
  <c r="K55" i="19"/>
  <c r="L55" i="19" l="1"/>
  <c r="G47" i="19"/>
  <c r="G71" i="19" s="1"/>
  <c r="L72" i="19" s="1"/>
  <c r="I47" i="19"/>
  <c r="I71" i="19" s="1"/>
  <c r="L79" i="19" s="1"/>
  <c r="K71" i="19"/>
  <c r="L47" i="19" l="1"/>
  <c r="L71" i="19" s="1"/>
  <c r="L73" i="19" s="1"/>
  <c r="L74" i="19" s="1"/>
  <c r="L75" i="19" s="1"/>
  <c r="L76" i="19" l="1"/>
  <c r="L77" i="19" s="1"/>
  <c r="L78" i="19" s="1"/>
  <c r="L80" i="19" s="1"/>
  <c r="L81" i="19" s="1"/>
  <c r="L82" i="19" s="1"/>
  <c r="J5" i="19" l="1"/>
</calcChain>
</file>

<file path=xl/sharedStrings.xml><?xml version="1.0" encoding="utf-8"?>
<sst xmlns="http://schemas.openxmlformats.org/spreadsheetml/2006/main" count="162" uniqueCount="90">
  <si>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</si>
  <si>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</si>
  <si>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</si>
  <si>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</si>
  <si>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</si>
  <si>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მანქანა-მექანიზმები</t>
  </si>
  <si>
    <t>ჯამი</t>
  </si>
  <si>
    <t>ერთ ფასი</t>
  </si>
  <si>
    <t>მ²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</si>
  <si>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</si>
  <si>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</si>
  <si>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</si>
  <si>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</si>
  <si>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</si>
  <si>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t xml:space="preserve">დღგ </t>
  </si>
  <si>
    <t>სულ ჯამი</t>
  </si>
  <si>
    <t>გაუთვალისწინებელი ხარჯები</t>
  </si>
  <si>
    <t>N</t>
  </si>
  <si>
    <t>ც</t>
  </si>
  <si>
    <t>საპენსიო დანარიცხი</t>
  </si>
  <si>
    <t>კომპლ</t>
  </si>
  <si>
    <t>სახარჯთაღრიცხვო  ღირ-ბა</t>
  </si>
  <si>
    <r>
      <t>მ</t>
    </r>
    <r>
      <rPr>
        <b/>
        <sz val="10"/>
        <color theme="1"/>
        <rFont val="Calibri"/>
        <family val="2"/>
        <charset val="204"/>
      </rPr>
      <t>²</t>
    </r>
  </si>
  <si>
    <t>სხვა მასალები</t>
  </si>
  <si>
    <t>მ³</t>
  </si>
  <si>
    <t>ტნ</t>
  </si>
  <si>
    <t>კომპ</t>
  </si>
  <si>
    <t xml:space="preserve">ქვიშა                 </t>
  </si>
  <si>
    <r>
      <t>მ</t>
    </r>
    <r>
      <rPr>
        <sz val="10"/>
        <color theme="1"/>
        <rFont val="Calibri"/>
        <family val="2"/>
        <charset val="204"/>
      </rPr>
      <t>²</t>
    </r>
  </si>
  <si>
    <r>
      <t>მ</t>
    </r>
    <r>
      <rPr>
        <b/>
        <sz val="10"/>
        <color theme="1"/>
        <rFont val="Calibri"/>
        <family val="2"/>
        <charset val="204"/>
      </rPr>
      <t>³</t>
    </r>
  </si>
  <si>
    <t xml:space="preserve">  </t>
  </si>
  <si>
    <t>შრომის დანახარჯები</t>
  </si>
  <si>
    <t>ნორმატიული რესურსი</t>
  </si>
  <si>
    <t>მანქანები</t>
  </si>
  <si>
    <t xml:space="preserve">ცემენტი  M400      </t>
  </si>
  <si>
    <t>ცალი</t>
  </si>
  <si>
    <t>გრ.მ</t>
  </si>
  <si>
    <t>სამისამართო ოპტიკური კვამლმაუწყებელი</t>
  </si>
  <si>
    <t>სახანძრო სპეციალური კაბელი</t>
  </si>
  <si>
    <t>სხვა დამხმარე მასალები</t>
  </si>
  <si>
    <t>ქ. თბილისიБ  ქავთარაძის ქ №23  კავკასიის მედიცინის ცენტრი</t>
  </si>
  <si>
    <t>გრძ.მ.</t>
  </si>
  <si>
    <t>ლითონის საჭრელი დისკი</t>
  </si>
  <si>
    <t>საღებავი  ანტიკოროზიული ზეთოვანი</t>
  </si>
  <si>
    <t>საღებავის გამხსნელი</t>
  </si>
  <si>
    <t>შდგენილია СНиП IV-2-82 და სამშენებლო რესურსების ფასთა კრებულის 2023წ I კვარტლის საფუძველზე</t>
  </si>
  <si>
    <t>მანქანები      0.026</t>
  </si>
  <si>
    <r>
      <t>მ</t>
    </r>
    <r>
      <rPr>
        <sz val="10"/>
        <color theme="1"/>
        <rFont val="Cambria"/>
        <family val="1"/>
        <charset val="204"/>
      </rPr>
      <t>³</t>
    </r>
  </si>
  <si>
    <t>ცემენტი M400     0.01</t>
  </si>
  <si>
    <t xml:space="preserve">სხვა მასალები      0.003 </t>
  </si>
  <si>
    <t xml:space="preserve">ქვიშა  0.03 </t>
  </si>
  <si>
    <t xml:space="preserve">სამშენებლო ნაგვის გატანა ა/მანქანით ნაგავსაყრელზე 25 კმ-მდე მანშილზე </t>
  </si>
  <si>
    <t>ბეტონი B25</t>
  </si>
  <si>
    <t>საყალიბე ფარი</t>
  </si>
  <si>
    <t>დახერხილი ხის მასალა</t>
  </si>
  <si>
    <t>არმატურა Ф10 A500c</t>
  </si>
  <si>
    <t>არმატურა Ф8 A240</t>
  </si>
  <si>
    <t>სხვენში სინკარებს შორის არსებული ღიობების შევსება ბეტონით</t>
  </si>
  <si>
    <t xml:space="preserve">სხვენში იატაკზე ქვიშა-ცემენტის მჭიმის მოწყობა  სისქე 4სმ მარკით M100 </t>
  </si>
  <si>
    <t>კედლების ლესვა ქვიშა-ცემენტის ხსნარით</t>
  </si>
  <si>
    <t>XPS-ის ფილა</t>
  </si>
  <si>
    <t>ფერადი თუნუქის ფურცელი 5მმ</t>
  </si>
  <si>
    <t>სხვენში კედლებში ტემპერატურული ნაკერის ღიობების შევსება XPS  ფლებით, ქაფით და დახურვა ფერადი თუნუქის ფურცლით შიგნიდან და გარედან</t>
  </si>
  <si>
    <t>ბეტონის ანკერი 8მმ  L=60მმ</t>
  </si>
  <si>
    <t>ქაფი სამშენებლო  400გრ. ბალონით</t>
  </si>
  <si>
    <t>კუთხოვანა 50x50x5</t>
  </si>
  <si>
    <t>არმატურა    Ф 18 A240</t>
  </si>
  <si>
    <t>ზოლოვანი ფოლადი  50x5</t>
  </si>
  <si>
    <t xml:space="preserve">ელექტროდი </t>
  </si>
  <si>
    <t xml:space="preserve">ლითონის საჭრელი დისკი </t>
  </si>
  <si>
    <t>სხვენში ასასვლელი ღიობის სახურავი ლუქის დამზადება და მოწყობა  (0.6x0.6)მ</t>
  </si>
  <si>
    <t xml:space="preserve">ლითონის კიბეებისა და კარის ბლოკების დამუშავება და  შეღებვა ზეთოვანი ანტიკოროზიული საღებავით  </t>
  </si>
  <si>
    <t>სხვენში არსებული ამორტიზირებული გათბობა-გაგრილების დანადგარი-ს (AHU) დემონტაჟი,  ჩამოტანა და დასაწყობება (მილგაყვანილობის ჩაჭრა-დახშობით)</t>
  </si>
  <si>
    <t xml:space="preserve">მოძრაობის სენსორიანი ელ/ნათურების მონტაჟი </t>
  </si>
  <si>
    <t>ამორტიზირებული სხვადასხვა ზომის თუნუქის ჰაერსატარების დემონტაჟი და ჩამოტანა</t>
  </si>
  <si>
    <t>სხვენიდან და სახურავიდან სამშენებლო ნაგვის ჩამოტანისა და სამშენებლო მასალების ასატანად ელ ამძრავიანი ამწე მექანიზმის  მონტაჟი და სამუშაოების დასრულების შემდეგ დემონტაჟი</t>
  </si>
  <si>
    <t xml:space="preserve">სხვენის დასუფთავება სამშენებლო ნარჩენების შეგროვება, (ტომრებით) ჩამოტანა და ა/მანქანაზე დატვირთვა </t>
  </si>
  <si>
    <t>გამომწვარი მავთული 1.5 - 4 მმ</t>
  </si>
  <si>
    <t>სხვენში და სახურავზე ასასვლელ/გადასავლელი ლითონის კიბის დამზადება და მონტაჟი  უსაფრთხოების მოაჯირის მოწყობით L=3.0მ -4ცალი</t>
  </si>
  <si>
    <t>სხვენში შესასვლელი, სახურავზე გასასვლელი და ლიფტის შახტის  ლითონის კარებების მონტაჟი (0.9x2.0)მ -4 ცალი</t>
  </si>
  <si>
    <t>სხვენში არსებული  ელგაყვანილობისა და დაქსელვის კაბელების გადარჩევა კაბელ/არხებში და ხონჩებში ჩაწყობა-მოწესრიგება</t>
  </si>
  <si>
    <t>ღიობების შვსება ბეტონის  ბლოკით</t>
  </si>
  <si>
    <t>ბლოკი 10*20*40 მმ</t>
  </si>
  <si>
    <t>ცხაურების მოწყობა სხვენის ღიობებში 80*70 სმ, ბადე უჟანგავი მავთულის უჯრებით 2*2 მმ</t>
  </si>
  <si>
    <t>არსებული საჰაერო ღიობების უჟანგავი მავთულბადით შემოსვა უჯრებით 2*2 მმ</t>
  </si>
  <si>
    <t>დამხმარე არაკცვალიფიციური პერსონალი</t>
  </si>
  <si>
    <t>კაც/დღე</t>
  </si>
  <si>
    <r>
      <t>კავკასიის მედიცინის ცენტრის შენობაში ჩასატარებელი</t>
    </r>
    <r>
      <rPr>
        <b/>
        <sz val="12"/>
        <color theme="1"/>
        <rFont val="Sylfaen"/>
        <family val="1"/>
      </rPr>
      <t xml:space="preserve">  სამუშაოების ხარჯთაღრიცხვა   №3                                                                                   </t>
    </r>
  </si>
  <si>
    <t>ტექნიკური სართული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</si>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</sst>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0"/>
      <color theme="1"/>
      <name val="Sylfaen"/>
      <family val="1"/>
    </font>
    <font>
      <sz val="9"/>
      <color theme="1"/>
      <name val="Sylfaen"/>
      <family val="1"/>
      <charset val="204"/>
    </font>
    <font>
      <b/>
      <sz val="10"/>
      <color theme="1"/>
      <name val="Sylfaen"/>
      <family val="1"/>
    </font>
    <font>
      <b/>
      <sz val="12"/>
      <color theme="1"/>
      <name val="Sylfaen"/>
      <family val="1"/>
    </font>
    <font>
      <sz val="10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Sylfaen"/>
      <family val="1"/>
      <charset val="204"/>
    </font>
    <font>
      <sz val="10"/>
      <name val="Arial"/>
      <family val="2"/>
    </font>
    <font>
      <b/>
      <sz val="10"/>
      <name val="Sylfaen"/>
      <family val="1"/>
      <charset val="204"/>
    </font>
    <font>
      <sz val="10"/>
      <color theme="1"/>
      <name val="Calibri"/>
      <family val="2"/>
      <charset val="204"/>
    </font>
    <font>
      <sz val="10"/>
      <name val="Arial Cyr"/>
      <charset val="204"/>
    </font>
    <font>
      <sz val="12"/>
      <name val="Sylfae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3" fillId="0" borderId="0"/>
    <xf numFmtId="0" fontId="16" fillId="0" borderId="0"/>
    <xf numFmtId="0" fontId="17" fillId="0" borderId="0"/>
    <xf numFmtId="43" fontId="18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vertical="center" wrapText="1"/>
    </xf>
    <xf numFmtId="4" fontId="2" fillId="2" borderId="0" xfId="0" applyNumberFormat="1" applyFont="1" applyFill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3" borderId="1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top" wrapText="1"/>
    </xf>
    <xf numFmtId="0" fontId="3" fillId="3" borderId="1" xfId="0" applyFont="1" applyFill="1" applyBorder="1" applyAlignment="1">
      <alignment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2" fontId="14" fillId="3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0" fontId="14" fillId="0" borderId="4" xfId="1" applyFont="1" applyBorder="1" applyAlignment="1">
      <alignment horizontal="center" vertical="top" wrapText="1"/>
    </xf>
    <xf numFmtId="0" fontId="14" fillId="0" borderId="7" xfId="1" applyFont="1" applyBorder="1" applyAlignment="1">
      <alignment horizontal="center" vertical="top" wrapText="1"/>
    </xf>
    <xf numFmtId="0" fontId="14" fillId="0" borderId="5" xfId="1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</cellXfs>
  <cellStyles count="5">
    <cellStyle name="Comma 2" xfId="4" xr:uid="{00000000-0005-0000-0000-000000000000}"/>
    <cellStyle name="Normal" xfId="0" builtinId="0"/>
    <cellStyle name="Normal 3 2" xfId="1" xr:uid="{00000000-0005-0000-0000-000002000000}"/>
    <cellStyle name="silfain" xfId="3" xr:uid="{00000000-0005-0000-0000-000003000000}"/>
    <cellStyle name="Обычный_Лист1" xfId="2" xr:uid="{00000000-0005-0000-0000-00000400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L82"/>
  <sheetViews>
    <sheetView tabSelected="1" topLeftCell="A71" workbookViewId="0">
      <selection activeCell="G87" sqref="G87"/>
    </sheetView>
  </sheetViews>
  <sheetFormatPr defaultRowHeight="14.5" x14ac:dyDescent="0.35"/>
  <cols>
    <col min="1" max="1" width="5.90625" customWidth="1"/>
    <col min="2" max="2" width="46" customWidth="1"/>
    <col min="7" max="7" width="11.90625" customWidth="1"/>
    <col min="9" max="9" width="12.36328125" customWidth="1"/>
    <col min="12" max="12" width="14.36328125" customWidth="1"/>
  </cols>
  <sheetData>
    <row r="1" spans="1:12" ht="16" x14ac:dyDescent="0.3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3"/>
    </row>
    <row r="2" spans="1:12" ht="16" x14ac:dyDescent="0.35">
      <c r="A2" s="1"/>
      <c r="B2" s="84" t="s">
        <v>87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6" x14ac:dyDescent="0.35">
      <c r="A3" s="8"/>
      <c r="B3" s="85" t="s">
        <v>88</v>
      </c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6" x14ac:dyDescent="0.35">
      <c r="A4" s="86"/>
      <c r="B4" s="86"/>
      <c r="C4" s="87" t="s">
        <v>30</v>
      </c>
      <c r="D4" s="87"/>
      <c r="E4" s="87"/>
      <c r="F4" s="87"/>
      <c r="G4" s="23"/>
      <c r="H4" s="23"/>
      <c r="I4" s="23"/>
      <c r="J4" s="23"/>
      <c r="K4" s="23"/>
      <c r="L4" s="23"/>
    </row>
    <row r="5" spans="1:12" x14ac:dyDescent="0.35">
      <c r="A5" s="74" t="s">
        <v>45</v>
      </c>
      <c r="B5" s="74"/>
      <c r="C5" s="74"/>
      <c r="D5" s="74"/>
      <c r="E5" s="74"/>
      <c r="F5" s="74"/>
      <c r="G5" s="75" t="s">
        <v>21</v>
      </c>
      <c r="H5" s="75"/>
      <c r="I5" s="75"/>
      <c r="J5" s="76" t="e">
        <f>L82</f>
        <v>#VALUE!</v>
      </c>
      <c r="K5" s="77"/>
      <c r="L5" s="9" t="s">
        <v>9</v>
      </c>
    </row>
    <row r="6" spans="1:12" ht="33.5" customHeight="1" x14ac:dyDescent="0.35">
      <c r="A6" s="72" t="s">
        <v>17</v>
      </c>
      <c r="B6" s="72" t="s">
        <v>0</v>
      </c>
      <c r="C6" s="72" t="s">
        <v>1</v>
      </c>
      <c r="D6" s="78" t="s">
        <v>32</v>
      </c>
      <c r="E6" s="78" t="s">
        <v>2</v>
      </c>
      <c r="F6" s="80" t="s">
        <v>3</v>
      </c>
      <c r="G6" s="81"/>
      <c r="H6" s="80" t="s">
        <v>4</v>
      </c>
      <c r="I6" s="81"/>
      <c r="J6" s="70" t="s">
        <v>5</v>
      </c>
      <c r="K6" s="71"/>
      <c r="L6" s="72" t="s">
        <v>6</v>
      </c>
    </row>
    <row r="7" spans="1:12" ht="27" x14ac:dyDescent="0.35">
      <c r="A7" s="73"/>
      <c r="B7" s="73"/>
      <c r="C7" s="73"/>
      <c r="D7" s="79"/>
      <c r="E7" s="79"/>
      <c r="F7" s="6" t="s">
        <v>7</v>
      </c>
      <c r="G7" s="6" t="s">
        <v>6</v>
      </c>
      <c r="H7" s="6" t="s">
        <v>7</v>
      </c>
      <c r="I7" s="6" t="s">
        <v>6</v>
      </c>
      <c r="J7" s="6" t="s">
        <v>7</v>
      </c>
      <c r="K7" s="6" t="s">
        <v>6</v>
      </c>
      <c r="L7" s="73"/>
    </row>
    <row r="8" spans="1:12" x14ac:dyDescent="0.3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</row>
    <row r="9" spans="1:12" ht="67.5" x14ac:dyDescent="0.35">
      <c r="A9" s="40">
        <v>1</v>
      </c>
      <c r="B9" s="33" t="s">
        <v>75</v>
      </c>
      <c r="C9" s="44" t="s">
        <v>20</v>
      </c>
      <c r="D9" s="44"/>
      <c r="E9" s="45">
        <v>1</v>
      </c>
      <c r="F9" s="14"/>
      <c r="G9" s="18">
        <f t="shared" ref="G9:G70" si="0">F9*E9</f>
        <v>0</v>
      </c>
      <c r="H9" s="14"/>
      <c r="I9" s="18">
        <f t="shared" ref="I9:I70" si="1">H9*E9</f>
        <v>0</v>
      </c>
      <c r="J9" s="14"/>
      <c r="K9" s="18">
        <f t="shared" ref="K9:K40" si="2">J9*E9</f>
        <v>0</v>
      </c>
      <c r="L9" s="13">
        <f t="shared" ref="L9:L70" si="3">K9+I9+G9</f>
        <v>0</v>
      </c>
    </row>
    <row r="10" spans="1:12" ht="40.5" x14ac:dyDescent="0.35">
      <c r="A10" s="40">
        <v>2</v>
      </c>
      <c r="B10" s="35" t="s">
        <v>76</v>
      </c>
      <c r="C10" s="44" t="s">
        <v>29</v>
      </c>
      <c r="D10" s="44"/>
      <c r="E10" s="45">
        <v>40</v>
      </c>
      <c r="F10" s="14"/>
      <c r="G10" s="18">
        <f t="shared" si="0"/>
        <v>0</v>
      </c>
      <c r="H10" s="14"/>
      <c r="I10" s="18">
        <f t="shared" si="1"/>
        <v>0</v>
      </c>
      <c r="J10" s="14"/>
      <c r="K10" s="18">
        <f t="shared" si="2"/>
        <v>0</v>
      </c>
      <c r="L10" s="13">
        <f t="shared" si="3"/>
        <v>0</v>
      </c>
    </row>
    <row r="11" spans="1:12" ht="27" x14ac:dyDescent="0.35">
      <c r="A11" s="40">
        <v>3</v>
      </c>
      <c r="B11" s="50" t="s">
        <v>51</v>
      </c>
      <c r="C11" s="39" t="s">
        <v>25</v>
      </c>
      <c r="D11" s="39"/>
      <c r="E11" s="34">
        <f>E10*1.8</f>
        <v>72</v>
      </c>
      <c r="F11" s="18"/>
      <c r="G11" s="18">
        <f t="shared" si="0"/>
        <v>0</v>
      </c>
      <c r="H11" s="18"/>
      <c r="I11" s="18">
        <f t="shared" si="1"/>
        <v>0</v>
      </c>
      <c r="J11" s="18"/>
      <c r="K11" s="18">
        <f t="shared" si="2"/>
        <v>0</v>
      </c>
      <c r="L11" s="13">
        <f t="shared" si="3"/>
        <v>0</v>
      </c>
    </row>
    <row r="12" spans="1:12" ht="54" x14ac:dyDescent="0.35">
      <c r="A12" s="40">
        <v>4</v>
      </c>
      <c r="B12" s="33" t="s">
        <v>72</v>
      </c>
      <c r="C12" s="44" t="s">
        <v>20</v>
      </c>
      <c r="D12" s="44"/>
      <c r="E12" s="45">
        <v>5</v>
      </c>
      <c r="F12" s="14"/>
      <c r="G12" s="18">
        <f t="shared" si="0"/>
        <v>0</v>
      </c>
      <c r="H12" s="14"/>
      <c r="I12" s="18">
        <f t="shared" si="1"/>
        <v>0</v>
      </c>
      <c r="J12" s="14"/>
      <c r="K12" s="18">
        <f t="shared" si="2"/>
        <v>0</v>
      </c>
      <c r="L12" s="13">
        <f t="shared" si="3"/>
        <v>0</v>
      </c>
    </row>
    <row r="13" spans="1:12" ht="27" x14ac:dyDescent="0.35">
      <c r="A13" s="40">
        <v>5</v>
      </c>
      <c r="B13" s="35" t="s">
        <v>74</v>
      </c>
      <c r="C13" s="44" t="s">
        <v>41</v>
      </c>
      <c r="D13" s="44"/>
      <c r="E13" s="45">
        <v>100</v>
      </c>
      <c r="F13" s="14"/>
      <c r="G13" s="18">
        <f t="shared" si="0"/>
        <v>0</v>
      </c>
      <c r="H13" s="14"/>
      <c r="I13" s="18">
        <f t="shared" si="1"/>
        <v>0</v>
      </c>
      <c r="J13" s="14"/>
      <c r="K13" s="18">
        <f t="shared" si="2"/>
        <v>0</v>
      </c>
      <c r="L13" s="13">
        <f t="shared" si="3"/>
        <v>0</v>
      </c>
    </row>
    <row r="14" spans="1:12" ht="27" x14ac:dyDescent="0.35">
      <c r="A14" s="64">
        <v>6</v>
      </c>
      <c r="B14" s="35" t="s">
        <v>57</v>
      </c>
      <c r="C14" s="44" t="s">
        <v>29</v>
      </c>
      <c r="D14" s="44"/>
      <c r="E14" s="45">
        <v>5</v>
      </c>
      <c r="F14" s="14"/>
      <c r="G14" s="18">
        <f t="shared" si="0"/>
        <v>0</v>
      </c>
      <c r="H14" s="14"/>
      <c r="I14" s="18">
        <f t="shared" si="1"/>
        <v>0</v>
      </c>
      <c r="J14" s="14"/>
      <c r="K14" s="18">
        <f t="shared" si="2"/>
        <v>0</v>
      </c>
      <c r="L14" s="13">
        <f t="shared" si="3"/>
        <v>0</v>
      </c>
    </row>
    <row r="15" spans="1:12" x14ac:dyDescent="0.35">
      <c r="A15" s="65"/>
      <c r="B15" s="3" t="s">
        <v>31</v>
      </c>
      <c r="C15" s="19" t="s">
        <v>24</v>
      </c>
      <c r="D15" s="10">
        <v>1</v>
      </c>
      <c r="E15" s="10">
        <f>E14*D15</f>
        <v>5</v>
      </c>
      <c r="F15" s="20"/>
      <c r="G15" s="18">
        <f t="shared" si="0"/>
        <v>0</v>
      </c>
      <c r="H15" s="20"/>
      <c r="I15" s="18">
        <f t="shared" si="1"/>
        <v>0</v>
      </c>
      <c r="J15" s="20"/>
      <c r="K15" s="18">
        <f t="shared" si="2"/>
        <v>0</v>
      </c>
      <c r="L15" s="13">
        <f t="shared" si="3"/>
        <v>0</v>
      </c>
    </row>
    <row r="16" spans="1:12" x14ac:dyDescent="0.35">
      <c r="A16" s="65"/>
      <c r="B16" s="25" t="s">
        <v>33</v>
      </c>
      <c r="C16" s="6" t="s">
        <v>9</v>
      </c>
      <c r="D16" s="14">
        <v>0.32</v>
      </c>
      <c r="E16" s="14">
        <f>D16*E14</f>
        <v>1.6</v>
      </c>
      <c r="F16" s="14"/>
      <c r="G16" s="18">
        <f t="shared" si="0"/>
        <v>0</v>
      </c>
      <c r="H16" s="14"/>
      <c r="I16" s="18">
        <f t="shared" si="1"/>
        <v>0</v>
      </c>
      <c r="J16" s="14"/>
      <c r="K16" s="18">
        <f t="shared" si="2"/>
        <v>0</v>
      </c>
      <c r="L16" s="13">
        <f t="shared" si="3"/>
        <v>0</v>
      </c>
    </row>
    <row r="17" spans="1:12" x14ac:dyDescent="0.35">
      <c r="A17" s="65"/>
      <c r="B17" s="17" t="s">
        <v>52</v>
      </c>
      <c r="C17" s="24" t="s">
        <v>24</v>
      </c>
      <c r="D17" s="24">
        <v>1.0149999999999999</v>
      </c>
      <c r="E17" s="14">
        <f>E14*D17</f>
        <v>5.0749999999999993</v>
      </c>
      <c r="F17" s="14"/>
      <c r="G17" s="18">
        <f t="shared" si="0"/>
        <v>0</v>
      </c>
      <c r="H17" s="14"/>
      <c r="I17" s="18">
        <f t="shared" si="1"/>
        <v>0</v>
      </c>
      <c r="J17" s="14"/>
      <c r="K17" s="18">
        <f t="shared" si="2"/>
        <v>0</v>
      </c>
      <c r="L17" s="13">
        <f t="shared" si="3"/>
        <v>0</v>
      </c>
    </row>
    <row r="18" spans="1:12" x14ac:dyDescent="0.35">
      <c r="A18" s="65"/>
      <c r="B18" s="17" t="s">
        <v>55</v>
      </c>
      <c r="C18" s="24" t="s">
        <v>25</v>
      </c>
      <c r="D18" s="24"/>
      <c r="E18" s="14">
        <v>0.1</v>
      </c>
      <c r="F18" s="14"/>
      <c r="G18" s="18">
        <f t="shared" si="0"/>
        <v>0</v>
      </c>
      <c r="H18" s="14"/>
      <c r="I18" s="18">
        <f t="shared" si="1"/>
        <v>0</v>
      </c>
      <c r="J18" s="14"/>
      <c r="K18" s="18">
        <f t="shared" si="2"/>
        <v>0</v>
      </c>
      <c r="L18" s="13">
        <f t="shared" si="3"/>
        <v>0</v>
      </c>
    </row>
    <row r="19" spans="1:12" x14ac:dyDescent="0.35">
      <c r="A19" s="65"/>
      <c r="B19" s="17" t="s">
        <v>56</v>
      </c>
      <c r="C19" s="24" t="s">
        <v>25</v>
      </c>
      <c r="D19" s="24"/>
      <c r="E19" s="14">
        <v>2.4E-2</v>
      </c>
      <c r="F19" s="14"/>
      <c r="G19" s="18">
        <f t="shared" si="0"/>
        <v>0</v>
      </c>
      <c r="H19" s="14"/>
      <c r="I19" s="18">
        <f t="shared" si="1"/>
        <v>0</v>
      </c>
      <c r="J19" s="14"/>
      <c r="K19" s="18">
        <f t="shared" si="2"/>
        <v>0</v>
      </c>
      <c r="L19" s="13">
        <f t="shared" si="3"/>
        <v>0</v>
      </c>
    </row>
    <row r="20" spans="1:12" x14ac:dyDescent="0.35">
      <c r="A20" s="65"/>
      <c r="B20" s="17" t="s">
        <v>77</v>
      </c>
      <c r="C20" s="24" t="s">
        <v>10</v>
      </c>
      <c r="D20" s="24"/>
      <c r="E20" s="14">
        <v>5</v>
      </c>
      <c r="F20" s="14"/>
      <c r="G20" s="18">
        <f t="shared" si="0"/>
        <v>0</v>
      </c>
      <c r="H20" s="14"/>
      <c r="I20" s="18">
        <f t="shared" si="1"/>
        <v>0</v>
      </c>
      <c r="J20" s="14"/>
      <c r="K20" s="18">
        <f t="shared" si="2"/>
        <v>0</v>
      </c>
      <c r="L20" s="13">
        <f t="shared" si="3"/>
        <v>0</v>
      </c>
    </row>
    <row r="21" spans="1:12" x14ac:dyDescent="0.35">
      <c r="A21" s="65"/>
      <c r="B21" s="17" t="s">
        <v>53</v>
      </c>
      <c r="C21" s="24" t="s">
        <v>28</v>
      </c>
      <c r="D21" s="24"/>
      <c r="E21" s="14">
        <v>18</v>
      </c>
      <c r="F21" s="14"/>
      <c r="G21" s="18">
        <f t="shared" si="0"/>
        <v>0</v>
      </c>
      <c r="H21" s="14"/>
      <c r="I21" s="18">
        <f t="shared" si="1"/>
        <v>0</v>
      </c>
      <c r="J21" s="14"/>
      <c r="K21" s="18">
        <f t="shared" si="2"/>
        <v>0</v>
      </c>
      <c r="L21" s="13">
        <f t="shared" si="3"/>
        <v>0</v>
      </c>
    </row>
    <row r="22" spans="1:12" x14ac:dyDescent="0.35">
      <c r="A22" s="65"/>
      <c r="B22" s="17" t="s">
        <v>54</v>
      </c>
      <c r="C22" s="24" t="s">
        <v>28</v>
      </c>
      <c r="D22" s="24"/>
      <c r="E22" s="14">
        <v>0.04</v>
      </c>
      <c r="F22" s="14"/>
      <c r="G22" s="18">
        <f t="shared" si="0"/>
        <v>0</v>
      </c>
      <c r="H22" s="14"/>
      <c r="I22" s="18">
        <f t="shared" si="1"/>
        <v>0</v>
      </c>
      <c r="J22" s="14"/>
      <c r="K22" s="18">
        <f t="shared" si="2"/>
        <v>0</v>
      </c>
      <c r="L22" s="13">
        <f t="shared" si="3"/>
        <v>0</v>
      </c>
    </row>
    <row r="23" spans="1:12" x14ac:dyDescent="0.35">
      <c r="A23" s="65"/>
      <c r="B23" s="17" t="s">
        <v>42</v>
      </c>
      <c r="C23" s="24" t="s">
        <v>35</v>
      </c>
      <c r="D23" s="24"/>
      <c r="E23" s="14">
        <v>4</v>
      </c>
      <c r="F23" s="14"/>
      <c r="G23" s="18">
        <f t="shared" si="0"/>
        <v>0</v>
      </c>
      <c r="H23" s="14"/>
      <c r="I23" s="18">
        <f t="shared" si="1"/>
        <v>0</v>
      </c>
      <c r="J23" s="14"/>
      <c r="K23" s="18">
        <f t="shared" si="2"/>
        <v>0</v>
      </c>
      <c r="L23" s="13">
        <f t="shared" si="3"/>
        <v>0</v>
      </c>
    </row>
    <row r="24" spans="1:12" x14ac:dyDescent="0.35">
      <c r="A24" s="66"/>
      <c r="B24" s="17" t="s">
        <v>23</v>
      </c>
      <c r="C24" s="24" t="s">
        <v>9</v>
      </c>
      <c r="D24" s="24">
        <v>0.18</v>
      </c>
      <c r="E24" s="14">
        <f>E14*D24</f>
        <v>0.89999999999999991</v>
      </c>
      <c r="F24" s="14"/>
      <c r="G24" s="18">
        <f t="shared" si="0"/>
        <v>0</v>
      </c>
      <c r="H24" s="14"/>
      <c r="I24" s="18">
        <f t="shared" si="1"/>
        <v>0</v>
      </c>
      <c r="J24" s="14"/>
      <c r="K24" s="18">
        <f t="shared" si="2"/>
        <v>0</v>
      </c>
      <c r="L24" s="13">
        <f t="shared" si="3"/>
        <v>0</v>
      </c>
    </row>
    <row r="25" spans="1:12" ht="27" x14ac:dyDescent="0.35">
      <c r="A25" s="67">
        <v>7</v>
      </c>
      <c r="B25" s="29" t="s">
        <v>58</v>
      </c>
      <c r="C25" s="28" t="s">
        <v>8</v>
      </c>
      <c r="D25" s="28"/>
      <c r="E25" s="31">
        <v>1920</v>
      </c>
      <c r="F25" s="55"/>
      <c r="G25" s="18">
        <f t="shared" si="0"/>
        <v>0</v>
      </c>
      <c r="H25" s="20"/>
      <c r="I25" s="18">
        <f t="shared" si="1"/>
        <v>0</v>
      </c>
      <c r="J25" s="20"/>
      <c r="K25" s="18">
        <f t="shared" si="2"/>
        <v>0</v>
      </c>
      <c r="L25" s="13">
        <f t="shared" si="3"/>
        <v>0</v>
      </c>
    </row>
    <row r="26" spans="1:12" x14ac:dyDescent="0.35">
      <c r="A26" s="68"/>
      <c r="B26" s="3" t="s">
        <v>31</v>
      </c>
      <c r="C26" s="19" t="s">
        <v>28</v>
      </c>
      <c r="D26" s="10">
        <v>1</v>
      </c>
      <c r="E26" s="10">
        <f>E25*D26</f>
        <v>1920</v>
      </c>
      <c r="F26" s="20"/>
      <c r="G26" s="18">
        <f t="shared" si="0"/>
        <v>0</v>
      </c>
      <c r="H26" s="20"/>
      <c r="I26" s="18">
        <f t="shared" si="1"/>
        <v>0</v>
      </c>
      <c r="J26" s="20"/>
      <c r="K26" s="18">
        <f t="shared" si="2"/>
        <v>0</v>
      </c>
      <c r="L26" s="13">
        <f t="shared" si="3"/>
        <v>0</v>
      </c>
    </row>
    <row r="27" spans="1:12" x14ac:dyDescent="0.35">
      <c r="A27" s="68"/>
      <c r="B27" s="25" t="s">
        <v>33</v>
      </c>
      <c r="C27" s="6" t="s">
        <v>9</v>
      </c>
      <c r="D27" s="26">
        <v>1.8700000000000001E-2</v>
      </c>
      <c r="E27" s="14">
        <f>D27*E25</f>
        <v>35.904000000000003</v>
      </c>
      <c r="F27" s="14"/>
      <c r="G27" s="18">
        <f t="shared" si="0"/>
        <v>0</v>
      </c>
      <c r="H27" s="14"/>
      <c r="I27" s="18">
        <f t="shared" si="1"/>
        <v>0</v>
      </c>
      <c r="J27" s="14"/>
      <c r="K27" s="18">
        <f t="shared" si="2"/>
        <v>0</v>
      </c>
      <c r="L27" s="13">
        <f t="shared" si="3"/>
        <v>0</v>
      </c>
    </row>
    <row r="28" spans="1:12" x14ac:dyDescent="0.35">
      <c r="A28" s="68"/>
      <c r="B28" s="15" t="s">
        <v>27</v>
      </c>
      <c r="C28" s="6" t="s">
        <v>24</v>
      </c>
      <c r="D28" s="22">
        <v>4.9000000000000002E-2</v>
      </c>
      <c r="E28" s="20">
        <f>D28*E25</f>
        <v>94.08</v>
      </c>
      <c r="F28" s="20"/>
      <c r="G28" s="18">
        <f t="shared" si="0"/>
        <v>0</v>
      </c>
      <c r="H28" s="20"/>
      <c r="I28" s="18">
        <f t="shared" si="1"/>
        <v>0</v>
      </c>
      <c r="J28" s="20"/>
      <c r="K28" s="18">
        <f t="shared" si="2"/>
        <v>0</v>
      </c>
      <c r="L28" s="13">
        <f t="shared" si="3"/>
        <v>0</v>
      </c>
    </row>
    <row r="29" spans="1:12" x14ac:dyDescent="0.35">
      <c r="A29" s="68"/>
      <c r="B29" s="15" t="s">
        <v>34</v>
      </c>
      <c r="C29" s="6" t="s">
        <v>25</v>
      </c>
      <c r="D29" s="22">
        <v>1.2999999999999999E-2</v>
      </c>
      <c r="E29" s="20">
        <f>D29*E25</f>
        <v>24.959999999999997</v>
      </c>
      <c r="F29" s="20"/>
      <c r="G29" s="18">
        <f t="shared" si="0"/>
        <v>0</v>
      </c>
      <c r="H29" s="20"/>
      <c r="I29" s="18">
        <f t="shared" si="1"/>
        <v>0</v>
      </c>
      <c r="J29" s="20"/>
      <c r="K29" s="18">
        <f t="shared" si="2"/>
        <v>0</v>
      </c>
      <c r="L29" s="13">
        <f t="shared" si="3"/>
        <v>0</v>
      </c>
    </row>
    <row r="30" spans="1:12" x14ac:dyDescent="0.35">
      <c r="A30" s="69"/>
      <c r="B30" s="27" t="s">
        <v>23</v>
      </c>
      <c r="C30" s="6" t="s">
        <v>9</v>
      </c>
      <c r="D30" s="6">
        <v>6.3600000000000004E-2</v>
      </c>
      <c r="E30" s="20">
        <f>E25*D30</f>
        <v>122.11200000000001</v>
      </c>
      <c r="F30" s="20"/>
      <c r="G30" s="18">
        <f t="shared" si="0"/>
        <v>0</v>
      </c>
      <c r="H30" s="20"/>
      <c r="I30" s="18">
        <f t="shared" si="1"/>
        <v>0</v>
      </c>
      <c r="J30" s="20"/>
      <c r="K30" s="18">
        <f t="shared" si="2"/>
        <v>0</v>
      </c>
      <c r="L30" s="13">
        <f t="shared" si="3"/>
        <v>0</v>
      </c>
    </row>
    <row r="31" spans="1:12" x14ac:dyDescent="0.35">
      <c r="A31" s="47">
        <v>8</v>
      </c>
      <c r="B31" s="61" t="s">
        <v>81</v>
      </c>
      <c r="C31" s="28" t="s">
        <v>8</v>
      </c>
      <c r="D31" s="28"/>
      <c r="E31" s="31">
        <v>24</v>
      </c>
      <c r="F31" s="14"/>
      <c r="G31" s="18">
        <f t="shared" si="0"/>
        <v>0</v>
      </c>
      <c r="H31" s="14"/>
      <c r="I31" s="18">
        <f t="shared" si="1"/>
        <v>0</v>
      </c>
      <c r="J31" s="14"/>
      <c r="K31" s="18">
        <f t="shared" si="2"/>
        <v>0</v>
      </c>
      <c r="L31" s="13">
        <f t="shared" si="3"/>
        <v>0</v>
      </c>
    </row>
    <row r="32" spans="1:12" x14ac:dyDescent="0.35">
      <c r="A32" s="47"/>
      <c r="B32" s="11" t="s">
        <v>82</v>
      </c>
      <c r="C32" s="19" t="s">
        <v>35</v>
      </c>
      <c r="D32" s="48"/>
      <c r="E32" s="14">
        <f>E31*12.5</f>
        <v>300</v>
      </c>
      <c r="F32" s="14"/>
      <c r="G32" s="18">
        <f t="shared" si="0"/>
        <v>0</v>
      </c>
      <c r="H32" s="14"/>
      <c r="I32" s="18">
        <f t="shared" si="1"/>
        <v>0</v>
      </c>
      <c r="J32" s="14"/>
      <c r="K32" s="18">
        <f t="shared" si="2"/>
        <v>0</v>
      </c>
      <c r="L32" s="13">
        <f t="shared" si="3"/>
        <v>0</v>
      </c>
    </row>
    <row r="33" spans="1:12" x14ac:dyDescent="0.35">
      <c r="A33" s="47"/>
      <c r="B33" s="11" t="s">
        <v>50</v>
      </c>
      <c r="C33" s="19" t="s">
        <v>47</v>
      </c>
      <c r="D33" s="48"/>
      <c r="E33" s="14">
        <v>1.2</v>
      </c>
      <c r="F33" s="20"/>
      <c r="G33" s="18">
        <f t="shared" si="0"/>
        <v>0</v>
      </c>
      <c r="H33" s="14"/>
      <c r="I33" s="18">
        <f t="shared" si="1"/>
        <v>0</v>
      </c>
      <c r="J33" s="14"/>
      <c r="K33" s="18">
        <f t="shared" si="2"/>
        <v>0</v>
      </c>
      <c r="L33" s="13">
        <f t="shared" si="3"/>
        <v>0</v>
      </c>
    </row>
    <row r="34" spans="1:12" x14ac:dyDescent="0.35">
      <c r="A34" s="47"/>
      <c r="B34" s="11" t="s">
        <v>48</v>
      </c>
      <c r="C34" s="19" t="s">
        <v>25</v>
      </c>
      <c r="D34" s="48"/>
      <c r="E34" s="14">
        <f>E33*0.3</f>
        <v>0.36</v>
      </c>
      <c r="F34" s="20"/>
      <c r="G34" s="18">
        <f t="shared" si="0"/>
        <v>0</v>
      </c>
      <c r="H34" s="14"/>
      <c r="I34" s="18">
        <f t="shared" si="1"/>
        <v>0</v>
      </c>
      <c r="J34" s="14"/>
      <c r="K34" s="18">
        <f t="shared" si="2"/>
        <v>0</v>
      </c>
      <c r="L34" s="13">
        <f t="shared" si="3"/>
        <v>0</v>
      </c>
    </row>
    <row r="35" spans="1:12" x14ac:dyDescent="0.35">
      <c r="A35" s="64">
        <v>9</v>
      </c>
      <c r="B35" s="33" t="s">
        <v>59</v>
      </c>
      <c r="C35" s="28" t="s">
        <v>8</v>
      </c>
      <c r="D35" s="28"/>
      <c r="E35" s="31">
        <v>480</v>
      </c>
      <c r="F35" s="14"/>
      <c r="G35" s="18">
        <f t="shared" si="0"/>
        <v>0</v>
      </c>
      <c r="H35" s="14"/>
      <c r="I35" s="18">
        <f t="shared" si="1"/>
        <v>0</v>
      </c>
      <c r="J35" s="14"/>
      <c r="K35" s="18">
        <f t="shared" si="2"/>
        <v>0</v>
      </c>
      <c r="L35" s="13">
        <f t="shared" si="3"/>
        <v>0</v>
      </c>
    </row>
    <row r="36" spans="1:12" x14ac:dyDescent="0.35">
      <c r="A36" s="65"/>
      <c r="B36" s="3" t="s">
        <v>31</v>
      </c>
      <c r="C36" s="19" t="s">
        <v>28</v>
      </c>
      <c r="D36" s="10">
        <v>1</v>
      </c>
      <c r="E36" s="10">
        <f>E35*D36</f>
        <v>480</v>
      </c>
      <c r="F36" s="20"/>
      <c r="G36" s="18">
        <f t="shared" si="0"/>
        <v>0</v>
      </c>
      <c r="H36" s="20"/>
      <c r="I36" s="18">
        <f t="shared" si="1"/>
        <v>0</v>
      </c>
      <c r="J36" s="20"/>
      <c r="K36" s="18">
        <f t="shared" si="2"/>
        <v>0</v>
      </c>
      <c r="L36" s="13">
        <f t="shared" si="3"/>
        <v>0</v>
      </c>
    </row>
    <row r="37" spans="1:12" x14ac:dyDescent="0.35">
      <c r="A37" s="65"/>
      <c r="B37" s="11" t="s">
        <v>46</v>
      </c>
      <c r="C37" s="19" t="s">
        <v>9</v>
      </c>
      <c r="D37" s="48">
        <v>2.5999999999999999E-2</v>
      </c>
      <c r="E37" s="14">
        <f>E35*D37</f>
        <v>12.479999999999999</v>
      </c>
      <c r="F37" s="14"/>
      <c r="G37" s="18">
        <f t="shared" si="0"/>
        <v>0</v>
      </c>
      <c r="H37" s="14"/>
      <c r="I37" s="18">
        <f t="shared" si="1"/>
        <v>0</v>
      </c>
      <c r="J37" s="14"/>
      <c r="K37" s="18">
        <f t="shared" si="2"/>
        <v>0</v>
      </c>
      <c r="L37" s="13">
        <f t="shared" si="3"/>
        <v>0</v>
      </c>
    </row>
    <row r="38" spans="1:12" x14ac:dyDescent="0.35">
      <c r="A38" s="65"/>
      <c r="B38" s="11" t="s">
        <v>50</v>
      </c>
      <c r="C38" s="19" t="s">
        <v>47</v>
      </c>
      <c r="D38" s="48">
        <v>3.1E-2</v>
      </c>
      <c r="E38" s="14">
        <f>E35*D38</f>
        <v>14.879999999999999</v>
      </c>
      <c r="F38" s="20"/>
      <c r="G38" s="18">
        <f t="shared" si="0"/>
        <v>0</v>
      </c>
      <c r="H38" s="14"/>
      <c r="I38" s="18">
        <f t="shared" si="1"/>
        <v>0</v>
      </c>
      <c r="J38" s="14"/>
      <c r="K38" s="18">
        <f t="shared" si="2"/>
        <v>0</v>
      </c>
      <c r="L38" s="13">
        <f t="shared" si="3"/>
        <v>0</v>
      </c>
    </row>
    <row r="39" spans="1:12" x14ac:dyDescent="0.35">
      <c r="A39" s="65"/>
      <c r="B39" s="11" t="s">
        <v>48</v>
      </c>
      <c r="C39" s="19" t="s">
        <v>25</v>
      </c>
      <c r="D39" s="48">
        <v>1.14E-2</v>
      </c>
      <c r="E39" s="14">
        <f>E35*D39</f>
        <v>5.4720000000000004</v>
      </c>
      <c r="F39" s="20"/>
      <c r="G39" s="18">
        <f t="shared" si="0"/>
        <v>0</v>
      </c>
      <c r="H39" s="14"/>
      <c r="I39" s="18">
        <f t="shared" si="1"/>
        <v>0</v>
      </c>
      <c r="J39" s="14"/>
      <c r="K39" s="18">
        <f t="shared" si="2"/>
        <v>0</v>
      </c>
      <c r="L39" s="13">
        <f t="shared" si="3"/>
        <v>0</v>
      </c>
    </row>
    <row r="40" spans="1:12" x14ac:dyDescent="0.35">
      <c r="A40" s="66"/>
      <c r="B40" s="11" t="s">
        <v>49</v>
      </c>
      <c r="C40" s="19" t="s">
        <v>9</v>
      </c>
      <c r="D40" s="48">
        <v>3.0000000000000001E-3</v>
      </c>
      <c r="E40" s="14">
        <f>E35*D40</f>
        <v>1.44</v>
      </c>
      <c r="F40" s="14"/>
      <c r="G40" s="18">
        <f t="shared" si="0"/>
        <v>0</v>
      </c>
      <c r="H40" s="14"/>
      <c r="I40" s="18">
        <f t="shared" si="1"/>
        <v>0</v>
      </c>
      <c r="J40" s="14"/>
      <c r="K40" s="18">
        <f t="shared" si="2"/>
        <v>0</v>
      </c>
      <c r="L40" s="13">
        <f t="shared" si="3"/>
        <v>0</v>
      </c>
    </row>
    <row r="41" spans="1:12" ht="54" x14ac:dyDescent="0.35">
      <c r="A41" s="64">
        <v>10</v>
      </c>
      <c r="B41" s="33" t="s">
        <v>62</v>
      </c>
      <c r="C41" s="44" t="s">
        <v>41</v>
      </c>
      <c r="D41" s="44"/>
      <c r="E41" s="45">
        <v>18</v>
      </c>
      <c r="F41" s="14"/>
      <c r="G41" s="18">
        <f t="shared" si="0"/>
        <v>0</v>
      </c>
      <c r="H41" s="14"/>
      <c r="I41" s="18">
        <f t="shared" si="1"/>
        <v>0</v>
      </c>
      <c r="J41" s="14"/>
      <c r="K41" s="18">
        <f t="shared" ref="K41:K69" si="4">J41*E41</f>
        <v>0</v>
      </c>
      <c r="L41" s="13">
        <f t="shared" si="3"/>
        <v>0</v>
      </c>
    </row>
    <row r="42" spans="1:12" x14ac:dyDescent="0.35">
      <c r="A42" s="65"/>
      <c r="B42" s="3" t="s">
        <v>31</v>
      </c>
      <c r="C42" s="19" t="s">
        <v>41</v>
      </c>
      <c r="D42" s="10">
        <v>1</v>
      </c>
      <c r="E42" s="10">
        <f>E41*D42</f>
        <v>18</v>
      </c>
      <c r="F42" s="20"/>
      <c r="G42" s="18">
        <f t="shared" si="0"/>
        <v>0</v>
      </c>
      <c r="H42" s="20"/>
      <c r="I42" s="18">
        <f t="shared" si="1"/>
        <v>0</v>
      </c>
      <c r="J42" s="20"/>
      <c r="K42" s="18">
        <f t="shared" si="4"/>
        <v>0</v>
      </c>
      <c r="L42" s="13">
        <f t="shared" si="3"/>
        <v>0</v>
      </c>
    </row>
    <row r="43" spans="1:12" x14ac:dyDescent="0.35">
      <c r="A43" s="65"/>
      <c r="B43" s="17" t="s">
        <v>60</v>
      </c>
      <c r="C43" s="19" t="s">
        <v>28</v>
      </c>
      <c r="D43" s="24">
        <v>5.8999999999999997E-2</v>
      </c>
      <c r="E43" s="14">
        <f>E41*D43</f>
        <v>1.0619999999999998</v>
      </c>
      <c r="F43" s="14"/>
      <c r="G43" s="18">
        <f t="shared" si="0"/>
        <v>0</v>
      </c>
      <c r="H43" s="14"/>
      <c r="I43" s="18">
        <f t="shared" si="1"/>
        <v>0</v>
      </c>
      <c r="J43" s="14"/>
      <c r="K43" s="18">
        <f t="shared" si="4"/>
        <v>0</v>
      </c>
      <c r="L43" s="13">
        <f t="shared" si="3"/>
        <v>0</v>
      </c>
    </row>
    <row r="44" spans="1:12" x14ac:dyDescent="0.35">
      <c r="A44" s="65"/>
      <c r="B44" s="17" t="s">
        <v>61</v>
      </c>
      <c r="C44" s="19" t="s">
        <v>28</v>
      </c>
      <c r="D44" s="24">
        <v>0.6</v>
      </c>
      <c r="E44" s="14">
        <f>E41*D44</f>
        <v>10.799999999999999</v>
      </c>
      <c r="F44" s="14"/>
      <c r="G44" s="18">
        <f t="shared" si="0"/>
        <v>0</v>
      </c>
      <c r="H44" s="14"/>
      <c r="I44" s="18">
        <f t="shared" si="1"/>
        <v>0</v>
      </c>
      <c r="J44" s="14"/>
      <c r="K44" s="18">
        <f t="shared" si="4"/>
        <v>0</v>
      </c>
      <c r="L44" s="13">
        <f t="shared" si="3"/>
        <v>0</v>
      </c>
    </row>
    <row r="45" spans="1:12" x14ac:dyDescent="0.35">
      <c r="A45" s="65"/>
      <c r="B45" s="17" t="s">
        <v>63</v>
      </c>
      <c r="C45" s="24" t="s">
        <v>18</v>
      </c>
      <c r="D45" s="24"/>
      <c r="E45" s="14">
        <v>180</v>
      </c>
      <c r="F45" s="14"/>
      <c r="G45" s="18">
        <f t="shared" si="0"/>
        <v>0</v>
      </c>
      <c r="H45" s="14"/>
      <c r="I45" s="18">
        <f t="shared" si="1"/>
        <v>0</v>
      </c>
      <c r="J45" s="14"/>
      <c r="K45" s="18">
        <f t="shared" si="4"/>
        <v>0</v>
      </c>
      <c r="L45" s="13">
        <f t="shared" si="3"/>
        <v>0</v>
      </c>
    </row>
    <row r="46" spans="1:12" x14ac:dyDescent="0.35">
      <c r="A46" s="65"/>
      <c r="B46" s="17" t="s">
        <v>64</v>
      </c>
      <c r="C46" s="24" t="s">
        <v>18</v>
      </c>
      <c r="D46" s="24"/>
      <c r="E46" s="14">
        <v>4</v>
      </c>
      <c r="F46" s="14"/>
      <c r="G46" s="18">
        <f t="shared" si="0"/>
        <v>0</v>
      </c>
      <c r="H46" s="14"/>
      <c r="I46" s="18">
        <f t="shared" si="1"/>
        <v>0</v>
      </c>
      <c r="J46" s="14"/>
      <c r="K46" s="18">
        <f t="shared" si="4"/>
        <v>0</v>
      </c>
      <c r="L46" s="13">
        <f t="shared" si="3"/>
        <v>0</v>
      </c>
    </row>
    <row r="47" spans="1:12" x14ac:dyDescent="0.35">
      <c r="A47" s="66"/>
      <c r="B47" s="17" t="s">
        <v>23</v>
      </c>
      <c r="C47" s="24" t="s">
        <v>9</v>
      </c>
      <c r="D47" s="32"/>
      <c r="E47" s="46">
        <f>(G43+G44+G45+G46)*0.01</f>
        <v>0</v>
      </c>
      <c r="F47" s="14"/>
      <c r="G47" s="18">
        <f t="shared" si="0"/>
        <v>0</v>
      </c>
      <c r="H47" s="14"/>
      <c r="I47" s="18">
        <f t="shared" si="1"/>
        <v>0</v>
      </c>
      <c r="J47" s="14"/>
      <c r="K47" s="18">
        <f t="shared" si="4"/>
        <v>0</v>
      </c>
      <c r="L47" s="13">
        <f t="shared" si="3"/>
        <v>0</v>
      </c>
    </row>
    <row r="48" spans="1:12" ht="54" x14ac:dyDescent="0.35">
      <c r="A48" s="64">
        <v>11</v>
      </c>
      <c r="B48" s="33" t="s">
        <v>78</v>
      </c>
      <c r="C48" s="44" t="s">
        <v>41</v>
      </c>
      <c r="D48" s="44"/>
      <c r="E48" s="45">
        <v>12</v>
      </c>
      <c r="F48" s="14"/>
      <c r="G48" s="18">
        <f t="shared" si="0"/>
        <v>0</v>
      </c>
      <c r="H48" s="14"/>
      <c r="I48" s="18">
        <f t="shared" si="1"/>
        <v>0</v>
      </c>
      <c r="J48" s="14"/>
      <c r="K48" s="18">
        <f t="shared" si="4"/>
        <v>0</v>
      </c>
      <c r="L48" s="13">
        <f t="shared" si="3"/>
        <v>0</v>
      </c>
    </row>
    <row r="49" spans="1:12" x14ac:dyDescent="0.35">
      <c r="A49" s="65"/>
      <c r="B49" s="3" t="s">
        <v>31</v>
      </c>
      <c r="C49" s="19" t="s">
        <v>41</v>
      </c>
      <c r="D49" s="10">
        <v>1</v>
      </c>
      <c r="E49" s="10">
        <f>E48*D49</f>
        <v>12</v>
      </c>
      <c r="F49" s="20"/>
      <c r="G49" s="18">
        <f t="shared" si="0"/>
        <v>0</v>
      </c>
      <c r="H49" s="20"/>
      <c r="I49" s="18">
        <f t="shared" si="1"/>
        <v>0</v>
      </c>
      <c r="J49" s="20"/>
      <c r="K49" s="18">
        <f t="shared" si="4"/>
        <v>0</v>
      </c>
      <c r="L49" s="13">
        <f t="shared" si="3"/>
        <v>0</v>
      </c>
    </row>
    <row r="50" spans="1:12" x14ac:dyDescent="0.35">
      <c r="A50" s="65"/>
      <c r="B50" s="17" t="s">
        <v>65</v>
      </c>
      <c r="C50" s="19" t="s">
        <v>41</v>
      </c>
      <c r="D50" s="24"/>
      <c r="E50" s="14">
        <f>12*2*1.1</f>
        <v>26.400000000000002</v>
      </c>
      <c r="F50" s="14"/>
      <c r="G50" s="18">
        <f t="shared" si="0"/>
        <v>0</v>
      </c>
      <c r="H50" s="14"/>
      <c r="I50" s="18">
        <f t="shared" si="1"/>
        <v>0</v>
      </c>
      <c r="J50" s="14"/>
      <c r="K50" s="18">
        <f t="shared" si="4"/>
        <v>0</v>
      </c>
      <c r="L50" s="13">
        <f t="shared" si="3"/>
        <v>0</v>
      </c>
    </row>
    <row r="51" spans="1:12" x14ac:dyDescent="0.35">
      <c r="A51" s="65"/>
      <c r="B51" s="17" t="s">
        <v>66</v>
      </c>
      <c r="C51" s="19" t="s">
        <v>41</v>
      </c>
      <c r="D51" s="24"/>
      <c r="E51" s="14">
        <v>32</v>
      </c>
      <c r="F51" s="14"/>
      <c r="G51" s="18">
        <f t="shared" si="0"/>
        <v>0</v>
      </c>
      <c r="H51" s="14"/>
      <c r="I51" s="18">
        <f t="shared" si="1"/>
        <v>0</v>
      </c>
      <c r="J51" s="14"/>
      <c r="K51" s="18">
        <f t="shared" si="4"/>
        <v>0</v>
      </c>
      <c r="L51" s="13">
        <f t="shared" si="3"/>
        <v>0</v>
      </c>
    </row>
    <row r="52" spans="1:12" x14ac:dyDescent="0.35">
      <c r="A52" s="65"/>
      <c r="B52" s="17" t="s">
        <v>67</v>
      </c>
      <c r="C52" s="19" t="s">
        <v>41</v>
      </c>
      <c r="D52" s="24"/>
      <c r="E52" s="14">
        <v>46</v>
      </c>
      <c r="F52" s="14"/>
      <c r="G52" s="18">
        <f t="shared" si="0"/>
        <v>0</v>
      </c>
      <c r="H52" s="14"/>
      <c r="I52" s="18">
        <f t="shared" si="1"/>
        <v>0</v>
      </c>
      <c r="J52" s="14"/>
      <c r="K52" s="18">
        <f t="shared" si="4"/>
        <v>0</v>
      </c>
      <c r="L52" s="13">
        <f t="shared" si="3"/>
        <v>0</v>
      </c>
    </row>
    <row r="53" spans="1:12" x14ac:dyDescent="0.35">
      <c r="A53" s="65"/>
      <c r="B53" s="17" t="s">
        <v>68</v>
      </c>
      <c r="C53" s="24" t="s">
        <v>10</v>
      </c>
      <c r="D53" s="24"/>
      <c r="E53" s="14">
        <v>6</v>
      </c>
      <c r="F53" s="14"/>
      <c r="G53" s="18">
        <f t="shared" si="0"/>
        <v>0</v>
      </c>
      <c r="H53" s="14"/>
      <c r="I53" s="18">
        <f t="shared" si="1"/>
        <v>0</v>
      </c>
      <c r="J53" s="14"/>
      <c r="K53" s="18">
        <f t="shared" si="4"/>
        <v>0</v>
      </c>
      <c r="L53" s="13">
        <f t="shared" si="3"/>
        <v>0</v>
      </c>
    </row>
    <row r="54" spans="1:12" x14ac:dyDescent="0.35">
      <c r="A54" s="65"/>
      <c r="B54" s="17" t="s">
        <v>69</v>
      </c>
      <c r="C54" s="24" t="s">
        <v>35</v>
      </c>
      <c r="D54" s="24"/>
      <c r="E54" s="14">
        <v>5</v>
      </c>
      <c r="F54" s="14"/>
      <c r="G54" s="18">
        <f t="shared" si="0"/>
        <v>0</v>
      </c>
      <c r="H54" s="14"/>
      <c r="I54" s="18">
        <f t="shared" si="1"/>
        <v>0</v>
      </c>
      <c r="J54" s="14"/>
      <c r="K54" s="18">
        <f t="shared" si="4"/>
        <v>0</v>
      </c>
      <c r="L54" s="13">
        <f t="shared" si="3"/>
        <v>0</v>
      </c>
    </row>
    <row r="55" spans="1:12" x14ac:dyDescent="0.35">
      <c r="A55" s="66"/>
      <c r="B55" s="17" t="s">
        <v>39</v>
      </c>
      <c r="C55" s="24" t="s">
        <v>9</v>
      </c>
      <c r="D55" s="24"/>
      <c r="E55" s="14">
        <f>(G50+G51+G52+G53+G54)*0.01</f>
        <v>0</v>
      </c>
      <c r="F55" s="14"/>
      <c r="G55" s="18">
        <f t="shared" si="0"/>
        <v>0</v>
      </c>
      <c r="H55" s="14"/>
      <c r="I55" s="18">
        <f t="shared" si="1"/>
        <v>0</v>
      </c>
      <c r="J55" s="14"/>
      <c r="K55" s="18">
        <f t="shared" si="4"/>
        <v>0</v>
      </c>
      <c r="L55" s="13">
        <f t="shared" si="3"/>
        <v>0</v>
      </c>
    </row>
    <row r="56" spans="1:12" ht="27" x14ac:dyDescent="0.35">
      <c r="A56" s="40">
        <v>12</v>
      </c>
      <c r="B56" s="33" t="s">
        <v>70</v>
      </c>
      <c r="C56" s="44" t="s">
        <v>18</v>
      </c>
      <c r="D56" s="44"/>
      <c r="E56" s="45">
        <v>1</v>
      </c>
      <c r="F56" s="14"/>
      <c r="G56" s="18">
        <f t="shared" si="0"/>
        <v>0</v>
      </c>
      <c r="H56" s="14"/>
      <c r="I56" s="18">
        <f t="shared" si="1"/>
        <v>0</v>
      </c>
      <c r="J56" s="14"/>
      <c r="K56" s="18">
        <f t="shared" si="4"/>
        <v>0</v>
      </c>
      <c r="L56" s="13">
        <f t="shared" si="3"/>
        <v>0</v>
      </c>
    </row>
    <row r="57" spans="1:12" ht="40.5" x14ac:dyDescent="0.35">
      <c r="A57" s="40">
        <v>13</v>
      </c>
      <c r="B57" s="33" t="s">
        <v>79</v>
      </c>
      <c r="C57" s="44" t="s">
        <v>22</v>
      </c>
      <c r="D57" s="44"/>
      <c r="E57" s="45">
        <f>0.9*2*4</f>
        <v>7.2</v>
      </c>
      <c r="F57" s="14"/>
      <c r="G57" s="18">
        <f t="shared" si="0"/>
        <v>0</v>
      </c>
      <c r="H57" s="14"/>
      <c r="I57" s="18">
        <f t="shared" si="1"/>
        <v>0</v>
      </c>
      <c r="J57" s="14"/>
      <c r="K57" s="18">
        <f t="shared" si="4"/>
        <v>0</v>
      </c>
      <c r="L57" s="13">
        <f t="shared" si="3"/>
        <v>0</v>
      </c>
    </row>
    <row r="58" spans="1:12" ht="40.5" x14ac:dyDescent="0.35">
      <c r="A58" s="64">
        <v>14</v>
      </c>
      <c r="B58" s="33" t="s">
        <v>71</v>
      </c>
      <c r="C58" s="36" t="s">
        <v>22</v>
      </c>
      <c r="D58" s="37"/>
      <c r="E58" s="37">
        <v>22.16</v>
      </c>
      <c r="F58" s="10"/>
      <c r="G58" s="18">
        <f t="shared" si="0"/>
        <v>0</v>
      </c>
      <c r="H58" s="10"/>
      <c r="I58" s="18">
        <f t="shared" si="1"/>
        <v>0</v>
      </c>
      <c r="J58" s="10"/>
      <c r="K58" s="18">
        <f t="shared" si="4"/>
        <v>0</v>
      </c>
      <c r="L58" s="13">
        <f t="shared" si="3"/>
        <v>0</v>
      </c>
    </row>
    <row r="59" spans="1:12" x14ac:dyDescent="0.35">
      <c r="A59" s="65"/>
      <c r="B59" s="3" t="s">
        <v>31</v>
      </c>
      <c r="C59" s="19" t="s">
        <v>28</v>
      </c>
      <c r="D59" s="10">
        <v>1</v>
      </c>
      <c r="E59" s="10">
        <f>E58*D59</f>
        <v>22.16</v>
      </c>
      <c r="F59" s="20"/>
      <c r="G59" s="18">
        <f t="shared" si="0"/>
        <v>0</v>
      </c>
      <c r="H59" s="18"/>
      <c r="I59" s="18">
        <f t="shared" si="1"/>
        <v>0</v>
      </c>
      <c r="J59" s="18"/>
      <c r="K59" s="18">
        <f t="shared" si="4"/>
        <v>0</v>
      </c>
      <c r="L59" s="13">
        <f t="shared" si="3"/>
        <v>0</v>
      </c>
    </row>
    <row r="60" spans="1:12" x14ac:dyDescent="0.35">
      <c r="A60" s="65"/>
      <c r="B60" s="3" t="s">
        <v>33</v>
      </c>
      <c r="C60" s="19" t="s">
        <v>9</v>
      </c>
      <c r="D60" s="19">
        <v>3.0000000000000001E-3</v>
      </c>
      <c r="E60" s="18">
        <f>E58*D60</f>
        <v>6.6479999999999997E-2</v>
      </c>
      <c r="F60" s="20"/>
      <c r="G60" s="18">
        <f t="shared" si="0"/>
        <v>0</v>
      </c>
      <c r="H60" s="18"/>
      <c r="I60" s="18">
        <f t="shared" si="1"/>
        <v>0</v>
      </c>
      <c r="J60" s="18"/>
      <c r="K60" s="18">
        <f t="shared" si="4"/>
        <v>0</v>
      </c>
      <c r="L60" s="13">
        <f t="shared" si="3"/>
        <v>0</v>
      </c>
    </row>
    <row r="61" spans="1:12" x14ac:dyDescent="0.35">
      <c r="A61" s="65"/>
      <c r="B61" s="3" t="s">
        <v>43</v>
      </c>
      <c r="C61" s="19" t="s">
        <v>10</v>
      </c>
      <c r="D61" s="19">
        <f>0.251+0.002</f>
        <v>0.253</v>
      </c>
      <c r="E61" s="18">
        <f>E58*D61</f>
        <v>5.6064800000000004</v>
      </c>
      <c r="F61" s="20"/>
      <c r="G61" s="18">
        <f t="shared" si="0"/>
        <v>0</v>
      </c>
      <c r="H61" s="18"/>
      <c r="I61" s="18">
        <f t="shared" si="1"/>
        <v>0</v>
      </c>
      <c r="J61" s="18"/>
      <c r="K61" s="18">
        <f t="shared" si="4"/>
        <v>0</v>
      </c>
      <c r="L61" s="13">
        <f t="shared" si="3"/>
        <v>0</v>
      </c>
    </row>
    <row r="62" spans="1:12" x14ac:dyDescent="0.35">
      <c r="A62" s="65"/>
      <c r="B62" s="3" t="s">
        <v>44</v>
      </c>
      <c r="C62" s="19" t="s">
        <v>10</v>
      </c>
      <c r="D62" s="19">
        <v>2.7E-2</v>
      </c>
      <c r="E62" s="18">
        <f>E58*D62</f>
        <v>0.59831999999999996</v>
      </c>
      <c r="F62" s="20"/>
      <c r="G62" s="18">
        <f t="shared" si="0"/>
        <v>0</v>
      </c>
      <c r="H62" s="18"/>
      <c r="I62" s="18">
        <f t="shared" si="1"/>
        <v>0</v>
      </c>
      <c r="J62" s="18"/>
      <c r="K62" s="18">
        <f t="shared" si="4"/>
        <v>0</v>
      </c>
      <c r="L62" s="13">
        <f t="shared" si="3"/>
        <v>0</v>
      </c>
    </row>
    <row r="63" spans="1:12" x14ac:dyDescent="0.35">
      <c r="A63" s="66"/>
      <c r="B63" s="3" t="s">
        <v>23</v>
      </c>
      <c r="C63" s="19" t="s">
        <v>9</v>
      </c>
      <c r="D63" s="18">
        <v>1.9E-2</v>
      </c>
      <c r="E63" s="18">
        <f>D63*E58</f>
        <v>0.42103999999999997</v>
      </c>
      <c r="F63" s="20"/>
      <c r="G63" s="18">
        <f t="shared" si="0"/>
        <v>0</v>
      </c>
      <c r="H63" s="18"/>
      <c r="I63" s="18">
        <f t="shared" si="1"/>
        <v>0</v>
      </c>
      <c r="J63" s="18"/>
      <c r="K63" s="18">
        <f t="shared" si="4"/>
        <v>0</v>
      </c>
      <c r="L63" s="13">
        <f t="shared" si="3"/>
        <v>0</v>
      </c>
    </row>
    <row r="64" spans="1:12" ht="27" x14ac:dyDescent="0.35">
      <c r="A64" s="49">
        <v>15</v>
      </c>
      <c r="B64" s="33" t="s">
        <v>83</v>
      </c>
      <c r="C64" s="62" t="s">
        <v>26</v>
      </c>
      <c r="D64" s="63"/>
      <c r="E64" s="63">
        <v>10</v>
      </c>
      <c r="F64" s="14"/>
      <c r="G64" s="18">
        <f t="shared" si="0"/>
        <v>0</v>
      </c>
      <c r="H64" s="60"/>
      <c r="I64" s="18">
        <f t="shared" si="1"/>
        <v>0</v>
      </c>
      <c r="J64" s="60"/>
      <c r="K64" s="18">
        <f t="shared" si="4"/>
        <v>0</v>
      </c>
      <c r="L64" s="13">
        <f t="shared" si="3"/>
        <v>0</v>
      </c>
    </row>
    <row r="65" spans="1:12" ht="27" x14ac:dyDescent="0.35">
      <c r="A65" s="49">
        <v>16</v>
      </c>
      <c r="B65" s="35" t="s">
        <v>84</v>
      </c>
      <c r="C65" s="39" t="s">
        <v>22</v>
      </c>
      <c r="D65" s="37"/>
      <c r="E65" s="37">
        <v>15</v>
      </c>
      <c r="F65" s="20"/>
      <c r="G65" s="18">
        <f t="shared" si="0"/>
        <v>0</v>
      </c>
      <c r="H65" s="18"/>
      <c r="I65" s="18">
        <f t="shared" si="1"/>
        <v>0</v>
      </c>
      <c r="J65" s="18"/>
      <c r="K65" s="18">
        <f t="shared" si="4"/>
        <v>0</v>
      </c>
      <c r="L65" s="13">
        <f t="shared" si="3"/>
        <v>0</v>
      </c>
    </row>
    <row r="66" spans="1:12" ht="54" x14ac:dyDescent="0.35">
      <c r="A66" s="49">
        <v>17</v>
      </c>
      <c r="B66" s="33" t="s">
        <v>80</v>
      </c>
      <c r="C66" s="44" t="s">
        <v>20</v>
      </c>
      <c r="D66" s="44"/>
      <c r="E66" s="45">
        <v>1</v>
      </c>
      <c r="F66" s="14"/>
      <c r="G66" s="18">
        <f t="shared" si="0"/>
        <v>0</v>
      </c>
      <c r="H66" s="14"/>
      <c r="I66" s="18">
        <f t="shared" si="1"/>
        <v>0</v>
      </c>
      <c r="J66" s="14"/>
      <c r="K66" s="18">
        <f t="shared" si="4"/>
        <v>0</v>
      </c>
      <c r="L66" s="13">
        <f t="shared" si="3"/>
        <v>0</v>
      </c>
    </row>
    <row r="67" spans="1:12" x14ac:dyDescent="0.35">
      <c r="A67" s="49">
        <v>18</v>
      </c>
      <c r="B67" s="33" t="s">
        <v>73</v>
      </c>
      <c r="C67" s="44" t="s">
        <v>35</v>
      </c>
      <c r="D67" s="44"/>
      <c r="E67" s="45">
        <v>30</v>
      </c>
      <c r="F67" s="14"/>
      <c r="G67" s="18">
        <f t="shared" si="0"/>
        <v>0</v>
      </c>
      <c r="H67" s="14"/>
      <c r="I67" s="18">
        <f t="shared" si="1"/>
        <v>0</v>
      </c>
      <c r="J67" s="14"/>
      <c r="K67" s="18">
        <f t="shared" si="4"/>
        <v>0</v>
      </c>
      <c r="L67" s="13">
        <f t="shared" si="3"/>
        <v>0</v>
      </c>
    </row>
    <row r="68" spans="1:12" x14ac:dyDescent="0.35">
      <c r="A68" s="49">
        <v>19</v>
      </c>
      <c r="B68" s="51" t="s">
        <v>37</v>
      </c>
      <c r="C68" s="52" t="s">
        <v>26</v>
      </c>
      <c r="D68" s="53"/>
      <c r="E68" s="54">
        <v>36</v>
      </c>
      <c r="F68" s="30"/>
      <c r="G68" s="18">
        <f t="shared" si="0"/>
        <v>0</v>
      </c>
      <c r="H68" s="30"/>
      <c r="I68" s="18">
        <f t="shared" si="1"/>
        <v>0</v>
      </c>
      <c r="J68" s="30"/>
      <c r="K68" s="18">
        <f t="shared" si="4"/>
        <v>0</v>
      </c>
      <c r="L68" s="13">
        <f t="shared" si="3"/>
        <v>0</v>
      </c>
    </row>
    <row r="69" spans="1:12" x14ac:dyDescent="0.35">
      <c r="A69" s="49">
        <v>20</v>
      </c>
      <c r="B69" s="59" t="s">
        <v>38</v>
      </c>
      <c r="C69" s="52" t="s">
        <v>36</v>
      </c>
      <c r="D69" s="53"/>
      <c r="E69" s="54">
        <v>350</v>
      </c>
      <c r="F69" s="30"/>
      <c r="G69" s="18">
        <f t="shared" si="0"/>
        <v>0</v>
      </c>
      <c r="H69" s="30"/>
      <c r="I69" s="18">
        <f t="shared" si="1"/>
        <v>0</v>
      </c>
      <c r="J69" s="30"/>
      <c r="K69" s="18">
        <f t="shared" si="4"/>
        <v>0</v>
      </c>
      <c r="L69" s="13">
        <f t="shared" si="3"/>
        <v>0</v>
      </c>
    </row>
    <row r="70" spans="1:12" x14ac:dyDescent="0.35">
      <c r="A70" s="49">
        <v>21</v>
      </c>
      <c r="B70" s="33" t="s">
        <v>85</v>
      </c>
      <c r="C70" s="44" t="s">
        <v>86</v>
      </c>
      <c r="D70" s="44"/>
      <c r="E70" s="45">
        <v>34</v>
      </c>
      <c r="F70" s="14"/>
      <c r="G70" s="18">
        <f t="shared" si="0"/>
        <v>0</v>
      </c>
      <c r="H70" s="14"/>
      <c r="I70" s="18">
        <f t="shared" si="1"/>
        <v>0</v>
      </c>
      <c r="J70" s="14"/>
      <c r="K70" s="18"/>
      <c r="L70" s="13">
        <f t="shared" si="3"/>
        <v>0</v>
      </c>
    </row>
    <row r="71" spans="1:12" x14ac:dyDescent="0.35">
      <c r="A71" s="21"/>
      <c r="B71" s="4" t="s">
        <v>6</v>
      </c>
      <c r="C71" s="4"/>
      <c r="D71" s="4"/>
      <c r="E71" s="21"/>
      <c r="F71" s="21"/>
      <c r="G71" s="56">
        <f>SUM(G9:G70)</f>
        <v>0</v>
      </c>
      <c r="H71" s="56"/>
      <c r="I71" s="56">
        <f>SUM(I9:I70)</f>
        <v>0</v>
      </c>
      <c r="J71" s="56"/>
      <c r="K71" s="56">
        <f>SUM(K9:K69)</f>
        <v>0</v>
      </c>
      <c r="L71" s="58">
        <f>SUM(L9:L70)</f>
        <v>0</v>
      </c>
    </row>
    <row r="72" spans="1:12" x14ac:dyDescent="0.35">
      <c r="A72" s="19"/>
      <c r="B72" s="5" t="s">
        <v>11</v>
      </c>
      <c r="C72" s="16" t="s">
        <v>89</v>
      </c>
      <c r="D72" s="16"/>
      <c r="E72" s="20"/>
      <c r="F72" s="6"/>
      <c r="G72" s="12"/>
      <c r="H72" s="12"/>
      <c r="I72" s="12"/>
      <c r="J72" s="12"/>
      <c r="K72" s="12"/>
      <c r="L72" s="12" t="e">
        <f>G71*C72</f>
        <v>#VALUE!</v>
      </c>
    </row>
    <row r="73" spans="1:12" x14ac:dyDescent="0.35">
      <c r="A73" s="19"/>
      <c r="B73" s="7" t="s">
        <v>6</v>
      </c>
      <c r="C73" s="6"/>
      <c r="D73" s="6"/>
      <c r="E73" s="20"/>
      <c r="F73" s="6"/>
      <c r="G73" s="12"/>
      <c r="H73" s="12"/>
      <c r="I73" s="12"/>
      <c r="J73" s="12"/>
      <c r="K73" s="12"/>
      <c r="L73" s="12" t="e">
        <f>L72+L71</f>
        <v>#VALUE!</v>
      </c>
    </row>
    <row r="74" spans="1:12" x14ac:dyDescent="0.35">
      <c r="A74" s="19"/>
      <c r="B74" s="5" t="s">
        <v>12</v>
      </c>
      <c r="C74" s="16" t="s">
        <v>89</v>
      </c>
      <c r="D74" s="16"/>
      <c r="E74" s="20"/>
      <c r="F74" s="6"/>
      <c r="G74" s="12"/>
      <c r="H74" s="12"/>
      <c r="I74" s="12"/>
      <c r="J74" s="12"/>
      <c r="K74" s="12"/>
      <c r="L74" s="12" t="e">
        <f>L73*C74</f>
        <v>#VALUE!</v>
      </c>
    </row>
    <row r="75" spans="1:12" x14ac:dyDescent="0.35">
      <c r="A75" s="19"/>
      <c r="B75" s="7" t="s">
        <v>6</v>
      </c>
      <c r="C75" s="6"/>
      <c r="D75" s="6"/>
      <c r="E75" s="20"/>
      <c r="F75" s="6"/>
      <c r="G75" s="12"/>
      <c r="H75" s="12"/>
      <c r="I75" s="12"/>
      <c r="J75" s="12"/>
      <c r="K75" s="12"/>
      <c r="L75" s="12" t="e">
        <f>SUM(L73:L74)</f>
        <v>#VALUE!</v>
      </c>
    </row>
    <row r="76" spans="1:12" x14ac:dyDescent="0.35">
      <c r="A76" s="19"/>
      <c r="B76" s="5" t="s">
        <v>13</v>
      </c>
      <c r="C76" s="16" t="s">
        <v>89</v>
      </c>
      <c r="D76" s="16"/>
      <c r="E76" s="20"/>
      <c r="F76" s="6"/>
      <c r="G76" s="12"/>
      <c r="H76" s="12"/>
      <c r="I76" s="12"/>
      <c r="J76" s="12"/>
      <c r="K76" s="12"/>
      <c r="L76" s="12" t="e">
        <f>L75*C76</f>
        <v>#VALUE!</v>
      </c>
    </row>
    <row r="77" spans="1:12" x14ac:dyDescent="0.35">
      <c r="A77" s="19"/>
      <c r="B77" s="7" t="s">
        <v>6</v>
      </c>
      <c r="C77" s="6"/>
      <c r="D77" s="6"/>
      <c r="E77" s="20"/>
      <c r="F77" s="6"/>
      <c r="G77" s="12"/>
      <c r="H77" s="12"/>
      <c r="I77" s="12"/>
      <c r="J77" s="12"/>
      <c r="K77" s="12"/>
      <c r="L77" s="12" t="e">
        <f>SUM(L75:L76)</f>
        <v>#VALUE!</v>
      </c>
    </row>
    <row r="78" spans="1:12" x14ac:dyDescent="0.35">
      <c r="A78" s="19"/>
      <c r="B78" s="5" t="s">
        <v>16</v>
      </c>
      <c r="C78" s="16" t="s">
        <v>89</v>
      </c>
      <c r="D78" s="16"/>
      <c r="E78" s="20"/>
      <c r="F78" s="6"/>
      <c r="G78" s="12"/>
      <c r="H78" s="12"/>
      <c r="I78" s="12"/>
      <c r="J78" s="12"/>
      <c r="K78" s="12"/>
      <c r="L78" s="12" t="e">
        <f>L77*C78</f>
        <v>#VALUE!</v>
      </c>
    </row>
    <row r="79" spans="1:12" x14ac:dyDescent="0.35">
      <c r="A79" s="19"/>
      <c r="B79" s="5" t="s">
        <v>19</v>
      </c>
      <c r="C79" s="16">
        <v>0.02</v>
      </c>
      <c r="D79" s="16"/>
      <c r="E79" s="20"/>
      <c r="F79" s="6"/>
      <c r="G79" s="12"/>
      <c r="H79" s="12"/>
      <c r="I79" s="12"/>
      <c r="J79" s="12"/>
      <c r="K79" s="12"/>
      <c r="L79" s="12">
        <f>I71*C79</f>
        <v>0</v>
      </c>
    </row>
    <row r="80" spans="1:12" x14ac:dyDescent="0.35">
      <c r="A80" s="19"/>
      <c r="B80" s="7" t="s">
        <v>6</v>
      </c>
      <c r="C80" s="6"/>
      <c r="D80" s="6"/>
      <c r="E80" s="20"/>
      <c r="F80" s="6"/>
      <c r="G80" s="12"/>
      <c r="H80" s="12"/>
      <c r="I80" s="12"/>
      <c r="J80" s="12"/>
      <c r="K80" s="12"/>
      <c r="L80" s="12" t="e">
        <f>L79+L78+L77</f>
        <v>#VALUE!</v>
      </c>
    </row>
    <row r="81" spans="1:12" x14ac:dyDescent="0.35">
      <c r="A81" s="19"/>
      <c r="B81" s="2" t="s">
        <v>14</v>
      </c>
      <c r="C81" s="16">
        <v>0.18</v>
      </c>
      <c r="D81" s="16"/>
      <c r="E81" s="20"/>
      <c r="F81" s="6"/>
      <c r="G81" s="12"/>
      <c r="H81" s="12"/>
      <c r="I81" s="12"/>
      <c r="J81" s="12"/>
      <c r="K81" s="12"/>
      <c r="L81" s="12" t="e">
        <f>L80*C81</f>
        <v>#VALUE!</v>
      </c>
    </row>
    <row r="82" spans="1:12" x14ac:dyDescent="0.35">
      <c r="A82" s="41"/>
      <c r="B82" s="38" t="s">
        <v>15</v>
      </c>
      <c r="C82" s="42"/>
      <c r="D82" s="42"/>
      <c r="E82" s="41"/>
      <c r="F82" s="41"/>
      <c r="G82" s="57"/>
      <c r="H82" s="57"/>
      <c r="I82" s="57"/>
      <c r="J82" s="57"/>
      <c r="K82" s="57"/>
      <c r="L82" s="43" t="e">
        <f>L81+L80</f>
        <v>#VALUE!</v>
      </c>
    </row>
  </sheetData>
  <mergeCells count="24">
    <mergeCell ref="A1:J1"/>
    <mergeCell ref="K1:L1"/>
    <mergeCell ref="B2:L2"/>
    <mergeCell ref="B3:L3"/>
    <mergeCell ref="A4:B4"/>
    <mergeCell ref="C4:F4"/>
    <mergeCell ref="J6:K6"/>
    <mergeCell ref="L6:L7"/>
    <mergeCell ref="A5:F5"/>
    <mergeCell ref="G5:I5"/>
    <mergeCell ref="J5:K5"/>
    <mergeCell ref="A6:A7"/>
    <mergeCell ref="B6:B7"/>
    <mergeCell ref="C6:C7"/>
    <mergeCell ref="D6:D7"/>
    <mergeCell ref="E6:E7"/>
    <mergeCell ref="F6:G6"/>
    <mergeCell ref="H6:I6"/>
    <mergeCell ref="A41:A47"/>
    <mergeCell ref="A48:A55"/>
    <mergeCell ref="A58:A63"/>
    <mergeCell ref="A14:A24"/>
    <mergeCell ref="A25:A30"/>
    <mergeCell ref="A35:A40"/>
  </mergeCells>
  <pageMargins left="0.7" right="0.7" top="0.75" bottom="0.75" header="0.3" footer="0.3"/>
  <pageSetup orientation="portrait" horizontalDpi="0" verticalDpi="0" r:id="rId1"/>
  <ignoredErrors>
    <ignoredError sqref="L75:L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ტექნიკური სართული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2023-04-28T08:56:23Z</dcterms:modified>
</cp:coreProperties>
</file>