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BA33416-4682-4AC1-ADC4-5DAFDC4E15B5}" xr6:coauthVersionLast="47" xr6:coauthVersionMax="47" xr10:uidLastSave="{00000000-0000-0000-0000-000000000000}"/>
  <bookViews>
    <workbookView xWindow="-110" yWindow="-110" windowWidth="22620" windowHeight="13620" tabRatio="760" xr2:uid="{00000000-000D-0000-FFFF-FFFF00000000}"/>
  </bookViews>
  <sheets>
    <sheet name="სახურავი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0" l="1"/>
  <c r="K10" i="20"/>
  <c r="K11" i="20"/>
  <c r="K12" i="20"/>
  <c r="K18" i="20"/>
  <c r="K24" i="20"/>
  <c r="K31" i="20"/>
  <c r="K32" i="20"/>
  <c r="K38" i="20"/>
  <c r="K45" i="20"/>
  <c r="K46" i="20"/>
  <c r="K48" i="20"/>
  <c r="K54" i="20"/>
  <c r="K61" i="20"/>
  <c r="K63" i="20"/>
  <c r="K64" i="20"/>
  <c r="K65" i="20"/>
  <c r="K67" i="20"/>
  <c r="K68" i="20"/>
  <c r="I9" i="20"/>
  <c r="I10" i="20"/>
  <c r="I11" i="20"/>
  <c r="I12" i="20"/>
  <c r="I18" i="20"/>
  <c r="I24" i="20"/>
  <c r="I31" i="20"/>
  <c r="I32" i="20"/>
  <c r="I38" i="20"/>
  <c r="I45" i="20"/>
  <c r="I46" i="20"/>
  <c r="I48" i="20"/>
  <c r="I54" i="20"/>
  <c r="L54" i="20" s="1"/>
  <c r="I61" i="20"/>
  <c r="I63" i="20"/>
  <c r="I64" i="20"/>
  <c r="I65" i="20"/>
  <c r="I67" i="20"/>
  <c r="I68" i="20"/>
  <c r="G9" i="20"/>
  <c r="G10" i="20"/>
  <c r="G11" i="20"/>
  <c r="G12" i="20"/>
  <c r="G18" i="20"/>
  <c r="G24" i="20"/>
  <c r="G31" i="20"/>
  <c r="G32" i="20"/>
  <c r="G38" i="20"/>
  <c r="G45" i="20"/>
  <c r="G46" i="20"/>
  <c r="G48" i="20"/>
  <c r="G54" i="20"/>
  <c r="G61" i="20"/>
  <c r="G63" i="20"/>
  <c r="G64" i="20"/>
  <c r="G65" i="20"/>
  <c r="G67" i="20"/>
  <c r="G68" i="20"/>
  <c r="E62" i="20"/>
  <c r="E59" i="20"/>
  <c r="E58" i="20"/>
  <c r="E57" i="20"/>
  <c r="E56" i="20"/>
  <c r="E55" i="20"/>
  <c r="E53" i="20"/>
  <c r="E52" i="20"/>
  <c r="D51" i="20"/>
  <c r="E51" i="20" s="1"/>
  <c r="E50" i="20"/>
  <c r="E49" i="20"/>
  <c r="E44" i="20"/>
  <c r="E43" i="20"/>
  <c r="E42" i="20"/>
  <c r="D41" i="20"/>
  <c r="E41" i="20" s="1"/>
  <c r="E40" i="20"/>
  <c r="E39" i="20"/>
  <c r="E37" i="20"/>
  <c r="E36" i="20"/>
  <c r="E35" i="20"/>
  <c r="E34" i="20"/>
  <c r="E33" i="20"/>
  <c r="E30" i="20"/>
  <c r="E29" i="20"/>
  <c r="E28" i="20"/>
  <c r="E27" i="20"/>
  <c r="E26" i="20"/>
  <c r="E25" i="20"/>
  <c r="E23" i="20"/>
  <c r="E22" i="20"/>
  <c r="E21" i="20"/>
  <c r="E20" i="20"/>
  <c r="E19" i="20"/>
  <c r="E17" i="20"/>
  <c r="E16" i="20"/>
  <c r="E15" i="20"/>
  <c r="E14" i="20"/>
  <c r="E13" i="20"/>
  <c r="L18" i="20" l="1"/>
  <c r="L38" i="20"/>
  <c r="I49" i="20"/>
  <c r="L46" i="20"/>
  <c r="L61" i="20"/>
  <c r="L45" i="20"/>
  <c r="G28" i="20"/>
  <c r="L10" i="20"/>
  <c r="L65" i="20"/>
  <c r="L9" i="20"/>
  <c r="K51" i="20"/>
  <c r="I51" i="20"/>
  <c r="G51" i="20"/>
  <c r="K14" i="20"/>
  <c r="G14" i="20"/>
  <c r="I14" i="20"/>
  <c r="K19" i="20"/>
  <c r="G19" i="20"/>
  <c r="I19" i="20"/>
  <c r="K23" i="20"/>
  <c r="I23" i="20"/>
  <c r="G23" i="20"/>
  <c r="I28" i="20"/>
  <c r="K28" i="20"/>
  <c r="I33" i="20"/>
  <c r="G33" i="20"/>
  <c r="K33" i="20"/>
  <c r="I37" i="20"/>
  <c r="K37" i="20"/>
  <c r="G37" i="20"/>
  <c r="K42" i="20"/>
  <c r="I42" i="20"/>
  <c r="G42" i="20"/>
  <c r="G52" i="20"/>
  <c r="I52" i="20"/>
  <c r="K52" i="20"/>
  <c r="I57" i="20"/>
  <c r="K57" i="20"/>
  <c r="G57" i="20"/>
  <c r="K15" i="20"/>
  <c r="G15" i="20"/>
  <c r="I15" i="20"/>
  <c r="G20" i="20"/>
  <c r="K20" i="20"/>
  <c r="I20" i="20"/>
  <c r="I25" i="20"/>
  <c r="G25" i="20"/>
  <c r="K25" i="20"/>
  <c r="K34" i="20"/>
  <c r="I34" i="20"/>
  <c r="G34" i="20"/>
  <c r="K39" i="20"/>
  <c r="I39" i="20"/>
  <c r="G39" i="20"/>
  <c r="K43" i="20"/>
  <c r="I43" i="20"/>
  <c r="G43" i="20"/>
  <c r="K50" i="20"/>
  <c r="I50" i="20"/>
  <c r="G50" i="20"/>
  <c r="I53" i="20"/>
  <c r="K53" i="20"/>
  <c r="G53" i="20"/>
  <c r="K58" i="20"/>
  <c r="I58" i="20"/>
  <c r="G58" i="20"/>
  <c r="G16" i="20"/>
  <c r="K16" i="20"/>
  <c r="I16" i="20"/>
  <c r="I21" i="20"/>
  <c r="K21" i="20"/>
  <c r="G21" i="20"/>
  <c r="K26" i="20"/>
  <c r="G26" i="20"/>
  <c r="I26" i="20"/>
  <c r="I29" i="20"/>
  <c r="K29" i="20"/>
  <c r="G29" i="20"/>
  <c r="K35" i="20"/>
  <c r="I35" i="20"/>
  <c r="G35" i="20"/>
  <c r="G40" i="20"/>
  <c r="I40" i="20"/>
  <c r="K40" i="20"/>
  <c r="G44" i="20"/>
  <c r="K44" i="20"/>
  <c r="I44" i="20"/>
  <c r="E60" i="20"/>
  <c r="K55" i="20"/>
  <c r="I55" i="20"/>
  <c r="G55" i="20"/>
  <c r="K59" i="20"/>
  <c r="I59" i="20"/>
  <c r="G59" i="20"/>
  <c r="I13" i="20"/>
  <c r="K13" i="20"/>
  <c r="G13" i="20"/>
  <c r="I17" i="20"/>
  <c r="K17" i="20"/>
  <c r="G17" i="20"/>
  <c r="K22" i="20"/>
  <c r="I22" i="20"/>
  <c r="G22" i="20"/>
  <c r="K27" i="20"/>
  <c r="I27" i="20"/>
  <c r="G27" i="20"/>
  <c r="K30" i="20"/>
  <c r="G30" i="20"/>
  <c r="I30" i="20"/>
  <c r="G36" i="20"/>
  <c r="K36" i="20"/>
  <c r="I36" i="20"/>
  <c r="I41" i="20"/>
  <c r="K41" i="20"/>
  <c r="G41" i="20"/>
  <c r="K49" i="20"/>
  <c r="G49" i="20"/>
  <c r="G56" i="20"/>
  <c r="K56" i="20"/>
  <c r="I56" i="20"/>
  <c r="K62" i="20"/>
  <c r="I62" i="20"/>
  <c r="G62" i="20"/>
  <c r="L67" i="20"/>
  <c r="L32" i="20"/>
  <c r="L12" i="20"/>
  <c r="L64" i="20"/>
  <c r="L31" i="20"/>
  <c r="L24" i="20"/>
  <c r="L11" i="20"/>
  <c r="L68" i="20"/>
  <c r="L63" i="20"/>
  <c r="L48" i="20"/>
  <c r="E66" i="20"/>
  <c r="E47" i="20"/>
  <c r="L34" i="20" l="1"/>
  <c r="L55" i="20"/>
  <c r="L42" i="20"/>
  <c r="L49" i="20"/>
  <c r="L27" i="20"/>
  <c r="L13" i="20"/>
  <c r="L59" i="20"/>
  <c r="L40" i="20"/>
  <c r="L16" i="20"/>
  <c r="L53" i="20"/>
  <c r="L14" i="20"/>
  <c r="L26" i="20"/>
  <c r="L50" i="20"/>
  <c r="L57" i="20"/>
  <c r="L29" i="20"/>
  <c r="L33" i="20"/>
  <c r="L56" i="20"/>
  <c r="L36" i="20"/>
  <c r="L30" i="20"/>
  <c r="L17" i="20"/>
  <c r="G60" i="20"/>
  <c r="K60" i="20"/>
  <c r="K69" i="20" s="1"/>
  <c r="I60" i="20"/>
  <c r="L41" i="20"/>
  <c r="L35" i="20"/>
  <c r="L21" i="20"/>
  <c r="L58" i="20"/>
  <c r="L39" i="20"/>
  <c r="L25" i="20"/>
  <c r="L20" i="20"/>
  <c r="L15" i="20"/>
  <c r="L37" i="20"/>
  <c r="L19" i="20"/>
  <c r="K47" i="20"/>
  <c r="I47" i="20"/>
  <c r="G47" i="20"/>
  <c r="G66" i="20"/>
  <c r="K66" i="20"/>
  <c r="I66" i="20"/>
  <c r="L62" i="20"/>
  <c r="L22" i="20"/>
  <c r="L44" i="20"/>
  <c r="L43" i="20"/>
  <c r="L52" i="20"/>
  <c r="L28" i="20"/>
  <c r="L23" i="20"/>
  <c r="L51" i="20"/>
  <c r="G69" i="20" l="1"/>
  <c r="L70" i="20" s="1"/>
  <c r="I69" i="20"/>
  <c r="L77" i="20" s="1"/>
  <c r="L66" i="20"/>
  <c r="L47" i="20"/>
  <c r="L60" i="20"/>
  <c r="L69" i="20" l="1"/>
  <c r="L71" i="20" s="1"/>
  <c r="L72" i="20" s="1"/>
  <c r="L73" i="20" s="1"/>
  <c r="L74" i="20" l="1"/>
  <c r="L75" i="20" s="1"/>
  <c r="L76" i="20" s="1"/>
  <c r="L78" i="20" s="1"/>
  <c r="L79" i="20" s="1"/>
  <c r="L80" i="20" s="1"/>
  <c r="J5" i="20" l="1"/>
</calcChain>
</file>

<file path=xl/sharedStrings.xml><?xml version="1.0" encoding="utf-8"?>
<sst xmlns="http://schemas.openxmlformats.org/spreadsheetml/2006/main" count="162" uniqueCount="88">
  <si>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</si>
  <si>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</si>
  <si>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</si>
  <si>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</si>
  <si>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</si>
  <si>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</si>
  <si>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</si>
  <si>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</si>
  <si>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</si>
  <si>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</si>
  <si>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</si>
  <si>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</si>
  <si>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</si>
  <si>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</si>
  <si>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</si>
  <si>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</si>
  <si>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</si>
  <si>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N</t>
  </si>
  <si>
    <t>ც</t>
  </si>
  <si>
    <t>საპენსიო დანარიცხი</t>
  </si>
  <si>
    <t>კომპლ</t>
  </si>
  <si>
    <t>სახარჯთაღრიცხვო  ღირ-ბა</t>
  </si>
  <si>
    <r>
      <t>მ</t>
    </r>
    <r>
      <rPr>
        <b/>
        <sz val="10"/>
        <color theme="1"/>
        <rFont val="Calibri"/>
        <family val="2"/>
        <charset val="204"/>
      </rPr>
      <t>²</t>
    </r>
  </si>
  <si>
    <t>სხვა მასალები</t>
  </si>
  <si>
    <t>მ³</t>
  </si>
  <si>
    <t>ტნ</t>
  </si>
  <si>
    <t xml:space="preserve">ქვიშა                 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</si>
  <si>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</si>
  <si>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  </t>
  </si>
  <si>
    <t>შრომის დანახარჯები</t>
  </si>
  <si>
    <t>ნორმატიული რესურსი</t>
  </si>
  <si>
    <t>მანქანები</t>
  </si>
  <si>
    <t xml:space="preserve">ცემენტი  M400      </t>
  </si>
  <si>
    <t>ცალი</t>
  </si>
  <si>
    <t>პროექტ</t>
  </si>
  <si>
    <t>ქ. თბილისიБ  ქავთარაძის ქ №23  კავკასიის მედიცინის ცენტრი</t>
  </si>
  <si>
    <t>გრძ.მ.</t>
  </si>
  <si>
    <t>2ფენა ტექნონიკოლი uniflex ტკპ  საფარის მოწყობა სპეციალურ პრაიმერზე (კედლებზე 0.25მ-ზე ასვლით)</t>
  </si>
  <si>
    <r>
      <t>მ</t>
    </r>
    <r>
      <rPr>
        <b/>
        <sz val="10"/>
        <color theme="1"/>
        <rFont val="Arial"/>
        <family val="2"/>
        <charset val="204"/>
      </rPr>
      <t>²</t>
    </r>
  </si>
  <si>
    <r>
      <t>მ</t>
    </r>
    <r>
      <rPr>
        <sz val="10"/>
        <color theme="1"/>
        <rFont val="Arial"/>
        <family val="2"/>
        <charset val="204"/>
      </rPr>
      <t>²</t>
    </r>
  </si>
  <si>
    <t xml:space="preserve">მანქანები  </t>
  </si>
  <si>
    <t xml:space="preserve">ტექნონიკოლი uniflex ტკპ              </t>
  </si>
  <si>
    <t xml:space="preserve">პრაიმერი    </t>
  </si>
  <si>
    <t xml:space="preserve">გაზი   </t>
  </si>
  <si>
    <t xml:space="preserve">სხვა მასალები  </t>
  </si>
  <si>
    <t xml:space="preserve">მანქანები      </t>
  </si>
  <si>
    <t>ელექტროდი</t>
  </si>
  <si>
    <t>ლითონის საჭრელი დისკი</t>
  </si>
  <si>
    <r>
      <t>ლითონის ფურცელი  100x150x8   325ცალი ფასი1მ</t>
    </r>
    <r>
      <rPr>
        <sz val="10"/>
        <color theme="1"/>
        <rFont val="Calibri"/>
        <family val="2"/>
        <charset val="204"/>
      </rPr>
      <t>²</t>
    </r>
    <r>
      <rPr>
        <sz val="8.5"/>
        <color theme="1"/>
        <rFont val="Sylfaen"/>
        <family val="1"/>
      </rPr>
      <t>169.5ლ+10ლ დაჭრა</t>
    </r>
  </si>
  <si>
    <t>მილკვადრატი 40 x40x2.5     დგარი L=1.0მ;  325ცალი</t>
  </si>
  <si>
    <t>ბეტონის ანკერ-დუბელი</t>
  </si>
  <si>
    <t>მილკვადრატი 20 x40x2.5</t>
  </si>
  <si>
    <t>საღებავი  ანტიკოროზიული ზეთოვანი</t>
  </si>
  <si>
    <t>საღებავის გამხსნელი</t>
  </si>
  <si>
    <t>შდგენილია СНиП IV-2-82 და სამშენებლო რესურსების ფასთა კრებულის 2023წ I კვარტლის საფუძველზე</t>
  </si>
  <si>
    <t>ბრტყელი სახურავის წყლის მიმღების ხუფი-ცხაურის მოწყობა დ=150მმ</t>
  </si>
  <si>
    <t>პარაპეტის თავზე ქვიშა-ცემენტის 2 სმ სისქის ფენის მოწყობა</t>
  </si>
  <si>
    <t>მანქანები      0.026</t>
  </si>
  <si>
    <r>
      <t>მ</t>
    </r>
    <r>
      <rPr>
        <sz val="10"/>
        <color theme="1"/>
        <rFont val="Cambria"/>
        <family val="1"/>
        <charset val="204"/>
      </rPr>
      <t>³</t>
    </r>
  </si>
  <si>
    <t>ცემენტი M400     0.01</t>
  </si>
  <si>
    <t xml:space="preserve">სხვა მასალები      0.003 </t>
  </si>
  <si>
    <t xml:space="preserve">ქვიშა  0.03 </t>
  </si>
  <si>
    <t>ძირითადი 9სართულიანი შენობისა და ფლიგელების  სახურავებზე დაზიანებული თუნუქის პარაპეტის მოხსნა</t>
  </si>
  <si>
    <t xml:space="preserve">მოთუთიებული თუნუქის ფურცელი სისქე 0.5მმ </t>
  </si>
  <si>
    <t xml:space="preserve">მოთუთიებული თუნუქის ფურცლით   პარაპეტის ქუდის  მოწყობა </t>
  </si>
  <si>
    <t xml:space="preserve">ლითონის სამაგრები და ხრახნი    </t>
  </si>
  <si>
    <t>კიბისა და ლიფტის შახტების კედლების დამუშავება და შეღებვა ფასადის საღებავით</t>
  </si>
  <si>
    <t>ფასადის საღებავი</t>
  </si>
  <si>
    <t>ფასადის ფითხი</t>
  </si>
  <si>
    <t>გრუნტი</t>
  </si>
  <si>
    <t>ლკგ</t>
  </si>
  <si>
    <t>სახურავზე განათებისათვის პროჟექტორების მონტაჟი ელ სადენითა და ავტომატური ჩართვა-გამორთვისათვის ფოტორელეს მონტაჟით</t>
  </si>
  <si>
    <r>
      <t>ელ სადენი ორმაგი იზოლაციით 3x2.5მმ</t>
    </r>
    <r>
      <rPr>
        <sz val="10"/>
        <color theme="1"/>
        <rFont val="Calibri"/>
        <family val="2"/>
        <charset val="204"/>
      </rPr>
      <t>²</t>
    </r>
  </si>
  <si>
    <t>სხვა დამხმარე  მასალები</t>
  </si>
  <si>
    <t>ფოტორელე  TDM  FRL-03</t>
  </si>
  <si>
    <t>პროჟექტორი ILED, P65,   30W 6500K  სამაგრი კრონშტეინით</t>
  </si>
  <si>
    <t>კიბისა და ლიფტის შახტების და პარაპეტების შიდა მხარეს ლესვა ქვიშა-ცემენტის ხსნარით</t>
  </si>
  <si>
    <t>ფოლადის მილის შეღებვა ზეთოვანი ანტიკოროზიული საღებავით    დ50მმ</t>
  </si>
  <si>
    <t>პარაპეტების შიდა კედლებიდან დაზიანებული ნალესის ჩამოყრა-ჩამოფხეკა</t>
  </si>
  <si>
    <t>2'</t>
  </si>
  <si>
    <t>სახურავზე ბუნებრივი ქვით მოპირკეთებული კედლების დაზიანებული ნაწილების მოხსნა</t>
  </si>
  <si>
    <t>შენობის სახურავის პერიმეტრზე 70 სმ სიმაღლის მოაჯირის მოწყობა მილკვადრატით</t>
  </si>
  <si>
    <t>დამხმარე არაკცვალიფიციური პერსონალი</t>
  </si>
  <si>
    <t>კაც/დღე</t>
  </si>
  <si>
    <t>მეხამრიდის ანძის პროექტის მომზადება და სამონტაჟო სამუშაოების გახორციელება (შეთანხმდეს</t>
  </si>
  <si>
    <r>
      <t>კავკასიის მედიცინის ცენტრის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№4                                                                                   </t>
    </r>
  </si>
  <si>
    <t xml:space="preserve"> სახურავი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</si>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</sst>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2"/>
      <color theme="1"/>
      <name val="Sylfaen"/>
      <family val="1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Sylfaen"/>
      <family val="1"/>
      <charset val="204"/>
    </font>
    <font>
      <sz val="10"/>
      <name val="Arial"/>
      <family val="2"/>
    </font>
    <font>
      <b/>
      <sz val="10"/>
      <name val="Sylfaen"/>
      <family val="1"/>
      <charset val="204"/>
    </font>
    <font>
      <sz val="10"/>
      <color theme="1"/>
      <name val="Calibri"/>
      <family val="2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.5"/>
      <color theme="1"/>
      <name val="Sylfaen"/>
      <family val="1"/>
    </font>
    <font>
      <sz val="10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2" fillId="0" borderId="0"/>
    <xf numFmtId="0" fontId="15" fillId="0" borderId="0"/>
    <xf numFmtId="0" fontId="16" fillId="0" borderId="0"/>
    <xf numFmtId="43" fontId="17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3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3" fillId="0" borderId="7" xfId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</cellXfs>
  <cellStyles count="5">
    <cellStyle name="Comma 2" xfId="4" xr:uid="{00000000-0005-0000-0000-000000000000}"/>
    <cellStyle name="Normal" xfId="0" builtinId="0"/>
    <cellStyle name="Normal 3 2" xfId="1" xr:uid="{00000000-0005-0000-0000-000002000000}"/>
    <cellStyle name="silfain" xfId="3" xr:uid="{00000000-0005-0000-0000-000003000000}"/>
    <cellStyle name="Обычный_Лист1" xfId="2" xr:uid="{00000000-0005-0000-0000-000004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L80"/>
  <sheetViews>
    <sheetView tabSelected="1" topLeftCell="A63" workbookViewId="0">
      <selection activeCell="G76" sqref="G76"/>
    </sheetView>
  </sheetViews>
  <sheetFormatPr defaultRowHeight="14.5" x14ac:dyDescent="0.35"/>
  <cols>
    <col min="1" max="1" width="5.6328125" customWidth="1"/>
    <col min="2" max="2" width="48.90625" customWidth="1"/>
    <col min="7" max="7" width="11.08984375" customWidth="1"/>
    <col min="9" max="9" width="11.36328125" customWidth="1"/>
    <col min="12" max="12" width="13.54296875" customWidth="1"/>
  </cols>
  <sheetData>
    <row r="1" spans="1:12" ht="16" x14ac:dyDescent="0.35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</row>
    <row r="2" spans="1:12" ht="16" x14ac:dyDescent="0.35">
      <c r="A2" s="1"/>
      <c r="B2" s="78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6" x14ac:dyDescent="0.35">
      <c r="A3" s="8"/>
      <c r="B3" s="79" t="s">
        <v>86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6" x14ac:dyDescent="0.35">
      <c r="A4" s="80"/>
      <c r="B4" s="80"/>
      <c r="C4" s="81" t="s">
        <v>28</v>
      </c>
      <c r="D4" s="81"/>
      <c r="E4" s="81"/>
      <c r="F4" s="81"/>
      <c r="G4" s="25"/>
      <c r="H4" s="25"/>
      <c r="I4" s="25"/>
      <c r="J4" s="25"/>
      <c r="K4" s="25"/>
      <c r="L4" s="25"/>
    </row>
    <row r="5" spans="1:12" x14ac:dyDescent="0.35">
      <c r="A5" s="68" t="s">
        <v>54</v>
      </c>
      <c r="B5" s="68"/>
      <c r="C5" s="68"/>
      <c r="D5" s="68"/>
      <c r="E5" s="68"/>
      <c r="F5" s="68"/>
      <c r="G5" s="69" t="s">
        <v>21</v>
      </c>
      <c r="H5" s="69"/>
      <c r="I5" s="69"/>
      <c r="J5" s="70" t="e">
        <f>L80</f>
        <v>#VALUE!</v>
      </c>
      <c r="K5" s="71"/>
      <c r="L5" s="9" t="s">
        <v>9</v>
      </c>
    </row>
    <row r="6" spans="1:12" ht="24.5" customHeight="1" x14ac:dyDescent="0.35">
      <c r="A6" s="66" t="s">
        <v>17</v>
      </c>
      <c r="B6" s="66" t="s">
        <v>0</v>
      </c>
      <c r="C6" s="66" t="s">
        <v>1</v>
      </c>
      <c r="D6" s="72" t="s">
        <v>30</v>
      </c>
      <c r="E6" s="72" t="s">
        <v>2</v>
      </c>
      <c r="F6" s="74" t="s">
        <v>3</v>
      </c>
      <c r="G6" s="75"/>
      <c r="H6" s="74" t="s">
        <v>4</v>
      </c>
      <c r="I6" s="75"/>
      <c r="J6" s="64" t="s">
        <v>5</v>
      </c>
      <c r="K6" s="65"/>
      <c r="L6" s="66" t="s">
        <v>6</v>
      </c>
    </row>
    <row r="7" spans="1:12" ht="27" x14ac:dyDescent="0.35">
      <c r="A7" s="67"/>
      <c r="B7" s="67"/>
      <c r="C7" s="67"/>
      <c r="D7" s="73"/>
      <c r="E7" s="73"/>
      <c r="F7" s="6" t="s">
        <v>7</v>
      </c>
      <c r="G7" s="6" t="s">
        <v>6</v>
      </c>
      <c r="H7" s="6" t="s">
        <v>7</v>
      </c>
      <c r="I7" s="6" t="s">
        <v>6</v>
      </c>
      <c r="J7" s="6" t="s">
        <v>7</v>
      </c>
      <c r="K7" s="6" t="s">
        <v>6</v>
      </c>
      <c r="L7" s="67"/>
    </row>
    <row r="8" spans="1:12" x14ac:dyDescent="0.3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40.5" x14ac:dyDescent="0.35">
      <c r="A9" s="37">
        <v>1</v>
      </c>
      <c r="B9" s="33" t="s">
        <v>62</v>
      </c>
      <c r="C9" s="42" t="s">
        <v>36</v>
      </c>
      <c r="D9" s="42"/>
      <c r="E9" s="44">
        <v>380</v>
      </c>
      <c r="F9" s="16"/>
      <c r="G9" s="20">
        <f t="shared" ref="G9:G68" si="0">F9*E9</f>
        <v>0</v>
      </c>
      <c r="H9" s="16"/>
      <c r="I9" s="20">
        <f t="shared" ref="I9:I68" si="1">H9*E9</f>
        <v>0</v>
      </c>
      <c r="J9" s="16"/>
      <c r="K9" s="20">
        <f t="shared" ref="K9:K68" si="2">J9*E9</f>
        <v>0</v>
      </c>
      <c r="L9" s="13">
        <f t="shared" ref="L9:L68" si="3">K9+I9+G9</f>
        <v>0</v>
      </c>
    </row>
    <row r="10" spans="1:12" ht="27" x14ac:dyDescent="0.35">
      <c r="A10" s="37">
        <v>2</v>
      </c>
      <c r="B10" s="52" t="s">
        <v>78</v>
      </c>
      <c r="C10" s="42" t="s">
        <v>22</v>
      </c>
      <c r="D10" s="42"/>
      <c r="E10" s="44">
        <v>190</v>
      </c>
      <c r="F10" s="16"/>
      <c r="G10" s="20">
        <f t="shared" si="0"/>
        <v>0</v>
      </c>
      <c r="H10" s="16"/>
      <c r="I10" s="20">
        <f t="shared" si="1"/>
        <v>0</v>
      </c>
      <c r="J10" s="16"/>
      <c r="K10" s="20">
        <f t="shared" si="2"/>
        <v>0</v>
      </c>
      <c r="L10" s="13">
        <f t="shared" si="3"/>
        <v>0</v>
      </c>
    </row>
    <row r="11" spans="1:12" ht="27" x14ac:dyDescent="0.35">
      <c r="A11" s="57" t="s">
        <v>79</v>
      </c>
      <c r="B11" s="52" t="s">
        <v>80</v>
      </c>
      <c r="C11" s="42" t="s">
        <v>22</v>
      </c>
      <c r="D11" s="42"/>
      <c r="E11" s="44">
        <v>170</v>
      </c>
      <c r="F11" s="16"/>
      <c r="G11" s="20">
        <f t="shared" si="0"/>
        <v>0</v>
      </c>
      <c r="H11" s="16"/>
      <c r="I11" s="20">
        <f t="shared" si="1"/>
        <v>0</v>
      </c>
      <c r="J11" s="16"/>
      <c r="K11" s="20">
        <f t="shared" si="2"/>
        <v>0</v>
      </c>
      <c r="L11" s="13">
        <f t="shared" si="3"/>
        <v>0</v>
      </c>
    </row>
    <row r="12" spans="1:12" ht="27" x14ac:dyDescent="0.35">
      <c r="A12" s="58">
        <v>3</v>
      </c>
      <c r="B12" s="52" t="s">
        <v>56</v>
      </c>
      <c r="C12" s="42" t="s">
        <v>22</v>
      </c>
      <c r="D12" s="42"/>
      <c r="E12" s="44">
        <v>187</v>
      </c>
      <c r="F12" s="16"/>
      <c r="G12" s="20">
        <f t="shared" si="0"/>
        <v>0</v>
      </c>
      <c r="H12" s="16"/>
      <c r="I12" s="20">
        <f t="shared" si="1"/>
        <v>0</v>
      </c>
      <c r="J12" s="16"/>
      <c r="K12" s="20">
        <f t="shared" si="2"/>
        <v>0</v>
      </c>
      <c r="L12" s="13">
        <f t="shared" si="3"/>
        <v>0</v>
      </c>
    </row>
    <row r="13" spans="1:12" x14ac:dyDescent="0.35">
      <c r="A13" s="59"/>
      <c r="B13" s="3" t="s">
        <v>29</v>
      </c>
      <c r="C13" s="21" t="s">
        <v>27</v>
      </c>
      <c r="D13" s="10">
        <v>1</v>
      </c>
      <c r="E13" s="10">
        <f>E12*D13</f>
        <v>187</v>
      </c>
      <c r="F13" s="22"/>
      <c r="G13" s="20">
        <f t="shared" si="0"/>
        <v>0</v>
      </c>
      <c r="H13" s="22"/>
      <c r="I13" s="20">
        <f t="shared" si="1"/>
        <v>0</v>
      </c>
      <c r="J13" s="22"/>
      <c r="K13" s="20">
        <f t="shared" si="2"/>
        <v>0</v>
      </c>
      <c r="L13" s="13">
        <f t="shared" si="3"/>
        <v>0</v>
      </c>
    </row>
    <row r="14" spans="1:12" x14ac:dyDescent="0.35">
      <c r="A14" s="59"/>
      <c r="B14" s="27" t="s">
        <v>31</v>
      </c>
      <c r="C14" s="6" t="s">
        <v>9</v>
      </c>
      <c r="D14" s="28">
        <v>1.8700000000000001E-2</v>
      </c>
      <c r="E14" s="16">
        <f>D14*E12</f>
        <v>3.4969000000000001</v>
      </c>
      <c r="F14" s="16"/>
      <c r="G14" s="20">
        <f t="shared" si="0"/>
        <v>0</v>
      </c>
      <c r="H14" s="16"/>
      <c r="I14" s="20">
        <f t="shared" si="1"/>
        <v>0</v>
      </c>
      <c r="J14" s="16"/>
      <c r="K14" s="20">
        <f t="shared" si="2"/>
        <v>0</v>
      </c>
      <c r="L14" s="13">
        <f t="shared" si="3"/>
        <v>0</v>
      </c>
    </row>
    <row r="15" spans="1:12" x14ac:dyDescent="0.35">
      <c r="A15" s="59"/>
      <c r="B15" s="17" t="s">
        <v>26</v>
      </c>
      <c r="C15" s="6" t="s">
        <v>24</v>
      </c>
      <c r="D15" s="24">
        <v>2.5000000000000001E-2</v>
      </c>
      <c r="E15" s="22">
        <f>D15*E12</f>
        <v>4.6749999999999998</v>
      </c>
      <c r="F15" s="22"/>
      <c r="G15" s="20">
        <f t="shared" si="0"/>
        <v>0</v>
      </c>
      <c r="H15" s="22"/>
      <c r="I15" s="20">
        <f t="shared" si="1"/>
        <v>0</v>
      </c>
      <c r="J15" s="22"/>
      <c r="K15" s="20">
        <f t="shared" si="2"/>
        <v>0</v>
      </c>
      <c r="L15" s="13">
        <f t="shared" si="3"/>
        <v>0</v>
      </c>
    </row>
    <row r="16" spans="1:12" x14ac:dyDescent="0.35">
      <c r="A16" s="59"/>
      <c r="B16" s="17" t="s">
        <v>32</v>
      </c>
      <c r="C16" s="6" t="s">
        <v>25</v>
      </c>
      <c r="D16" s="24">
        <v>6.1999999999999998E-3</v>
      </c>
      <c r="E16" s="22">
        <f>D16*E12</f>
        <v>1.1594</v>
      </c>
      <c r="F16" s="22"/>
      <c r="G16" s="20">
        <f t="shared" si="0"/>
        <v>0</v>
      </c>
      <c r="H16" s="22"/>
      <c r="I16" s="20">
        <f t="shared" si="1"/>
        <v>0</v>
      </c>
      <c r="J16" s="22"/>
      <c r="K16" s="20">
        <f t="shared" si="2"/>
        <v>0</v>
      </c>
      <c r="L16" s="13">
        <f t="shared" si="3"/>
        <v>0</v>
      </c>
    </row>
    <row r="17" spans="1:12" x14ac:dyDescent="0.35">
      <c r="A17" s="60"/>
      <c r="B17" s="29" t="s">
        <v>23</v>
      </c>
      <c r="C17" s="6" t="s">
        <v>9</v>
      </c>
      <c r="D17" s="6">
        <v>6.3600000000000004E-2</v>
      </c>
      <c r="E17" s="22">
        <f>E12*D17</f>
        <v>11.8932</v>
      </c>
      <c r="F17" s="22"/>
      <c r="G17" s="20">
        <f t="shared" si="0"/>
        <v>0</v>
      </c>
      <c r="H17" s="22"/>
      <c r="I17" s="20">
        <f t="shared" si="1"/>
        <v>0</v>
      </c>
      <c r="J17" s="22"/>
      <c r="K17" s="20">
        <f t="shared" si="2"/>
        <v>0</v>
      </c>
      <c r="L17" s="13">
        <f t="shared" si="3"/>
        <v>0</v>
      </c>
    </row>
    <row r="18" spans="1:12" ht="27" x14ac:dyDescent="0.35">
      <c r="A18" s="58">
        <v>4</v>
      </c>
      <c r="B18" s="52" t="s">
        <v>76</v>
      </c>
      <c r="C18" s="42" t="s">
        <v>22</v>
      </c>
      <c r="D18" s="42"/>
      <c r="E18" s="44">
        <v>440</v>
      </c>
      <c r="F18" s="16"/>
      <c r="G18" s="20">
        <f t="shared" si="0"/>
        <v>0</v>
      </c>
      <c r="H18" s="16"/>
      <c r="I18" s="20">
        <f t="shared" si="1"/>
        <v>0</v>
      </c>
      <c r="J18" s="16"/>
      <c r="K18" s="20">
        <f t="shared" si="2"/>
        <v>0</v>
      </c>
      <c r="L18" s="13">
        <f t="shared" si="3"/>
        <v>0</v>
      </c>
    </row>
    <row r="19" spans="1:12" x14ac:dyDescent="0.35">
      <c r="A19" s="59"/>
      <c r="B19" s="3" t="s">
        <v>29</v>
      </c>
      <c r="C19" s="21" t="s">
        <v>27</v>
      </c>
      <c r="D19" s="10">
        <v>1</v>
      </c>
      <c r="E19" s="10">
        <f>E18*D19</f>
        <v>440</v>
      </c>
      <c r="F19" s="22"/>
      <c r="G19" s="20">
        <f t="shared" si="0"/>
        <v>0</v>
      </c>
      <c r="H19" s="22"/>
      <c r="I19" s="20">
        <f t="shared" si="1"/>
        <v>0</v>
      </c>
      <c r="J19" s="22"/>
      <c r="K19" s="20">
        <f t="shared" si="2"/>
        <v>0</v>
      </c>
      <c r="L19" s="13">
        <f t="shared" si="3"/>
        <v>0</v>
      </c>
    </row>
    <row r="20" spans="1:12" x14ac:dyDescent="0.35">
      <c r="A20" s="59"/>
      <c r="B20" s="11" t="s">
        <v>57</v>
      </c>
      <c r="C20" s="21" t="s">
        <v>9</v>
      </c>
      <c r="D20" s="51">
        <v>2.5999999999999999E-2</v>
      </c>
      <c r="E20" s="16">
        <f>E18*D20</f>
        <v>11.44</v>
      </c>
      <c r="F20" s="16"/>
      <c r="G20" s="20">
        <f t="shared" si="0"/>
        <v>0</v>
      </c>
      <c r="H20" s="16"/>
      <c r="I20" s="20">
        <f t="shared" si="1"/>
        <v>0</v>
      </c>
      <c r="J20" s="16"/>
      <c r="K20" s="20">
        <f t="shared" si="2"/>
        <v>0</v>
      </c>
      <c r="L20" s="13">
        <f t="shared" si="3"/>
        <v>0</v>
      </c>
    </row>
    <row r="21" spans="1:12" x14ac:dyDescent="0.35">
      <c r="A21" s="59"/>
      <c r="B21" s="11" t="s">
        <v>61</v>
      </c>
      <c r="C21" s="21" t="s">
        <v>58</v>
      </c>
      <c r="D21" s="51">
        <v>3.1E-2</v>
      </c>
      <c r="E21" s="16">
        <f>E18*D21</f>
        <v>13.64</v>
      </c>
      <c r="F21" s="22"/>
      <c r="G21" s="20">
        <f t="shared" si="0"/>
        <v>0</v>
      </c>
      <c r="H21" s="16"/>
      <c r="I21" s="20">
        <f t="shared" si="1"/>
        <v>0</v>
      </c>
      <c r="J21" s="16"/>
      <c r="K21" s="20">
        <f t="shared" si="2"/>
        <v>0</v>
      </c>
      <c r="L21" s="13">
        <f t="shared" si="3"/>
        <v>0</v>
      </c>
    </row>
    <row r="22" spans="1:12" x14ac:dyDescent="0.35">
      <c r="A22" s="59"/>
      <c r="B22" s="11" t="s">
        <v>59</v>
      </c>
      <c r="C22" s="21" t="s">
        <v>25</v>
      </c>
      <c r="D22" s="51">
        <v>1.14E-2</v>
      </c>
      <c r="E22" s="16">
        <f>E18*D22</f>
        <v>5.016</v>
      </c>
      <c r="F22" s="22"/>
      <c r="G22" s="20">
        <f t="shared" si="0"/>
        <v>0</v>
      </c>
      <c r="H22" s="16"/>
      <c r="I22" s="20">
        <f t="shared" si="1"/>
        <v>0</v>
      </c>
      <c r="J22" s="16"/>
      <c r="K22" s="20">
        <f t="shared" si="2"/>
        <v>0</v>
      </c>
      <c r="L22" s="13">
        <f t="shared" si="3"/>
        <v>0</v>
      </c>
    </row>
    <row r="23" spans="1:12" x14ac:dyDescent="0.35">
      <c r="A23" s="60"/>
      <c r="B23" s="11" t="s">
        <v>60</v>
      </c>
      <c r="C23" s="21" t="s">
        <v>9</v>
      </c>
      <c r="D23" s="51">
        <v>3.0000000000000001E-3</v>
      </c>
      <c r="E23" s="16">
        <f>E18*D23</f>
        <v>1.32</v>
      </c>
      <c r="F23" s="16"/>
      <c r="G23" s="20">
        <f t="shared" si="0"/>
        <v>0</v>
      </c>
      <c r="H23" s="16"/>
      <c r="I23" s="20">
        <f t="shared" si="1"/>
        <v>0</v>
      </c>
      <c r="J23" s="16"/>
      <c r="K23" s="20">
        <f t="shared" si="2"/>
        <v>0</v>
      </c>
      <c r="L23" s="13">
        <f t="shared" si="3"/>
        <v>0</v>
      </c>
    </row>
    <row r="24" spans="1:12" ht="40.5" x14ac:dyDescent="0.35">
      <c r="A24" s="58">
        <v>5</v>
      </c>
      <c r="B24" s="41" t="s">
        <v>37</v>
      </c>
      <c r="C24" s="42" t="s">
        <v>38</v>
      </c>
      <c r="D24" s="43"/>
      <c r="E24" s="44">
        <v>1870</v>
      </c>
      <c r="F24" s="16"/>
      <c r="G24" s="20">
        <f t="shared" si="0"/>
        <v>0</v>
      </c>
      <c r="H24" s="16"/>
      <c r="I24" s="20">
        <f t="shared" si="1"/>
        <v>0</v>
      </c>
      <c r="J24" s="16"/>
      <c r="K24" s="20">
        <f t="shared" si="2"/>
        <v>0</v>
      </c>
      <c r="L24" s="13">
        <f t="shared" si="3"/>
        <v>0</v>
      </c>
    </row>
    <row r="25" spans="1:12" x14ac:dyDescent="0.35">
      <c r="A25" s="59"/>
      <c r="B25" s="3" t="s">
        <v>29</v>
      </c>
      <c r="C25" s="21" t="s">
        <v>8</v>
      </c>
      <c r="D25" s="10">
        <v>1</v>
      </c>
      <c r="E25" s="10">
        <f>E24*D25</f>
        <v>1870</v>
      </c>
      <c r="F25" s="22"/>
      <c r="G25" s="20">
        <f t="shared" si="0"/>
        <v>0</v>
      </c>
      <c r="H25" s="16"/>
      <c r="I25" s="20">
        <f t="shared" si="1"/>
        <v>0</v>
      </c>
      <c r="J25" s="16"/>
      <c r="K25" s="20">
        <f t="shared" si="2"/>
        <v>0</v>
      </c>
      <c r="L25" s="13">
        <f t="shared" si="3"/>
        <v>0</v>
      </c>
    </row>
    <row r="26" spans="1:12" x14ac:dyDescent="0.35">
      <c r="A26" s="59"/>
      <c r="B26" s="27" t="s">
        <v>40</v>
      </c>
      <c r="C26" s="6" t="s">
        <v>9</v>
      </c>
      <c r="D26" s="51">
        <v>2.1399999999999999E-2</v>
      </c>
      <c r="E26" s="16">
        <f>E24*D26</f>
        <v>40.018000000000001</v>
      </c>
      <c r="F26" s="16"/>
      <c r="G26" s="20">
        <f t="shared" si="0"/>
        <v>0</v>
      </c>
      <c r="H26" s="16"/>
      <c r="I26" s="20">
        <f t="shared" si="1"/>
        <v>0</v>
      </c>
      <c r="J26" s="16"/>
      <c r="K26" s="20">
        <f t="shared" si="2"/>
        <v>0</v>
      </c>
      <c r="L26" s="13">
        <f t="shared" si="3"/>
        <v>0</v>
      </c>
    </row>
    <row r="27" spans="1:12" x14ac:dyDescent="0.35">
      <c r="A27" s="59"/>
      <c r="B27" s="27" t="s">
        <v>41</v>
      </c>
      <c r="C27" s="51" t="s">
        <v>39</v>
      </c>
      <c r="D27" s="16">
        <v>2.2400000000000002</v>
      </c>
      <c r="E27" s="16">
        <f>E24*D27</f>
        <v>4188.8</v>
      </c>
      <c r="F27" s="16"/>
      <c r="G27" s="20">
        <f t="shared" si="0"/>
        <v>0</v>
      </c>
      <c r="H27" s="16"/>
      <c r="I27" s="20">
        <f t="shared" si="1"/>
        <v>0</v>
      </c>
      <c r="J27" s="16"/>
      <c r="K27" s="20">
        <f t="shared" si="2"/>
        <v>0</v>
      </c>
      <c r="L27" s="13">
        <f t="shared" si="3"/>
        <v>0</v>
      </c>
    </row>
    <row r="28" spans="1:12" x14ac:dyDescent="0.35">
      <c r="A28" s="59"/>
      <c r="B28" s="27" t="s">
        <v>42</v>
      </c>
      <c r="C28" s="51" t="s">
        <v>10</v>
      </c>
      <c r="D28" s="16">
        <v>0.8</v>
      </c>
      <c r="E28" s="16">
        <f>E24*D28</f>
        <v>1496</v>
      </c>
      <c r="F28" s="16"/>
      <c r="G28" s="20">
        <f t="shared" si="0"/>
        <v>0</v>
      </c>
      <c r="H28" s="16"/>
      <c r="I28" s="20">
        <f t="shared" si="1"/>
        <v>0</v>
      </c>
      <c r="J28" s="16"/>
      <c r="K28" s="20">
        <f t="shared" si="2"/>
        <v>0</v>
      </c>
      <c r="L28" s="13">
        <f t="shared" si="3"/>
        <v>0</v>
      </c>
    </row>
    <row r="29" spans="1:12" x14ac:dyDescent="0.35">
      <c r="A29" s="59"/>
      <c r="B29" s="27" t="s">
        <v>43</v>
      </c>
      <c r="C29" s="51" t="s">
        <v>10</v>
      </c>
      <c r="D29" s="16">
        <v>0.5</v>
      </c>
      <c r="E29" s="16">
        <f>E24*D29</f>
        <v>935</v>
      </c>
      <c r="F29" s="16"/>
      <c r="G29" s="20">
        <f t="shared" si="0"/>
        <v>0</v>
      </c>
      <c r="H29" s="16"/>
      <c r="I29" s="20">
        <f t="shared" si="1"/>
        <v>0</v>
      </c>
      <c r="J29" s="16"/>
      <c r="K29" s="20">
        <f t="shared" si="2"/>
        <v>0</v>
      </c>
      <c r="L29" s="13">
        <f t="shared" si="3"/>
        <v>0</v>
      </c>
    </row>
    <row r="30" spans="1:12" x14ac:dyDescent="0.35">
      <c r="A30" s="60"/>
      <c r="B30" s="29" t="s">
        <v>44</v>
      </c>
      <c r="C30" s="6" t="s">
        <v>9</v>
      </c>
      <c r="D30" s="51">
        <v>2.06E-2</v>
      </c>
      <c r="E30" s="22">
        <f>E24*D30</f>
        <v>38.521999999999998</v>
      </c>
      <c r="F30" s="22"/>
      <c r="G30" s="20">
        <f t="shared" si="0"/>
        <v>0</v>
      </c>
      <c r="H30" s="22"/>
      <c r="I30" s="20">
        <f t="shared" si="1"/>
        <v>0</v>
      </c>
      <c r="J30" s="22"/>
      <c r="K30" s="20">
        <f t="shared" si="2"/>
        <v>0</v>
      </c>
      <c r="L30" s="13">
        <f t="shared" si="3"/>
        <v>0</v>
      </c>
    </row>
    <row r="31" spans="1:12" ht="27" x14ac:dyDescent="0.35">
      <c r="A31" s="50">
        <v>6</v>
      </c>
      <c r="B31" s="41" t="s">
        <v>55</v>
      </c>
      <c r="C31" s="42" t="s">
        <v>18</v>
      </c>
      <c r="D31" s="42"/>
      <c r="E31" s="44">
        <v>22</v>
      </c>
      <c r="F31" s="16"/>
      <c r="G31" s="20">
        <f t="shared" si="0"/>
        <v>0</v>
      </c>
      <c r="H31" s="16"/>
      <c r="I31" s="20">
        <f t="shared" si="1"/>
        <v>0</v>
      </c>
      <c r="J31" s="16"/>
      <c r="K31" s="20">
        <f t="shared" si="2"/>
        <v>0</v>
      </c>
      <c r="L31" s="13">
        <f t="shared" si="3"/>
        <v>0</v>
      </c>
    </row>
    <row r="32" spans="1:12" ht="27" x14ac:dyDescent="0.35">
      <c r="A32" s="58">
        <v>7</v>
      </c>
      <c r="B32" s="41" t="s">
        <v>64</v>
      </c>
      <c r="C32" s="42" t="s">
        <v>22</v>
      </c>
      <c r="D32" s="43"/>
      <c r="E32" s="44">
        <v>380</v>
      </c>
      <c r="F32" s="16"/>
      <c r="G32" s="20">
        <f t="shared" si="0"/>
        <v>0</v>
      </c>
      <c r="H32" s="16"/>
      <c r="I32" s="20">
        <f t="shared" si="1"/>
        <v>0</v>
      </c>
      <c r="J32" s="16"/>
      <c r="K32" s="20">
        <f t="shared" si="2"/>
        <v>0</v>
      </c>
      <c r="L32" s="13">
        <f t="shared" si="3"/>
        <v>0</v>
      </c>
    </row>
    <row r="33" spans="1:12" x14ac:dyDescent="0.35">
      <c r="A33" s="59"/>
      <c r="B33" s="3" t="s">
        <v>29</v>
      </c>
      <c r="C33" s="21" t="s">
        <v>36</v>
      </c>
      <c r="D33" s="10">
        <v>1</v>
      </c>
      <c r="E33" s="10">
        <f>E32*D33</f>
        <v>380</v>
      </c>
      <c r="F33" s="22"/>
      <c r="G33" s="20">
        <f t="shared" si="0"/>
        <v>0</v>
      </c>
      <c r="H33" s="16"/>
      <c r="I33" s="20">
        <f t="shared" si="1"/>
        <v>0</v>
      </c>
      <c r="J33" s="16"/>
      <c r="K33" s="20">
        <f t="shared" si="2"/>
        <v>0</v>
      </c>
      <c r="L33" s="13">
        <f t="shared" si="3"/>
        <v>0</v>
      </c>
    </row>
    <row r="34" spans="1:12" x14ac:dyDescent="0.35">
      <c r="A34" s="59"/>
      <c r="B34" s="36" t="s">
        <v>45</v>
      </c>
      <c r="C34" s="21" t="s">
        <v>9</v>
      </c>
      <c r="D34" s="26">
        <v>0.03</v>
      </c>
      <c r="E34" s="16">
        <f>E32*D34</f>
        <v>11.4</v>
      </c>
      <c r="F34" s="16"/>
      <c r="G34" s="20">
        <f t="shared" si="0"/>
        <v>0</v>
      </c>
      <c r="H34" s="16"/>
      <c r="I34" s="20">
        <f t="shared" si="1"/>
        <v>0</v>
      </c>
      <c r="J34" s="16"/>
      <c r="K34" s="20">
        <f t="shared" si="2"/>
        <v>0</v>
      </c>
      <c r="L34" s="13">
        <f t="shared" si="3"/>
        <v>0</v>
      </c>
    </row>
    <row r="35" spans="1:12" x14ac:dyDescent="0.35">
      <c r="A35" s="59"/>
      <c r="B35" s="27" t="s">
        <v>63</v>
      </c>
      <c r="C35" s="51" t="s">
        <v>39</v>
      </c>
      <c r="D35" s="26">
        <v>1.1000000000000001</v>
      </c>
      <c r="E35" s="16">
        <f>E32*D35</f>
        <v>418.00000000000006</v>
      </c>
      <c r="F35" s="16"/>
      <c r="G35" s="20">
        <f t="shared" si="0"/>
        <v>0</v>
      </c>
      <c r="H35" s="16"/>
      <c r="I35" s="20">
        <f t="shared" si="1"/>
        <v>0</v>
      </c>
      <c r="J35" s="16"/>
      <c r="K35" s="20">
        <f t="shared" si="2"/>
        <v>0</v>
      </c>
      <c r="L35" s="13">
        <f t="shared" si="3"/>
        <v>0</v>
      </c>
    </row>
    <row r="36" spans="1:12" x14ac:dyDescent="0.35">
      <c r="A36" s="59"/>
      <c r="B36" s="27" t="s">
        <v>65</v>
      </c>
      <c r="C36" s="51" t="s">
        <v>33</v>
      </c>
      <c r="D36" s="45">
        <v>3</v>
      </c>
      <c r="E36" s="16">
        <f>E32*D36</f>
        <v>1140</v>
      </c>
      <c r="F36" s="16"/>
      <c r="G36" s="20">
        <f t="shared" si="0"/>
        <v>0</v>
      </c>
      <c r="H36" s="16"/>
      <c r="I36" s="20">
        <f t="shared" si="1"/>
        <v>0</v>
      </c>
      <c r="J36" s="16"/>
      <c r="K36" s="20">
        <f t="shared" si="2"/>
        <v>0</v>
      </c>
      <c r="L36" s="13">
        <f t="shared" si="3"/>
        <v>0</v>
      </c>
    </row>
    <row r="37" spans="1:12" x14ac:dyDescent="0.35">
      <c r="A37" s="60"/>
      <c r="B37" s="29" t="s">
        <v>44</v>
      </c>
      <c r="C37" s="6" t="s">
        <v>9</v>
      </c>
      <c r="D37" s="45">
        <v>0.1</v>
      </c>
      <c r="E37" s="16">
        <f>E32*D37</f>
        <v>38</v>
      </c>
      <c r="F37" s="22"/>
      <c r="G37" s="20">
        <f t="shared" si="0"/>
        <v>0</v>
      </c>
      <c r="H37" s="22"/>
      <c r="I37" s="20">
        <f t="shared" si="1"/>
        <v>0</v>
      </c>
      <c r="J37" s="22"/>
      <c r="K37" s="20">
        <f t="shared" si="2"/>
        <v>0</v>
      </c>
      <c r="L37" s="13">
        <f t="shared" si="3"/>
        <v>0</v>
      </c>
    </row>
    <row r="38" spans="1:12" ht="27" x14ac:dyDescent="0.35">
      <c r="A38" s="58">
        <v>8</v>
      </c>
      <c r="B38" s="33" t="s">
        <v>81</v>
      </c>
      <c r="C38" s="42" t="s">
        <v>36</v>
      </c>
      <c r="D38" s="43"/>
      <c r="E38" s="44">
        <v>260</v>
      </c>
      <c r="F38" s="16"/>
      <c r="G38" s="20">
        <f t="shared" si="0"/>
        <v>0</v>
      </c>
      <c r="H38" s="16"/>
      <c r="I38" s="20">
        <f t="shared" si="1"/>
        <v>0</v>
      </c>
      <c r="J38" s="16"/>
      <c r="K38" s="20">
        <f t="shared" si="2"/>
        <v>0</v>
      </c>
      <c r="L38" s="13">
        <f t="shared" si="3"/>
        <v>0</v>
      </c>
    </row>
    <row r="39" spans="1:12" x14ac:dyDescent="0.35">
      <c r="A39" s="59"/>
      <c r="B39" s="3" t="s">
        <v>29</v>
      </c>
      <c r="C39" s="21" t="s">
        <v>36</v>
      </c>
      <c r="D39" s="10">
        <v>1</v>
      </c>
      <c r="E39" s="10">
        <f>E38*D39</f>
        <v>260</v>
      </c>
      <c r="F39" s="22"/>
      <c r="G39" s="20">
        <f t="shared" si="0"/>
        <v>0</v>
      </c>
      <c r="H39" s="16"/>
      <c r="I39" s="20">
        <f t="shared" si="1"/>
        <v>0</v>
      </c>
      <c r="J39" s="16"/>
      <c r="K39" s="20">
        <f t="shared" si="2"/>
        <v>0</v>
      </c>
      <c r="L39" s="13">
        <f t="shared" si="3"/>
        <v>0</v>
      </c>
    </row>
    <row r="40" spans="1:12" x14ac:dyDescent="0.35">
      <c r="A40" s="59"/>
      <c r="B40" s="36" t="s">
        <v>45</v>
      </c>
      <c r="C40" s="21" t="s">
        <v>9</v>
      </c>
      <c r="D40" s="26">
        <v>3.7999999999999999E-2</v>
      </c>
      <c r="E40" s="16">
        <f>E38*D40</f>
        <v>9.879999999999999</v>
      </c>
      <c r="F40" s="16"/>
      <c r="G40" s="20">
        <f t="shared" si="0"/>
        <v>0</v>
      </c>
      <c r="H40" s="16"/>
      <c r="I40" s="20">
        <f t="shared" si="1"/>
        <v>0</v>
      </c>
      <c r="J40" s="16"/>
      <c r="K40" s="20">
        <f t="shared" si="2"/>
        <v>0</v>
      </c>
      <c r="L40" s="13">
        <f t="shared" si="3"/>
        <v>0</v>
      </c>
    </row>
    <row r="41" spans="1:12" x14ac:dyDescent="0.35">
      <c r="A41" s="59"/>
      <c r="B41" s="19" t="s">
        <v>51</v>
      </c>
      <c r="C41" s="26" t="s">
        <v>36</v>
      </c>
      <c r="D41" s="26">
        <f>1.1*2</f>
        <v>2.2000000000000002</v>
      </c>
      <c r="E41" s="16">
        <f>E38*D41</f>
        <v>572</v>
      </c>
      <c r="F41" s="16"/>
      <c r="G41" s="20">
        <f t="shared" si="0"/>
        <v>0</v>
      </c>
      <c r="H41" s="16"/>
      <c r="I41" s="20">
        <f t="shared" si="1"/>
        <v>0</v>
      </c>
      <c r="J41" s="16"/>
      <c r="K41" s="20">
        <f t="shared" si="2"/>
        <v>0</v>
      </c>
      <c r="L41" s="13">
        <f t="shared" si="3"/>
        <v>0</v>
      </c>
    </row>
    <row r="42" spans="1:12" x14ac:dyDescent="0.35">
      <c r="A42" s="59"/>
      <c r="B42" s="19" t="s">
        <v>49</v>
      </c>
      <c r="C42" s="26" t="s">
        <v>36</v>
      </c>
      <c r="D42" s="26" t="s">
        <v>34</v>
      </c>
      <c r="E42" s="16">
        <f>486/1*1.1</f>
        <v>534.6</v>
      </c>
      <c r="F42" s="16"/>
      <c r="G42" s="20">
        <f t="shared" si="0"/>
        <v>0</v>
      </c>
      <c r="H42" s="16"/>
      <c r="I42" s="20">
        <f t="shared" si="1"/>
        <v>0</v>
      </c>
      <c r="J42" s="16"/>
      <c r="K42" s="20">
        <f t="shared" si="2"/>
        <v>0</v>
      </c>
      <c r="L42" s="13">
        <f t="shared" si="3"/>
        <v>0</v>
      </c>
    </row>
    <row r="43" spans="1:12" ht="27" x14ac:dyDescent="0.35">
      <c r="A43" s="59"/>
      <c r="B43" s="19" t="s">
        <v>48</v>
      </c>
      <c r="C43" s="26" t="s">
        <v>27</v>
      </c>
      <c r="D43" s="26" t="s">
        <v>34</v>
      </c>
      <c r="E43" s="45">
        <f>0.1*0.15*325</f>
        <v>4.875</v>
      </c>
      <c r="F43" s="16"/>
      <c r="G43" s="20">
        <f t="shared" si="0"/>
        <v>0</v>
      </c>
      <c r="H43" s="16"/>
      <c r="I43" s="20">
        <f t="shared" si="1"/>
        <v>0</v>
      </c>
      <c r="J43" s="16"/>
      <c r="K43" s="20">
        <f t="shared" si="2"/>
        <v>0</v>
      </c>
      <c r="L43" s="13">
        <f t="shared" si="3"/>
        <v>0</v>
      </c>
    </row>
    <row r="44" spans="1:12" x14ac:dyDescent="0.35">
      <c r="A44" s="59"/>
      <c r="B44" s="19" t="s">
        <v>50</v>
      </c>
      <c r="C44" s="26" t="s">
        <v>33</v>
      </c>
      <c r="D44" s="26" t="s">
        <v>34</v>
      </c>
      <c r="E44" s="45">
        <f>325*4*1.05</f>
        <v>1365</v>
      </c>
      <c r="F44" s="16"/>
      <c r="G44" s="20">
        <f t="shared" si="0"/>
        <v>0</v>
      </c>
      <c r="H44" s="16"/>
      <c r="I44" s="20">
        <f t="shared" si="1"/>
        <v>0</v>
      </c>
      <c r="J44" s="16"/>
      <c r="K44" s="20">
        <f t="shared" si="2"/>
        <v>0</v>
      </c>
      <c r="L44" s="13">
        <f t="shared" si="3"/>
        <v>0</v>
      </c>
    </row>
    <row r="45" spans="1:12" x14ac:dyDescent="0.35">
      <c r="A45" s="59"/>
      <c r="B45" s="19" t="s">
        <v>47</v>
      </c>
      <c r="C45" s="26" t="s">
        <v>18</v>
      </c>
      <c r="D45" s="26">
        <v>4.1000000000000002E-2</v>
      </c>
      <c r="E45" s="16">
        <v>19</v>
      </c>
      <c r="F45" s="16"/>
      <c r="G45" s="20">
        <f t="shared" si="0"/>
        <v>0</v>
      </c>
      <c r="H45" s="16"/>
      <c r="I45" s="20">
        <f t="shared" si="1"/>
        <v>0</v>
      </c>
      <c r="J45" s="16"/>
      <c r="K45" s="20">
        <f t="shared" si="2"/>
        <v>0</v>
      </c>
      <c r="L45" s="13">
        <f t="shared" si="3"/>
        <v>0</v>
      </c>
    </row>
    <row r="46" spans="1:12" x14ac:dyDescent="0.35">
      <c r="A46" s="59"/>
      <c r="B46" s="19" t="s">
        <v>46</v>
      </c>
      <c r="C46" s="26" t="s">
        <v>10</v>
      </c>
      <c r="D46" s="26"/>
      <c r="E46" s="16">
        <v>21</v>
      </c>
      <c r="F46" s="16"/>
      <c r="G46" s="20">
        <f t="shared" si="0"/>
        <v>0</v>
      </c>
      <c r="H46" s="16"/>
      <c r="I46" s="20">
        <f t="shared" si="1"/>
        <v>0</v>
      </c>
      <c r="J46" s="16"/>
      <c r="K46" s="20">
        <f t="shared" si="2"/>
        <v>0</v>
      </c>
      <c r="L46" s="13">
        <f t="shared" si="3"/>
        <v>0</v>
      </c>
    </row>
    <row r="47" spans="1:12" x14ac:dyDescent="0.35">
      <c r="A47" s="60"/>
      <c r="B47" s="29" t="s">
        <v>44</v>
      </c>
      <c r="C47" s="6" t="s">
        <v>9</v>
      </c>
      <c r="D47" s="46">
        <v>5.6000000000000001E-2</v>
      </c>
      <c r="E47" s="16">
        <f>E41*D47</f>
        <v>32.032000000000004</v>
      </c>
      <c r="F47" s="22"/>
      <c r="G47" s="20">
        <f t="shared" si="0"/>
        <v>0</v>
      </c>
      <c r="H47" s="22"/>
      <c r="I47" s="20">
        <f t="shared" si="1"/>
        <v>0</v>
      </c>
      <c r="J47" s="22"/>
      <c r="K47" s="20">
        <f t="shared" si="2"/>
        <v>0</v>
      </c>
      <c r="L47" s="13">
        <f t="shared" si="3"/>
        <v>0</v>
      </c>
    </row>
    <row r="48" spans="1:12" ht="27" x14ac:dyDescent="0.35">
      <c r="A48" s="61">
        <v>9</v>
      </c>
      <c r="B48" s="33" t="s">
        <v>77</v>
      </c>
      <c r="C48" s="47" t="s">
        <v>22</v>
      </c>
      <c r="D48" s="48"/>
      <c r="E48" s="34">
        <v>175</v>
      </c>
      <c r="F48" s="10"/>
      <c r="G48" s="20">
        <f t="shared" si="0"/>
        <v>0</v>
      </c>
      <c r="H48" s="10"/>
      <c r="I48" s="20">
        <f t="shared" si="1"/>
        <v>0</v>
      </c>
      <c r="J48" s="10"/>
      <c r="K48" s="20">
        <f t="shared" si="2"/>
        <v>0</v>
      </c>
      <c r="L48" s="13">
        <f t="shared" si="3"/>
        <v>0</v>
      </c>
    </row>
    <row r="49" spans="1:12" x14ac:dyDescent="0.35">
      <c r="A49" s="62"/>
      <c r="B49" s="3" t="s">
        <v>29</v>
      </c>
      <c r="C49" s="21" t="s">
        <v>27</v>
      </c>
      <c r="D49" s="10">
        <v>1</v>
      </c>
      <c r="E49" s="10">
        <f>E48*D49</f>
        <v>175</v>
      </c>
      <c r="F49" s="22"/>
      <c r="G49" s="20">
        <f t="shared" si="0"/>
        <v>0</v>
      </c>
      <c r="H49" s="20"/>
      <c r="I49" s="20">
        <f t="shared" si="1"/>
        <v>0</v>
      </c>
      <c r="J49" s="20"/>
      <c r="K49" s="20">
        <f t="shared" si="2"/>
        <v>0</v>
      </c>
      <c r="L49" s="13">
        <f t="shared" si="3"/>
        <v>0</v>
      </c>
    </row>
    <row r="50" spans="1:12" x14ac:dyDescent="0.35">
      <c r="A50" s="62"/>
      <c r="B50" s="3" t="s">
        <v>31</v>
      </c>
      <c r="C50" s="21" t="s">
        <v>9</v>
      </c>
      <c r="D50" s="21">
        <v>3.0000000000000001E-3</v>
      </c>
      <c r="E50" s="20">
        <f>E48*D50</f>
        <v>0.52500000000000002</v>
      </c>
      <c r="F50" s="22"/>
      <c r="G50" s="20">
        <f t="shared" si="0"/>
        <v>0</v>
      </c>
      <c r="H50" s="20"/>
      <c r="I50" s="20">
        <f t="shared" si="1"/>
        <v>0</v>
      </c>
      <c r="J50" s="20"/>
      <c r="K50" s="20">
        <f t="shared" si="2"/>
        <v>0</v>
      </c>
      <c r="L50" s="13">
        <f t="shared" si="3"/>
        <v>0</v>
      </c>
    </row>
    <row r="51" spans="1:12" x14ac:dyDescent="0.35">
      <c r="A51" s="62"/>
      <c r="B51" s="3" t="s">
        <v>52</v>
      </c>
      <c r="C51" s="21" t="s">
        <v>10</v>
      </c>
      <c r="D51" s="21">
        <f>0.251+0.002</f>
        <v>0.253</v>
      </c>
      <c r="E51" s="20">
        <f>E48*D51</f>
        <v>44.274999999999999</v>
      </c>
      <c r="F51" s="22"/>
      <c r="G51" s="20">
        <f t="shared" si="0"/>
        <v>0</v>
      </c>
      <c r="H51" s="20"/>
      <c r="I51" s="20">
        <f t="shared" si="1"/>
        <v>0</v>
      </c>
      <c r="J51" s="20"/>
      <c r="K51" s="20">
        <f t="shared" si="2"/>
        <v>0</v>
      </c>
      <c r="L51" s="13">
        <f t="shared" si="3"/>
        <v>0</v>
      </c>
    </row>
    <row r="52" spans="1:12" x14ac:dyDescent="0.35">
      <c r="A52" s="62"/>
      <c r="B52" s="3" t="s">
        <v>53</v>
      </c>
      <c r="C52" s="21" t="s">
        <v>10</v>
      </c>
      <c r="D52" s="21">
        <v>2.7E-2</v>
      </c>
      <c r="E52" s="20">
        <f>E48*D52</f>
        <v>4.7249999999999996</v>
      </c>
      <c r="F52" s="22"/>
      <c r="G52" s="20">
        <f t="shared" si="0"/>
        <v>0</v>
      </c>
      <c r="H52" s="20"/>
      <c r="I52" s="20">
        <f t="shared" si="1"/>
        <v>0</v>
      </c>
      <c r="J52" s="20"/>
      <c r="K52" s="20">
        <f t="shared" si="2"/>
        <v>0</v>
      </c>
      <c r="L52" s="13">
        <f t="shared" si="3"/>
        <v>0</v>
      </c>
    </row>
    <row r="53" spans="1:12" x14ac:dyDescent="0.35">
      <c r="A53" s="63"/>
      <c r="B53" s="3" t="s">
        <v>23</v>
      </c>
      <c r="C53" s="21" t="s">
        <v>9</v>
      </c>
      <c r="D53" s="20">
        <v>1.9E-2</v>
      </c>
      <c r="E53" s="20">
        <f>D53*E48</f>
        <v>3.3249999999999997</v>
      </c>
      <c r="F53" s="22"/>
      <c r="G53" s="20">
        <f t="shared" si="0"/>
        <v>0</v>
      </c>
      <c r="H53" s="20"/>
      <c r="I53" s="20">
        <f t="shared" si="1"/>
        <v>0</v>
      </c>
      <c r="J53" s="20"/>
      <c r="K53" s="20">
        <f t="shared" si="2"/>
        <v>0</v>
      </c>
      <c r="L53" s="13">
        <f t="shared" si="3"/>
        <v>0</v>
      </c>
    </row>
    <row r="54" spans="1:12" ht="27" x14ac:dyDescent="0.35">
      <c r="A54" s="61">
        <v>10</v>
      </c>
      <c r="B54" s="52" t="s">
        <v>66</v>
      </c>
      <c r="C54" s="42" t="s">
        <v>22</v>
      </c>
      <c r="D54" s="42"/>
      <c r="E54" s="44">
        <v>296</v>
      </c>
      <c r="F54" s="22"/>
      <c r="G54" s="20">
        <f t="shared" si="0"/>
        <v>0</v>
      </c>
      <c r="H54" s="20"/>
      <c r="I54" s="20">
        <f t="shared" si="1"/>
        <v>0</v>
      </c>
      <c r="J54" s="20"/>
      <c r="K54" s="20">
        <f t="shared" si="2"/>
        <v>0</v>
      </c>
      <c r="L54" s="13">
        <f t="shared" si="3"/>
        <v>0</v>
      </c>
    </row>
    <row r="55" spans="1:12" x14ac:dyDescent="0.35">
      <c r="A55" s="62"/>
      <c r="B55" s="3" t="s">
        <v>29</v>
      </c>
      <c r="C55" s="21" t="s">
        <v>36</v>
      </c>
      <c r="D55" s="10">
        <v>1</v>
      </c>
      <c r="E55" s="10">
        <f>E54*D55</f>
        <v>296</v>
      </c>
      <c r="F55" s="22"/>
      <c r="G55" s="20">
        <f t="shared" si="0"/>
        <v>0</v>
      </c>
      <c r="H55" s="16"/>
      <c r="I55" s="20">
        <f t="shared" si="1"/>
        <v>0</v>
      </c>
      <c r="J55" s="16"/>
      <c r="K55" s="20">
        <f t="shared" si="2"/>
        <v>0</v>
      </c>
      <c r="L55" s="13">
        <f t="shared" si="3"/>
        <v>0</v>
      </c>
    </row>
    <row r="56" spans="1:12" x14ac:dyDescent="0.35">
      <c r="A56" s="62"/>
      <c r="B56" s="27" t="s">
        <v>31</v>
      </c>
      <c r="C56" s="6" t="s">
        <v>9</v>
      </c>
      <c r="D56" s="30">
        <v>0.1</v>
      </c>
      <c r="E56" s="16">
        <f>E54*D56</f>
        <v>29.6</v>
      </c>
      <c r="F56" s="16"/>
      <c r="G56" s="20">
        <f t="shared" si="0"/>
        <v>0</v>
      </c>
      <c r="H56" s="16"/>
      <c r="I56" s="20">
        <f t="shared" si="1"/>
        <v>0</v>
      </c>
      <c r="J56" s="16"/>
      <c r="K56" s="20">
        <f t="shared" si="2"/>
        <v>0</v>
      </c>
      <c r="L56" s="13">
        <f t="shared" si="3"/>
        <v>0</v>
      </c>
    </row>
    <row r="57" spans="1:12" x14ac:dyDescent="0.35">
      <c r="A57" s="62"/>
      <c r="B57" s="15" t="s">
        <v>67</v>
      </c>
      <c r="C57" s="14" t="s">
        <v>10</v>
      </c>
      <c r="D57" s="26">
        <v>0.62</v>
      </c>
      <c r="E57" s="16">
        <f>E54*D57</f>
        <v>183.52</v>
      </c>
      <c r="F57" s="16"/>
      <c r="G57" s="20">
        <f t="shared" si="0"/>
        <v>0</v>
      </c>
      <c r="H57" s="16"/>
      <c r="I57" s="20">
        <f t="shared" si="1"/>
        <v>0</v>
      </c>
      <c r="J57" s="16"/>
      <c r="K57" s="20">
        <f t="shared" si="2"/>
        <v>0</v>
      </c>
      <c r="L57" s="13">
        <f t="shared" si="3"/>
        <v>0</v>
      </c>
    </row>
    <row r="58" spans="1:12" x14ac:dyDescent="0.35">
      <c r="A58" s="62"/>
      <c r="B58" s="15" t="s">
        <v>68</v>
      </c>
      <c r="C58" s="14" t="s">
        <v>70</v>
      </c>
      <c r="D58" s="26">
        <v>0.7</v>
      </c>
      <c r="E58" s="16">
        <f>E54*D58</f>
        <v>207.2</v>
      </c>
      <c r="F58" s="16"/>
      <c r="G58" s="20">
        <f t="shared" si="0"/>
        <v>0</v>
      </c>
      <c r="H58" s="16"/>
      <c r="I58" s="20">
        <f t="shared" si="1"/>
        <v>0</v>
      </c>
      <c r="J58" s="16"/>
      <c r="K58" s="20">
        <f t="shared" si="2"/>
        <v>0</v>
      </c>
      <c r="L58" s="13">
        <f t="shared" si="3"/>
        <v>0</v>
      </c>
    </row>
    <row r="59" spans="1:12" x14ac:dyDescent="0.35">
      <c r="A59" s="62"/>
      <c r="B59" s="15" t="s">
        <v>69</v>
      </c>
      <c r="C59" s="14" t="s">
        <v>10</v>
      </c>
      <c r="D59" s="26">
        <v>0.15</v>
      </c>
      <c r="E59" s="16">
        <f>E54*D59</f>
        <v>44.4</v>
      </c>
      <c r="F59" s="16"/>
      <c r="G59" s="20">
        <f t="shared" si="0"/>
        <v>0</v>
      </c>
      <c r="H59" s="16"/>
      <c r="I59" s="20">
        <f t="shared" si="1"/>
        <v>0</v>
      </c>
      <c r="J59" s="16"/>
      <c r="K59" s="20">
        <f t="shared" si="2"/>
        <v>0</v>
      </c>
      <c r="L59" s="13">
        <f t="shared" si="3"/>
        <v>0</v>
      </c>
    </row>
    <row r="60" spans="1:12" x14ac:dyDescent="0.35">
      <c r="A60" s="63"/>
      <c r="B60" s="15" t="s">
        <v>23</v>
      </c>
      <c r="C60" s="14" t="s">
        <v>9</v>
      </c>
      <c r="D60" s="26">
        <v>0.1</v>
      </c>
      <c r="E60" s="16">
        <f>E55*D60</f>
        <v>29.6</v>
      </c>
      <c r="F60" s="16"/>
      <c r="G60" s="20">
        <f t="shared" si="0"/>
        <v>0</v>
      </c>
      <c r="H60" s="16"/>
      <c r="I60" s="20">
        <f t="shared" si="1"/>
        <v>0</v>
      </c>
      <c r="J60" s="16"/>
      <c r="K60" s="20">
        <f t="shared" si="2"/>
        <v>0</v>
      </c>
      <c r="L60" s="13">
        <f t="shared" si="3"/>
        <v>0</v>
      </c>
    </row>
    <row r="61" spans="1:12" ht="40.5" x14ac:dyDescent="0.35">
      <c r="A61" s="61">
        <v>11</v>
      </c>
      <c r="B61" s="31" t="s">
        <v>71</v>
      </c>
      <c r="C61" s="32" t="s">
        <v>20</v>
      </c>
      <c r="D61" s="42"/>
      <c r="E61" s="44">
        <v>12</v>
      </c>
      <c r="F61" s="16"/>
      <c r="G61" s="20">
        <f t="shared" si="0"/>
        <v>0</v>
      </c>
      <c r="H61" s="16"/>
      <c r="I61" s="20">
        <f t="shared" si="1"/>
        <v>0</v>
      </c>
      <c r="J61" s="16"/>
      <c r="K61" s="20">
        <f t="shared" si="2"/>
        <v>0</v>
      </c>
      <c r="L61" s="13">
        <f t="shared" si="3"/>
        <v>0</v>
      </c>
    </row>
    <row r="62" spans="1:12" x14ac:dyDescent="0.35">
      <c r="A62" s="62"/>
      <c r="B62" s="3" t="s">
        <v>29</v>
      </c>
      <c r="C62" s="21" t="s">
        <v>20</v>
      </c>
      <c r="D62" s="10">
        <v>1</v>
      </c>
      <c r="E62" s="10">
        <f>E61*D62</f>
        <v>12</v>
      </c>
      <c r="F62" s="22"/>
      <c r="G62" s="20">
        <f t="shared" si="0"/>
        <v>0</v>
      </c>
      <c r="H62" s="16"/>
      <c r="I62" s="20">
        <f t="shared" si="1"/>
        <v>0</v>
      </c>
      <c r="J62" s="16"/>
      <c r="K62" s="20">
        <f t="shared" si="2"/>
        <v>0</v>
      </c>
      <c r="L62" s="13">
        <f t="shared" si="3"/>
        <v>0</v>
      </c>
    </row>
    <row r="63" spans="1:12" ht="27" x14ac:dyDescent="0.35">
      <c r="A63" s="62"/>
      <c r="B63" s="29" t="s">
        <v>75</v>
      </c>
      <c r="C63" s="6" t="s">
        <v>20</v>
      </c>
      <c r="D63" s="51"/>
      <c r="E63" s="16">
        <v>12</v>
      </c>
      <c r="F63" s="16"/>
      <c r="G63" s="20">
        <f t="shared" si="0"/>
        <v>0</v>
      </c>
      <c r="H63" s="16"/>
      <c r="I63" s="20">
        <f t="shared" si="1"/>
        <v>0</v>
      </c>
      <c r="J63" s="16"/>
      <c r="K63" s="20">
        <f t="shared" si="2"/>
        <v>0</v>
      </c>
      <c r="L63" s="13">
        <f t="shared" si="3"/>
        <v>0</v>
      </c>
    </row>
    <row r="64" spans="1:12" x14ac:dyDescent="0.35">
      <c r="A64" s="62"/>
      <c r="B64" s="29" t="s">
        <v>74</v>
      </c>
      <c r="C64" s="6" t="s">
        <v>18</v>
      </c>
      <c r="D64" s="53"/>
      <c r="E64" s="16">
        <v>5</v>
      </c>
      <c r="F64" s="16"/>
      <c r="G64" s="20">
        <f t="shared" si="0"/>
        <v>0</v>
      </c>
      <c r="H64" s="16"/>
      <c r="I64" s="20">
        <f t="shared" si="1"/>
        <v>0</v>
      </c>
      <c r="J64" s="16"/>
      <c r="K64" s="20">
        <f t="shared" si="2"/>
        <v>0</v>
      </c>
      <c r="L64" s="13">
        <f t="shared" si="3"/>
        <v>0</v>
      </c>
    </row>
    <row r="65" spans="1:12" x14ac:dyDescent="0.35">
      <c r="A65" s="62"/>
      <c r="B65" s="29" t="s">
        <v>72</v>
      </c>
      <c r="C65" s="6" t="s">
        <v>36</v>
      </c>
      <c r="D65" s="51"/>
      <c r="E65" s="16">
        <v>220</v>
      </c>
      <c r="F65" s="16"/>
      <c r="G65" s="20">
        <f t="shared" si="0"/>
        <v>0</v>
      </c>
      <c r="H65" s="16"/>
      <c r="I65" s="20">
        <f t="shared" si="1"/>
        <v>0</v>
      </c>
      <c r="J65" s="16"/>
      <c r="K65" s="20">
        <f t="shared" si="2"/>
        <v>0</v>
      </c>
      <c r="L65" s="13">
        <f t="shared" si="3"/>
        <v>0</v>
      </c>
    </row>
    <row r="66" spans="1:12" x14ac:dyDescent="0.35">
      <c r="A66" s="63"/>
      <c r="B66" s="15" t="s">
        <v>73</v>
      </c>
      <c r="C66" s="14" t="s">
        <v>9</v>
      </c>
      <c r="D66" s="26"/>
      <c r="E66" s="16">
        <f>(G64+G65)*0.01</f>
        <v>0</v>
      </c>
      <c r="F66" s="16"/>
      <c r="G66" s="20">
        <f t="shared" si="0"/>
        <v>0</v>
      </c>
      <c r="H66" s="16"/>
      <c r="I66" s="20">
        <f t="shared" si="1"/>
        <v>0</v>
      </c>
      <c r="J66" s="16"/>
      <c r="K66" s="20">
        <f t="shared" si="2"/>
        <v>0</v>
      </c>
      <c r="L66" s="13">
        <f t="shared" si="3"/>
        <v>0</v>
      </c>
    </row>
    <row r="67" spans="1:12" ht="40.5" x14ac:dyDescent="0.35">
      <c r="A67" s="49">
        <v>12</v>
      </c>
      <c r="B67" s="31" t="s">
        <v>84</v>
      </c>
      <c r="C67" s="32" t="s">
        <v>9</v>
      </c>
      <c r="D67" s="42"/>
      <c r="E67" s="44">
        <v>1</v>
      </c>
      <c r="F67" s="16"/>
      <c r="G67" s="20">
        <f t="shared" si="0"/>
        <v>0</v>
      </c>
      <c r="H67" s="16"/>
      <c r="I67" s="20">
        <f t="shared" si="1"/>
        <v>0</v>
      </c>
      <c r="J67" s="16"/>
      <c r="K67" s="20">
        <f t="shared" si="2"/>
        <v>0</v>
      </c>
      <c r="L67" s="13">
        <f t="shared" si="3"/>
        <v>0</v>
      </c>
    </row>
    <row r="68" spans="1:12" x14ac:dyDescent="0.35">
      <c r="A68" s="49">
        <v>13</v>
      </c>
      <c r="B68" s="33" t="s">
        <v>82</v>
      </c>
      <c r="C68" s="42" t="s">
        <v>83</v>
      </c>
      <c r="D68" s="42"/>
      <c r="E68" s="44">
        <v>28</v>
      </c>
      <c r="F68" s="16"/>
      <c r="G68" s="20">
        <f t="shared" si="0"/>
        <v>0</v>
      </c>
      <c r="H68" s="16"/>
      <c r="I68" s="20">
        <f t="shared" si="1"/>
        <v>0</v>
      </c>
      <c r="J68" s="16"/>
      <c r="K68" s="20">
        <f t="shared" si="2"/>
        <v>0</v>
      </c>
      <c r="L68" s="13">
        <f t="shared" si="3"/>
        <v>0</v>
      </c>
    </row>
    <row r="69" spans="1:12" x14ac:dyDescent="0.35">
      <c r="A69" s="23"/>
      <c r="B69" s="4" t="s">
        <v>6</v>
      </c>
      <c r="C69" s="4"/>
      <c r="D69" s="4"/>
      <c r="E69" s="23"/>
      <c r="F69" s="23"/>
      <c r="G69" s="54">
        <f>SUM(G9:G68)</f>
        <v>0</v>
      </c>
      <c r="H69" s="54"/>
      <c r="I69" s="54">
        <f>SUM(I9:I68)</f>
        <v>0</v>
      </c>
      <c r="J69" s="54"/>
      <c r="K69" s="54">
        <f>SUM(K9:K68)</f>
        <v>0</v>
      </c>
      <c r="L69" s="56">
        <f>SUM(L9:L68)</f>
        <v>0</v>
      </c>
    </row>
    <row r="70" spans="1:12" x14ac:dyDescent="0.35">
      <c r="A70" s="21"/>
      <c r="B70" s="5" t="s">
        <v>11</v>
      </c>
      <c r="C70" s="18" t="s">
        <v>87</v>
      </c>
      <c r="D70" s="18"/>
      <c r="E70" s="22"/>
      <c r="F70" s="6"/>
      <c r="G70" s="12"/>
      <c r="H70" s="12"/>
      <c r="I70" s="12"/>
      <c r="J70" s="12"/>
      <c r="K70" s="12"/>
      <c r="L70" s="12" t="e">
        <f>G69*C70</f>
        <v>#VALUE!</v>
      </c>
    </row>
    <row r="71" spans="1:12" x14ac:dyDescent="0.35">
      <c r="A71" s="21"/>
      <c r="B71" s="7" t="s">
        <v>6</v>
      </c>
      <c r="C71" s="6"/>
      <c r="D71" s="6"/>
      <c r="E71" s="22"/>
      <c r="F71" s="6"/>
      <c r="G71" s="12"/>
      <c r="H71" s="12"/>
      <c r="I71" s="12"/>
      <c r="J71" s="12"/>
      <c r="K71" s="12"/>
      <c r="L71" s="12" t="e">
        <f>L70+L69</f>
        <v>#VALUE!</v>
      </c>
    </row>
    <row r="72" spans="1:12" x14ac:dyDescent="0.35">
      <c r="A72" s="21"/>
      <c r="B72" s="5" t="s">
        <v>12</v>
      </c>
      <c r="C72" s="18" t="s">
        <v>87</v>
      </c>
      <c r="D72" s="18"/>
      <c r="E72" s="22"/>
      <c r="F72" s="6"/>
      <c r="G72" s="12"/>
      <c r="H72" s="12"/>
      <c r="I72" s="12"/>
      <c r="J72" s="12"/>
      <c r="K72" s="12"/>
      <c r="L72" s="12" t="e">
        <f>L71*C72</f>
        <v>#VALUE!</v>
      </c>
    </row>
    <row r="73" spans="1:12" x14ac:dyDescent="0.35">
      <c r="A73" s="21"/>
      <c r="B73" s="7" t="s">
        <v>6</v>
      </c>
      <c r="C73" s="6"/>
      <c r="D73" s="6"/>
      <c r="E73" s="22"/>
      <c r="F73" s="6"/>
      <c r="G73" s="12"/>
      <c r="H73" s="12"/>
      <c r="I73" s="12"/>
      <c r="J73" s="12"/>
      <c r="K73" s="12"/>
      <c r="L73" s="12" t="e">
        <f>SUM(L71:L72)</f>
        <v>#VALUE!</v>
      </c>
    </row>
    <row r="74" spans="1:12" x14ac:dyDescent="0.35">
      <c r="A74" s="21"/>
      <c r="B74" s="5" t="s">
        <v>13</v>
      </c>
      <c r="C74" s="18" t="s">
        <v>87</v>
      </c>
      <c r="D74" s="18"/>
      <c r="E74" s="22"/>
      <c r="F74" s="6"/>
      <c r="G74" s="12"/>
      <c r="H74" s="12"/>
      <c r="I74" s="12"/>
      <c r="J74" s="12"/>
      <c r="K74" s="12"/>
      <c r="L74" s="12" t="e">
        <f>L73*C74</f>
        <v>#VALUE!</v>
      </c>
    </row>
    <row r="75" spans="1:12" x14ac:dyDescent="0.35">
      <c r="A75" s="21"/>
      <c r="B75" s="7" t="s">
        <v>6</v>
      </c>
      <c r="C75" s="6"/>
      <c r="D75" s="6"/>
      <c r="E75" s="22"/>
      <c r="F75" s="6"/>
      <c r="G75" s="12"/>
      <c r="H75" s="12"/>
      <c r="I75" s="12"/>
      <c r="J75" s="12"/>
      <c r="K75" s="12"/>
      <c r="L75" s="12" t="e">
        <f>SUM(L73:L74)</f>
        <v>#VALUE!</v>
      </c>
    </row>
    <row r="76" spans="1:12" x14ac:dyDescent="0.35">
      <c r="A76" s="21"/>
      <c r="B76" s="5" t="s">
        <v>16</v>
      </c>
      <c r="C76" s="18" t="s">
        <v>87</v>
      </c>
      <c r="D76" s="18"/>
      <c r="E76" s="22"/>
      <c r="F76" s="6"/>
      <c r="G76" s="12"/>
      <c r="H76" s="12"/>
      <c r="I76" s="12"/>
      <c r="J76" s="12"/>
      <c r="K76" s="12"/>
      <c r="L76" s="12" t="e">
        <f>L75*C76</f>
        <v>#VALUE!</v>
      </c>
    </row>
    <row r="77" spans="1:12" x14ac:dyDescent="0.35">
      <c r="A77" s="21"/>
      <c r="B77" s="5" t="s">
        <v>19</v>
      </c>
      <c r="C77" s="18">
        <v>0.02</v>
      </c>
      <c r="D77" s="18"/>
      <c r="E77" s="22"/>
      <c r="F77" s="6"/>
      <c r="G77" s="12"/>
      <c r="H77" s="12"/>
      <c r="I77" s="12"/>
      <c r="J77" s="12"/>
      <c r="K77" s="12"/>
      <c r="L77" s="12">
        <f>I69*C77</f>
        <v>0</v>
      </c>
    </row>
    <row r="78" spans="1:12" x14ac:dyDescent="0.35">
      <c r="A78" s="21"/>
      <c r="B78" s="7" t="s">
        <v>6</v>
      </c>
      <c r="C78" s="6"/>
      <c r="D78" s="6"/>
      <c r="E78" s="22"/>
      <c r="F78" s="6"/>
      <c r="G78" s="12"/>
      <c r="H78" s="12"/>
      <c r="I78" s="12"/>
      <c r="J78" s="12"/>
      <c r="K78" s="12"/>
      <c r="L78" s="12" t="e">
        <f>L77+L76+L75</f>
        <v>#VALUE!</v>
      </c>
    </row>
    <row r="79" spans="1:12" x14ac:dyDescent="0.35">
      <c r="A79" s="21"/>
      <c r="B79" s="2" t="s">
        <v>14</v>
      </c>
      <c r="C79" s="18">
        <v>0.18</v>
      </c>
      <c r="D79" s="18"/>
      <c r="E79" s="22"/>
      <c r="F79" s="6"/>
      <c r="G79" s="12"/>
      <c r="H79" s="12"/>
      <c r="I79" s="12"/>
      <c r="J79" s="12"/>
      <c r="K79" s="12"/>
      <c r="L79" s="12" t="e">
        <f>L78*C79</f>
        <v>#VALUE!</v>
      </c>
    </row>
    <row r="80" spans="1:12" x14ac:dyDescent="0.35">
      <c r="A80" s="38"/>
      <c r="B80" s="35" t="s">
        <v>15</v>
      </c>
      <c r="C80" s="39"/>
      <c r="D80" s="39"/>
      <c r="E80" s="38"/>
      <c r="F80" s="38"/>
      <c r="G80" s="55"/>
      <c r="H80" s="55"/>
      <c r="I80" s="55"/>
      <c r="J80" s="55"/>
      <c r="K80" s="55"/>
      <c r="L80" s="40" t="e">
        <f>L79+L78</f>
        <v>#VALUE!</v>
      </c>
    </row>
  </sheetData>
  <mergeCells count="26">
    <mergeCell ref="A1:J1"/>
    <mergeCell ref="K1:L1"/>
    <mergeCell ref="B2:L2"/>
    <mergeCell ref="B3:L3"/>
    <mergeCell ref="A4:B4"/>
    <mergeCell ref="C4:F4"/>
    <mergeCell ref="A5:F5"/>
    <mergeCell ref="G5:I5"/>
    <mergeCell ref="J5:K5"/>
    <mergeCell ref="A6:A7"/>
    <mergeCell ref="B6:B7"/>
    <mergeCell ref="C6:C7"/>
    <mergeCell ref="D6:D7"/>
    <mergeCell ref="E6:E7"/>
    <mergeCell ref="F6:G6"/>
    <mergeCell ref="H6:I6"/>
    <mergeCell ref="A12:A17"/>
    <mergeCell ref="A18:A23"/>
    <mergeCell ref="A24:A30"/>
    <mergeCell ref="J6:K6"/>
    <mergeCell ref="L6:L7"/>
    <mergeCell ref="A32:A37"/>
    <mergeCell ref="A38:A47"/>
    <mergeCell ref="A48:A53"/>
    <mergeCell ref="A54:A60"/>
    <mergeCell ref="A61:A66"/>
  </mergeCells>
  <pageMargins left="0.7" right="0.7" top="0.75" bottom="0.75" header="0.3" footer="0.3"/>
  <ignoredErrors>
    <ignoredError sqref="L73:L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სახურავი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2023-04-28T09:05:16Z</dcterms:modified>
</cp:coreProperties>
</file>