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200" windowHeight="7275" firstSheet="1" activeTab="3"/>
  </bookViews>
  <sheets>
    <sheet name="Лист3" sheetId="1" state="hidden" r:id="rId1"/>
    <sheet name="კრებსითი" sheetId="2" r:id="rId2"/>
    <sheet name="ტექნიკური დოკუმენტაცია" sheetId="3" r:id="rId3"/>
    <sheet name="რ.ბ და ლით.კონსტრუქციები" sheetId="4" r:id="rId4"/>
    <sheet name="სარკოგაფის რ.ბ" sheetId="5" r:id="rId5"/>
    <sheet name="სახურავი" sheetId="6" r:id="rId6"/>
    <sheet name="სამშენებლო-სარემონტო სამუშაოები" sheetId="7" r:id="rId7"/>
    <sheet name="ეზოს კეთილმოწყობა" sheetId="8" r:id="rId8"/>
    <sheet name="ელ.სამონტაჟო" sheetId="9" r:id="rId9"/>
    <sheet name="გარე განათება" sheetId="10" r:id="rId10"/>
    <sheet name="წყალი,კანალიზაცია" sheetId="11" r:id="rId11"/>
    <sheet name="გათბობა-გაგრილება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<sst xmlns="http://schemas.openxmlformats.org/spreadsheetml/2006/main" count="1574" uniqueCount="499">
  <si>
    <t>lari</t>
  </si>
  <si>
    <t>ganz.</t>
  </si>
  <si>
    <t>raodenoba</t>
  </si>
  <si>
    <t>masala</t>
  </si>
  <si>
    <t>xelfasi</t>
  </si>
  <si>
    <t>jami</t>
  </si>
  <si>
    <t>sul</t>
  </si>
  <si>
    <t>erT. fasi</t>
  </si>
  <si>
    <t>1</t>
  </si>
  <si>
    <t>4</t>
  </si>
  <si>
    <t>#</t>
  </si>
  <si>
    <t xml:space="preserve">samuSaoebisa da xarjebis dasaxeleba </t>
  </si>
  <si>
    <t>Tavi 2</t>
  </si>
  <si>
    <t>mSeneblobis ZiriTadi obieqtebi</t>
  </si>
  <si>
    <t>Tavi 8</t>
  </si>
  <si>
    <t>Tavi 10</t>
  </si>
  <si>
    <t>Tavi 12</t>
  </si>
  <si>
    <t>Tavi 9</t>
  </si>
  <si>
    <t>Tavi 1</t>
  </si>
  <si>
    <t xml:space="preserve"> </t>
  </si>
  <si>
    <t xml:space="preserve">didi diRomis III m/r #10 korpusis </t>
  </si>
  <si>
    <t>saniaRvre koleqtoris damTavreba</t>
  </si>
  <si>
    <t>dakveTa #11402/07</t>
  </si>
  <si>
    <t>saxarjTaRricxvo Rirebulebis</t>
  </si>
  <si>
    <t>dokumentacia #49/07</t>
  </si>
  <si>
    <t>saniaRvre koleqtori</t>
  </si>
  <si>
    <t xml:space="preserve">                          </t>
  </si>
  <si>
    <t>saerTo Rirebuleba</t>
  </si>
  <si>
    <t>generaluri   direqtori                      i. maWavariani</t>
  </si>
  <si>
    <t>proeqtis mTavari inJineri                  j. andRulaZe</t>
  </si>
  <si>
    <t>Tbilisi</t>
  </si>
  <si>
    <t>2007 weli</t>
  </si>
  <si>
    <t>ganmartebiTi baraTi</t>
  </si>
  <si>
    <t xml:space="preserve">          mSeneblobis Rirebulebis nakrebi saxarjTaRricxvo angariSi Sedgenilia muSa proeqtis</t>
  </si>
  <si>
    <t xml:space="preserve">mixedviT damuSavebuli S.p.s. "teritoriis ganviTarebis saagento _ Tbilqalaqproeqti"-is mier da </t>
  </si>
  <si>
    <t>gaangariSebulia mSeneblobis SemfasebelTa kavSiris samSeneblo resursebis fasebiT 2007 wlis</t>
  </si>
  <si>
    <t>I kvartlis doneze da atarebs sarekomendacio xasiaTs.</t>
  </si>
  <si>
    <t xml:space="preserve">         xarjTaRricxvaSi miRebulia Semdegi danaricxebi:</t>
  </si>
  <si>
    <t>1. zednadebi xarjebi 14%</t>
  </si>
  <si>
    <t>2. saxarjTaRricxvo mogeba 10%</t>
  </si>
  <si>
    <t>3. droebiTi Senobebi da nagrbobani 1,5%</t>
  </si>
  <si>
    <t>4. danaxarjebi zamTris pirobebSi muSaobasTan dakavSirebiT 0,8%Х0,5=0,40%</t>
  </si>
  <si>
    <t>5. teqnikuri zedamxedvelova 0,49%</t>
  </si>
  <si>
    <t>6. saavtoro zedamxedveloba 0,2%</t>
  </si>
  <si>
    <t>7. proeqtirebis Rirebuleba</t>
  </si>
  <si>
    <t>8. eqspertiza</t>
  </si>
  <si>
    <t xml:space="preserve">9. damatebiTi xarjebi socialur gadasaxadebze xelfasze 20%                 </t>
  </si>
  <si>
    <t>10. gauTvaliswinebeli samuSaoebi 3%</t>
  </si>
  <si>
    <t>11. dRg 18%</t>
  </si>
  <si>
    <t xml:space="preserve">       mSeneblobis Rirebuleba nakrebi saxarjTaRricxvo gaangariSebiT Seadgens 1041394,73 lars,</t>
  </si>
  <si>
    <t>uku dasabrunebelia - 1830,70 lari.</t>
  </si>
  <si>
    <t xml:space="preserve">       xarjTarricxva ZalaSi Sedis eqspertizis gavlis Semdeg.</t>
  </si>
  <si>
    <t xml:space="preserve">       mSeneblobis  damTavrebisas saboloo masalebis Rirebulebis angariSsworeba unda ganxorciel-</t>
  </si>
  <si>
    <t xml:space="preserve">des samSeneblo organizaciis mier warmodgenili damkveTs damadasturebeli dokumentaciis Semdeg. </t>
  </si>
  <si>
    <t>Seadgina              (n. kveselava)</t>
  </si>
  <si>
    <t>saministros uwyeba</t>
  </si>
  <si>
    <t>mTavari samarTvelo</t>
  </si>
  <si>
    <t>damtkicebulia krebsiTi saxarjTaRricxvo</t>
  </si>
  <si>
    <t>gaangariSeba jamiT                                           aTasi lari</t>
  </si>
  <si>
    <t xml:space="preserve">maT Soris ukan dasabrunebeli Tanxa                        aTasi lari        </t>
  </si>
  <si>
    <t xml:space="preserve">mSeneblobis Rirebulebis </t>
  </si>
  <si>
    <t>nakrebi saxarjTaRricxvo angariSi #49/07</t>
  </si>
  <si>
    <t xml:space="preserve">                                                                           Sedgenilia 2007 w. fasebSi</t>
  </si>
  <si>
    <t>##</t>
  </si>
  <si>
    <t>xarjTa-Rricx-vebis angari-Sebis ##</t>
  </si>
  <si>
    <t>Tavebis, obieqtebis, samuSaoebis da danaxarjebis dasaxeleba</t>
  </si>
  <si>
    <t>saxarjTaRricxvo Rirebuleba  lari</t>
  </si>
  <si>
    <t>saerTo   saxajTaR-ricxvo   Rirebuleba,  lari</t>
  </si>
  <si>
    <t>samSene-blo sa-muSaoe-bis</t>
  </si>
  <si>
    <t>samonta-Jo samu-Saoebis</t>
  </si>
  <si>
    <t>mowyo-bilo-bebis, inven-taris</t>
  </si>
  <si>
    <t>sxva dana-xarjebis</t>
  </si>
  <si>
    <t>mSeneblobis teritoriis momzadeba</t>
  </si>
  <si>
    <t>samuSaoebi da xarjebi ar aris</t>
  </si>
  <si>
    <t xml:space="preserve">sul Tavi 1 </t>
  </si>
  <si>
    <t>x.a.#1</t>
  </si>
  <si>
    <t>x.a.#2</t>
  </si>
  <si>
    <t>sadrenaJo sistema</t>
  </si>
  <si>
    <t xml:space="preserve">sul Tavi 2 </t>
  </si>
  <si>
    <t>Tavi 3</t>
  </si>
  <si>
    <t>damxmare da samosamsaxuro obieqtebi</t>
  </si>
  <si>
    <t xml:space="preserve">sul Tavi 3 </t>
  </si>
  <si>
    <t>Tavi 4</t>
  </si>
  <si>
    <t>energetikuli meurneobis obieqtebi</t>
  </si>
  <si>
    <t>sul Tavi 4</t>
  </si>
  <si>
    <t>Tavi 5</t>
  </si>
  <si>
    <t>satransporto meurneobis obieqtebi    da kavSirgabmulova</t>
  </si>
  <si>
    <t>sul Tavi 5</t>
  </si>
  <si>
    <t>Tavi 6</t>
  </si>
  <si>
    <t>wyalmomaragebis, kanalizaciis,      Tmomomaragebis da gazmomaragebis    nagebobebis gare qselebi</t>
  </si>
  <si>
    <t>sul Tavi 6</t>
  </si>
  <si>
    <t>Tavi 7</t>
  </si>
  <si>
    <t>teritoriis keTilmowyoba da                                   gamwvaneba</t>
  </si>
  <si>
    <t>sul Tavi 7</t>
  </si>
  <si>
    <t>sul Tavi 1-7</t>
  </si>
  <si>
    <t>droebiTi Senobebi da nagebobani aucilebeli mSeneblobisaTvis 1,5%</t>
  </si>
  <si>
    <t xml:space="preserve"> uku dabruneba   0,15*12204,66</t>
  </si>
  <si>
    <t>sul Tavi 8</t>
  </si>
  <si>
    <t>sul Tavi 1-8</t>
  </si>
  <si>
    <t>damatebiTi xarjebi zamTris pirobebSi muSaobasTan dakavSirebiT 0,8*0,5=0,40%</t>
  </si>
  <si>
    <t>sul Tavi 9</t>
  </si>
  <si>
    <t xml:space="preserve">sul Tavi 1-9 </t>
  </si>
  <si>
    <t>teqnikuri zedamxedveloba 0,49%</t>
  </si>
  <si>
    <t>saavtoro zedamxedveloba 0,2%</t>
  </si>
  <si>
    <t>sul Tavi 10</t>
  </si>
  <si>
    <t xml:space="preserve">sul Tavi 6-10 </t>
  </si>
  <si>
    <t>Tavi 11</t>
  </si>
  <si>
    <t>saeqsploatacio kadrebis momzadeba</t>
  </si>
  <si>
    <t>sul Tavi 11</t>
  </si>
  <si>
    <t>saproeqto Rirebuleba</t>
  </si>
  <si>
    <t>eqspertiza 14% saproeqto Rirebulebidan</t>
  </si>
  <si>
    <t>sul Tavi 12</t>
  </si>
  <si>
    <t>sul Tavi 1-12</t>
  </si>
  <si>
    <t xml:space="preserve">specgadasaxadebi 20% muSa xelze </t>
  </si>
  <si>
    <t>gauTvaliswinebeli xarjebi 3%</t>
  </si>
  <si>
    <t>dRg 18%</t>
  </si>
  <si>
    <t>sul mSeneblobis Rirebulebis saxarjTaRrivxvo gaangariSebiT</t>
  </si>
  <si>
    <t>uku dasabrunebeli Tanxa</t>
  </si>
  <si>
    <t>generaluri   direqtori                 i. maWavariani</t>
  </si>
  <si>
    <t xml:space="preserve">proeqtis mTavari inJineri                 j. andRulaZe </t>
  </si>
  <si>
    <t>gauTvaliswinebeli xarji</t>
  </si>
  <si>
    <t>m2</t>
  </si>
  <si>
    <r>
      <rPr>
        <b/>
        <sz val="10"/>
        <rFont val="AcadNusx"/>
        <family val="0"/>
      </rPr>
      <t>jami</t>
    </r>
  </si>
  <si>
    <t>sxva masala</t>
  </si>
  <si>
    <t>grZ/m</t>
  </si>
  <si>
    <t>safuZveli: proeqti</t>
  </si>
  <si>
    <t>manqana meqanizmebi</t>
  </si>
  <si>
    <t>normativiT erTeulze</t>
  </si>
  <si>
    <t>3</t>
  </si>
  <si>
    <t>5</t>
  </si>
  <si>
    <t>t</t>
  </si>
  <si>
    <t>proeq</t>
  </si>
  <si>
    <t>satransporto xarji masalaze</t>
  </si>
  <si>
    <t>zednadebi xarji</t>
  </si>
  <si>
    <t xml:space="preserve">mogeba </t>
  </si>
  <si>
    <t>dRg</t>
  </si>
  <si>
    <t xml:space="preserve"> miwis samuSaoebi</t>
  </si>
  <si>
    <t>m3</t>
  </si>
  <si>
    <t>tona</t>
  </si>
  <si>
    <t>2</t>
  </si>
  <si>
    <t>m/sT</t>
  </si>
  <si>
    <t>cali</t>
  </si>
  <si>
    <t>r/betonis konstruqciebi</t>
  </si>
  <si>
    <t>betoni b-25</t>
  </si>
  <si>
    <t>yalibis fari</t>
  </si>
  <si>
    <t>xemasala</t>
  </si>
  <si>
    <r>
      <t>betoni b-25</t>
    </r>
    <r>
      <rPr>
        <sz val="10"/>
        <rFont val="Cambria"/>
        <family val="1"/>
      </rPr>
      <t xml:space="preserve"> </t>
    </r>
  </si>
  <si>
    <t>monoliTuri rk/betonis svetebis mowyoba b-25 betonisagan</t>
  </si>
  <si>
    <t>monoliTuri rk/betonis gadaxurvis filis mowyoba b-25 betonisagan</t>
  </si>
  <si>
    <t>pompis momsaxureba</t>
  </si>
  <si>
    <t>sul jami</t>
  </si>
  <si>
    <t xml:space="preserve">SromiTi resursebi </t>
  </si>
  <si>
    <t>SromiTi resursebi</t>
  </si>
  <si>
    <t xml:space="preserve">jami         </t>
  </si>
  <si>
    <t>eqskavatori</t>
  </si>
  <si>
    <t>satkepni 5 t</t>
  </si>
  <si>
    <t>gruntis ukuCayra qvabulSi buldozeriT</t>
  </si>
  <si>
    <t>samSeneblo saremonto samuSaoebi</t>
  </si>
  <si>
    <t xml:space="preserve">teritoriis vertikaluri dagegmareba </t>
  </si>
  <si>
    <t>betoni b-20</t>
  </si>
  <si>
    <t>buldozeri 180 kvt</t>
  </si>
  <si>
    <t>moWimuli iatakis mowyoba qviSa-cementis xsnariT sisqiT 40mm</t>
  </si>
  <si>
    <t>qviSa-cementis xsnari</t>
  </si>
  <si>
    <t>kg</t>
  </si>
  <si>
    <t>grunti</t>
  </si>
  <si>
    <t>fiTxi</t>
  </si>
  <si>
    <t>wyalemulsia saRebavi</t>
  </si>
  <si>
    <t>webocementi</t>
  </si>
  <si>
    <t>liTonis konstruqciis Rebva antikoroziuli saRebaviT</t>
  </si>
  <si>
    <t>antikoroziuli saRebavi</t>
  </si>
  <si>
    <t>dRe</t>
  </si>
  <si>
    <t>betonis momzadebis mowyoba  b-10 betonisagan</t>
  </si>
  <si>
    <t>betoni b-10</t>
  </si>
  <si>
    <t>SromiTi resursebi (sabazro)</t>
  </si>
  <si>
    <t>avtogreideri saSualo tipis 79kvt (108c,Z)</t>
  </si>
  <si>
    <t>RorRi</t>
  </si>
  <si>
    <t xml:space="preserve">q /cementis xsnari </t>
  </si>
  <si>
    <t xml:space="preserve">qviSa  </t>
  </si>
  <si>
    <t>zedmeti gruntis datvirTva avtoTviTmclelebze xeliT</t>
  </si>
  <si>
    <t xml:space="preserve">samuSaos dasaxeleba </t>
  </si>
  <si>
    <t>Rirebuleba</t>
  </si>
  <si>
    <t>ezos keTilmowyoba</t>
  </si>
  <si>
    <t>el.samontaJo samuSaoebi</t>
  </si>
  <si>
    <t>wyali kanalizacia</t>
  </si>
  <si>
    <t>me-3 kategoriis yamiri gruntis damuSaveba eqskavatoriT adgilze dayriT 20 m manZilze</t>
  </si>
  <si>
    <t>monoliTuri rk/betonis saZirkvlis filis mowyoba b-25 betonisagan</t>
  </si>
  <si>
    <r>
      <t>armatura</t>
    </r>
    <r>
      <rPr>
        <sz val="10"/>
        <rFont val="Cambria"/>
        <family val="1"/>
      </rPr>
      <t xml:space="preserve"> A-3</t>
    </r>
  </si>
  <si>
    <r>
      <t>armatura</t>
    </r>
    <r>
      <rPr>
        <sz val="10"/>
        <rFont val="Cambria"/>
        <family val="1"/>
      </rPr>
      <t xml:space="preserve"> A-1</t>
    </r>
  </si>
  <si>
    <t>faqt</t>
  </si>
  <si>
    <t>eleqtrodi</t>
  </si>
  <si>
    <t>avtoamwe</t>
  </si>
  <si>
    <t>ortesebri koWi #30</t>
  </si>
  <si>
    <t>Sveleri #30</t>
  </si>
  <si>
    <t>Sveleri #20</t>
  </si>
  <si>
    <t>liTonis milkvadrati 80*4</t>
  </si>
  <si>
    <t>liTonis milkvadrati 40*4</t>
  </si>
  <si>
    <t>lit</t>
  </si>
  <si>
    <t>SemogozviTi hidroizolaciis mowyoba</t>
  </si>
  <si>
    <t>Sromis xarji</t>
  </si>
  <si>
    <t>bitumis mastika</t>
  </si>
  <si>
    <t>sarkogafis r/betonis konstruqciebi</t>
  </si>
  <si>
    <t>saxuravi</t>
  </si>
  <si>
    <t>komp</t>
  </si>
  <si>
    <t>monoliTuri rk/betonis kedlebis mowyoba b-25 betonisagan</t>
  </si>
  <si>
    <t>xreSovani narevi</t>
  </si>
  <si>
    <t>TviTmWreli</t>
  </si>
  <si>
    <t>c</t>
  </si>
  <si>
    <t>Tunuqis furceli (indaosaTvis) sisqiT 0.5mm</t>
  </si>
  <si>
    <t>wyalmimRebi Rarebis Rirebuleba da montaJi</t>
  </si>
  <si>
    <t>muxli</t>
  </si>
  <si>
    <t>damWimi</t>
  </si>
  <si>
    <t>gruntis damuSaveba xeliT</t>
  </si>
  <si>
    <t>liTonis damWeri salte 40*4</t>
  </si>
  <si>
    <t>wvrili samSeneblo bloki 15*20*40</t>
  </si>
  <si>
    <t>kedlebis lesva qviSa-cementis xsnariT</t>
  </si>
  <si>
    <t>kedlebi nagverdulebis lesva qviSa-cementis xsnariT sisqiT 200mm-mde</t>
  </si>
  <si>
    <t>iatakis mopirkeTeba keramogranitis filebiT</t>
  </si>
  <si>
    <t>webo cementi</t>
  </si>
  <si>
    <t>ketramogranitis plintusebis mowyoba (simaRliT 80 mm)</t>
  </si>
  <si>
    <t>mdf-is karebi</t>
  </si>
  <si>
    <t>xaraCo</t>
  </si>
  <si>
    <t>aluminis fexis sawmendis Rirebuleba da montaJi</t>
  </si>
  <si>
    <t>manqana-meqanizmebi</t>
  </si>
  <si>
    <t>m</t>
  </si>
  <si>
    <t>zednadebi xarjebi xelfasidan</t>
  </si>
  <si>
    <t>mogeba</t>
  </si>
  <si>
    <t>Sida 'wyali da kanalizacia</t>
  </si>
  <si>
    <r>
      <t xml:space="preserve">plasmasis mili </t>
    </r>
    <r>
      <rPr>
        <sz val="10"/>
        <rFont val="Cambria"/>
        <family val="1"/>
      </rPr>
      <t>D-25</t>
    </r>
  </si>
  <si>
    <r>
      <t xml:space="preserve">plasmasis mili </t>
    </r>
    <r>
      <rPr>
        <sz val="10"/>
        <rFont val="Cambria"/>
        <family val="1"/>
      </rPr>
      <t>D-32</t>
    </r>
  </si>
  <si>
    <t>vintilebis montaJi</t>
  </si>
  <si>
    <r>
      <t xml:space="preserve">vintili </t>
    </r>
    <r>
      <rPr>
        <sz val="10"/>
        <rFont val="Cambria"/>
        <family val="1"/>
      </rPr>
      <t>D-25</t>
    </r>
  </si>
  <si>
    <r>
      <t xml:space="preserve">vintili </t>
    </r>
    <r>
      <rPr>
        <sz val="10"/>
        <rFont val="Cambria"/>
        <family val="1"/>
      </rPr>
      <t>D-32</t>
    </r>
  </si>
  <si>
    <t>kanalizaciis plastmasis mili d=50mm</t>
  </si>
  <si>
    <r>
      <t xml:space="preserve">plasmasis sakanalizacio mili </t>
    </r>
    <r>
      <rPr>
        <sz val="10"/>
        <rFont val="Cambria"/>
        <family val="1"/>
      </rPr>
      <t>D-50</t>
    </r>
  </si>
  <si>
    <t>kanalizaciis plastmasis mili d=100mm</t>
  </si>
  <si>
    <t>plasmasis fasonuri nawilebis mowyoba</t>
  </si>
  <si>
    <t>muxli 50</t>
  </si>
  <si>
    <t xml:space="preserve">revizia </t>
  </si>
  <si>
    <r>
      <t xml:space="preserve">trapi </t>
    </r>
    <r>
      <rPr>
        <b/>
        <sz val="10"/>
        <rFont val="Cambria"/>
        <family val="1"/>
      </rPr>
      <t>D-5</t>
    </r>
    <r>
      <rPr>
        <b/>
        <sz val="10"/>
        <rFont val="AcadNusx"/>
        <family val="0"/>
      </rPr>
      <t>0</t>
    </r>
  </si>
  <si>
    <t>trapi 50</t>
  </si>
  <si>
    <t xml:space="preserve">           wyali da kanalizacia</t>
  </si>
  <si>
    <t>gamanawilebeli kolofi</t>
  </si>
  <si>
    <t>spilenZis ZarRviani, polivinilqloridis ormagi uwvadi izolaciis mqone kabeli kveTiT</t>
  </si>
  <si>
    <t>3*2.5 mm2</t>
  </si>
  <si>
    <t>gofrirebuli milis montaJi</t>
  </si>
  <si>
    <t>samSeneblo samontaJo samuSaoebi</t>
  </si>
  <si>
    <t>tranSeis gaTxra sawolisaTvis</t>
  </si>
  <si>
    <t>sawolis momzadeba qviSiT</t>
  </si>
  <si>
    <t>qviSa</t>
  </si>
  <si>
    <t>gruntis ukan Cayra da mosworeba</t>
  </si>
  <si>
    <t xml:space="preserve">zednadebi xarjebi  </t>
  </si>
  <si>
    <t xml:space="preserve">jami </t>
  </si>
  <si>
    <t>5*6 mm2</t>
  </si>
  <si>
    <r>
      <t>Suqdioduri (</t>
    </r>
    <r>
      <rPr>
        <b/>
        <sz val="10"/>
        <rFont val="Cambria"/>
        <family val="1"/>
      </rPr>
      <t>LED</t>
    </r>
    <r>
      <rPr>
        <b/>
        <sz val="10"/>
        <rFont val="AcadNusx"/>
        <family val="0"/>
      </rPr>
      <t>) sanaTebi</t>
    </r>
  </si>
  <si>
    <r>
      <rPr>
        <sz val="10"/>
        <rFont val="Cambria"/>
        <family val="1"/>
      </rPr>
      <t>LED</t>
    </r>
    <r>
      <rPr>
        <sz val="10"/>
        <rFont val="AcadNusx"/>
        <family val="0"/>
      </rPr>
      <t xml:space="preserve"> 'sanaTi 18 vt  (WerSi Cafluli)</t>
    </r>
    <r>
      <rPr>
        <sz val="10"/>
        <rFont val="Cambria"/>
        <family val="1"/>
      </rPr>
      <t xml:space="preserve"> IP</t>
    </r>
    <r>
      <rPr>
        <sz val="10"/>
        <rFont val="AcadNusx"/>
        <family val="0"/>
      </rPr>
      <t>56 dacviT</t>
    </r>
  </si>
  <si>
    <t xml:space="preserve">Stefselis rozeti, orpolusiani, mesame damiwebuli kontaqtiT faruli gayvanilobisaTvis  </t>
  </si>
  <si>
    <t xml:space="preserve">                   gare ganaTeba</t>
  </si>
  <si>
    <t>gare ganaTebis liTonis sayrdeni konsoluri tipis sanaTi, Suqdioduri naTuriT, gamSveb maregulirebeli mowyonilobiT</t>
  </si>
  <si>
    <t>gare ganaTebis liTonis sayrdeni konsoluri tipis sanaTi Suqdioduri naTuriT da gamSveb maregulirebeli mowyonilobiT</t>
  </si>
  <si>
    <t>sasignalo lenta</t>
  </si>
  <si>
    <t>ormoebis daburRva boZebis montaJisaTvis</t>
  </si>
  <si>
    <t>boZebis dabetoneba ormoebSi</t>
  </si>
  <si>
    <t xml:space="preserve">            el.samontaJo samuSaoebi</t>
  </si>
  <si>
    <t>amwe saavtomobilo svlaze</t>
  </si>
  <si>
    <t xml:space="preserve">zednadebi xarjebi </t>
  </si>
  <si>
    <t>betonis safaris mowyoba saval nawilze da avtosadgomze</t>
  </si>
  <si>
    <t>betoni b-17.5</t>
  </si>
  <si>
    <t>betonis bordiurebis mowyoba</t>
  </si>
  <si>
    <t>betonis bordiurebi 100*30*15</t>
  </si>
  <si>
    <r>
      <t>betoni b-25</t>
    </r>
    <r>
      <rPr>
        <sz val="10"/>
        <rFont val="Cambria"/>
        <family val="1"/>
      </rPr>
      <t xml:space="preserve"> </t>
    </r>
  </si>
  <si>
    <t>saniaRvre cxaurebis mowyoba</t>
  </si>
  <si>
    <t>yamiri gruntis damuSaveba xeliT</t>
  </si>
  <si>
    <t>r/betonis arxebis mowyoba</t>
  </si>
  <si>
    <t>yinvagamZle webo cementi</t>
  </si>
  <si>
    <t>liTonis milkvadrati 40*40*3</t>
  </si>
  <si>
    <t>gare ganaTeba</t>
  </si>
  <si>
    <t>satkepni gluvi TviTmavali 18 ton.</t>
  </si>
  <si>
    <t>safuZvlis fenis mowyoba fraqciuli RorRiT (0-20mm.) sisqiT 20 sm</t>
  </si>
  <si>
    <t>hermetiuli Tavsaxurebis mowyoba sawvavis rezervuarebisaTvis</t>
  </si>
  <si>
    <t>hermetiuli Tavsaxuri</t>
  </si>
  <si>
    <t xml:space="preserve"> lokalur resursuli xarjTaRricxva # 2</t>
  </si>
  <si>
    <t xml:space="preserve"> lokalur resursuli xarjTaRricxva # 3</t>
  </si>
  <si>
    <t xml:space="preserve"> lokalur resursuli xarjTaRricxva # 5</t>
  </si>
  <si>
    <t>eleqtro wylis gamacxelebeli</t>
  </si>
  <si>
    <t>eleqtro wylis gamacxelebeli 100 lit (kompleqtSi)</t>
  </si>
  <si>
    <t>gamwovi ventiliatori</t>
  </si>
  <si>
    <t>ventiliatori</t>
  </si>
  <si>
    <t xml:space="preserve"> daqvemdebarebaSi myofi avtogasamararTi sadguris samSeneblo-saremonto samuSaoebi</t>
  </si>
  <si>
    <t xml:space="preserve"> lokalur resursuli xarjTaRricxva # 4</t>
  </si>
  <si>
    <t>lokalur resursuli xarjTaRricxva # 7</t>
  </si>
  <si>
    <t>profilirebuli Tunuqi sisqiT 0.5mm</t>
  </si>
  <si>
    <t>zedmeti gruntis transportireba sanayaroze</t>
  </si>
  <si>
    <t>saburRi danadgari</t>
  </si>
  <si>
    <t xml:space="preserve">safuZvlis mowyoba xreSovani narevisagan </t>
  </si>
  <si>
    <t xml:space="preserve">droebiTi SemoRobvis mowyoba </t>
  </si>
  <si>
    <t>ormoebis amoReba da liTonis milkvadratebis dabetoneba</t>
  </si>
  <si>
    <t>droebiTi SemoRobvis mowyoba (montaJi, demontaJi) simaRliT 1.8m</t>
  </si>
  <si>
    <t>liTonis oTxkuTxa mili 40*20*2</t>
  </si>
  <si>
    <r>
      <rPr>
        <sz val="10"/>
        <rFont val="Cambria"/>
        <family val="1"/>
      </rPr>
      <t>OSB</t>
    </r>
    <r>
      <rPr>
        <sz val="10"/>
        <rFont val="AcadNusx"/>
        <family val="0"/>
      </rPr>
      <t>-fila</t>
    </r>
  </si>
  <si>
    <t>fardulis karkasis liTonis svetebis mowyoba</t>
  </si>
  <si>
    <t>karkasis kavSirebisa da wamweebis mowyoba (farduli, ofisi da SemaerTebeli xidi)</t>
  </si>
  <si>
    <t>sarkogafis Sevseba qviSiT</t>
  </si>
  <si>
    <t>qviSa 0,5</t>
  </si>
  <si>
    <t>liTonis rezervuaris montaJi sarkogafSi</t>
  </si>
  <si>
    <t>rezervuari (damkveTis)</t>
  </si>
  <si>
    <t>fardulis saxuravis burulis mowyoba profilirebuli TunuqiT</t>
  </si>
  <si>
    <t>ofisis saxuravis mowyoba poliureTanis sendviC panelebiT</t>
  </si>
  <si>
    <t>poliureTanis sendviC paneli sisqiT 50 mm</t>
  </si>
  <si>
    <t>sacremlis mowyoba ofisis saxuravisaTvis</t>
  </si>
  <si>
    <t>Tunuqis furceli sisqiT 0.5mm</t>
  </si>
  <si>
    <t>wyalmimRebi mili</t>
  </si>
  <si>
    <t>Zabri</t>
  </si>
  <si>
    <t>wyalmimRebi Rari damWerebiT</t>
  </si>
  <si>
    <t>wvrili samSeneblo bloki 30*20*40</t>
  </si>
  <si>
    <t xml:space="preserve">fasadis kedlis wyoba wvrili samSeneblo blokiT </t>
  </si>
  <si>
    <t xml:space="preserve">parapetis kedlis wyoba wvrili samSeneblo blokiT </t>
  </si>
  <si>
    <t>betoni b-22,50</t>
  </si>
  <si>
    <t>r/betonis gulanebisa da sartylis mowyoba parapetze</t>
  </si>
  <si>
    <r>
      <t xml:space="preserve">Tboizolaciis mowyoba </t>
    </r>
    <r>
      <rPr>
        <b/>
        <sz val="10"/>
        <rFont val="Cambria"/>
        <family val="1"/>
      </rPr>
      <t>XPS</t>
    </r>
    <r>
      <rPr>
        <b/>
        <sz val="10"/>
        <rFont val="AcadNusx"/>
        <family val="0"/>
      </rPr>
      <t>-is filebiT</t>
    </r>
  </si>
  <si>
    <r>
      <rPr>
        <sz val="10"/>
        <rFont val="Cambria"/>
        <family val="1"/>
      </rPr>
      <t>XPS</t>
    </r>
    <r>
      <rPr>
        <sz val="10"/>
        <rFont val="AcadNusx"/>
        <family val="0"/>
      </rPr>
      <t>-is fila sisqiT 50 mm</t>
    </r>
  </si>
  <si>
    <t>TabaSir-muyaos fila kompleqtSi</t>
  </si>
  <si>
    <t>san.kvanZis kedlebis mopirkeTeba keramikuli filebiT</t>
  </si>
  <si>
    <t>keramogranitis fila (damkveTis katalogis mixedviT)</t>
  </si>
  <si>
    <t>Weris damuSaveba fiTxiT da Rebva Savi feris wyalemulsia saRebaviT (marketis Weri)</t>
  </si>
  <si>
    <t>kedlebisa da Weris damuSaveba fiTxiT da Rebva wyalemulsia saRebaviT (marketis Weris garda)</t>
  </si>
  <si>
    <t>kafe-marketis kedlebis mopirkeTeba aguriT</t>
  </si>
  <si>
    <t>webo-cementi</t>
  </si>
  <si>
    <t>aguri (damkveTis katalogis mixedviT)</t>
  </si>
  <si>
    <t>Savi feris aluminis karebebis,fanjrebisa da framugebis Rirebuleba da montaJi (mina paketiT)</t>
  </si>
  <si>
    <t>Savi feris aluminis vitraJebis Rirebuleba da montaJi (10mm nawrTobi miniT))</t>
  </si>
  <si>
    <t xml:space="preserve">aluminis vitrajebis Rirebuleba </t>
  </si>
  <si>
    <t>mdfis kari (damkveTis katalogis mixedviT)</t>
  </si>
  <si>
    <t>aluminis fexis sawmendi 110*60</t>
  </si>
  <si>
    <t>fasadis kedlebis lesva qviSa-cementis xsnariT</t>
  </si>
  <si>
    <r>
      <t>armatura</t>
    </r>
    <r>
      <rPr>
        <sz val="10"/>
        <rFont val="Cambria"/>
        <family val="1"/>
      </rPr>
      <t xml:space="preserve"> A-3 </t>
    </r>
  </si>
  <si>
    <t xml:space="preserve">              navTobdamWeri (saleqari)</t>
  </si>
  <si>
    <t>xreSis safuZvlis mowyoba sisqiT 15 sm</t>
  </si>
  <si>
    <t xml:space="preserve">xreSi  </t>
  </si>
  <si>
    <r>
      <t xml:space="preserve">benziniani wylis gadamyvani mili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-160 mm</t>
    </r>
  </si>
  <si>
    <t>grZ.m.</t>
  </si>
  <si>
    <r>
      <t>mili</t>
    </r>
    <r>
      <rPr>
        <sz val="10"/>
        <rFont val="Cambria"/>
        <family val="1"/>
      </rPr>
      <t xml:space="preserve"> D-160</t>
    </r>
    <r>
      <rPr>
        <sz val="10"/>
        <rFont val="AcadNusx"/>
        <family val="0"/>
      </rPr>
      <t>mm</t>
    </r>
  </si>
  <si>
    <r>
      <t xml:space="preserve">plasmasis mili </t>
    </r>
    <r>
      <rPr>
        <b/>
        <sz val="10"/>
        <rFont val="Cambria"/>
        <family val="1"/>
      </rPr>
      <t>D-50</t>
    </r>
    <r>
      <rPr>
        <b/>
        <sz val="10"/>
        <rFont val="AcadNusx"/>
        <family val="0"/>
      </rPr>
      <t>mm</t>
    </r>
  </si>
  <si>
    <r>
      <t>mili</t>
    </r>
    <r>
      <rPr>
        <sz val="10"/>
        <rFont val="Cambria"/>
        <family val="1"/>
      </rPr>
      <t xml:space="preserve"> D-50</t>
    </r>
    <r>
      <rPr>
        <sz val="10"/>
        <rFont val="AcadNusx"/>
        <family val="0"/>
      </rPr>
      <t>mm</t>
    </r>
  </si>
  <si>
    <r>
      <t>plastmasis kanalizaciis muxlis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 xml:space="preserve">-50 </t>
    </r>
  </si>
  <si>
    <t>fasonuri nawilebi</t>
  </si>
  <si>
    <t>Wis Tavsaxuri</t>
  </si>
  <si>
    <t>damxmare masalebi</t>
  </si>
  <si>
    <t xml:space="preserve">armatura a-3 </t>
  </si>
  <si>
    <t>dispenseris r/betonis kunZulis mowyoba</t>
  </si>
  <si>
    <t>uJangavi liTonis furceli 1mm</t>
  </si>
  <si>
    <t>aluminis kuTxovana 30*30</t>
  </si>
  <si>
    <t>dispenseris kunZulis mowyoba</t>
  </si>
  <si>
    <t>dispenseris kunZulis gverdebis mopirkeTeba uJangavi foladis furcliT sisqiT 1mm</t>
  </si>
  <si>
    <t>dispenseris kunZulis mopirkeTeba keramogranitis filebiT</t>
  </si>
  <si>
    <t>miwis Semotana gamwvanebisaTvis</t>
  </si>
  <si>
    <t>Savi miwa</t>
  </si>
  <si>
    <t>Savi miwis Semotana da gaSla gasamwvanebel teritoriaze</t>
  </si>
  <si>
    <t>betopanis fila 10mm</t>
  </si>
  <si>
    <t>liTonis milkvadrati 60*60*3</t>
  </si>
  <si>
    <t>ofisis Sida el.samontaJo samuSaoebi</t>
  </si>
  <si>
    <t>Stefselis rozeti Savi feris (damkveTis katalogis mixedviT)</t>
  </si>
  <si>
    <t>CamrTveli erTklaviSiani Savi feris (damkveTis katalogis mixedviT)</t>
  </si>
  <si>
    <t>4*4 mm2</t>
  </si>
  <si>
    <t>4*2,5 mm3</t>
  </si>
  <si>
    <r>
      <t xml:space="preserve">metalis gofrirebuli </t>
    </r>
    <r>
      <rPr>
        <sz val="10"/>
        <rFont val="Cambria"/>
        <family val="1"/>
      </rPr>
      <t>mut-celik26</t>
    </r>
  </si>
  <si>
    <t xml:space="preserve">CamrTveli faruli gayvanilobisaTvis  </t>
  </si>
  <si>
    <t>rozetis bude</t>
  </si>
  <si>
    <r>
      <t>Stefselis rozeti, Savi feris</t>
    </r>
    <r>
      <rPr>
        <sz val="10"/>
        <rFont val="Cambria"/>
        <family val="1"/>
      </rPr>
      <t xml:space="preserve"> USB</t>
    </r>
    <r>
      <rPr>
        <sz val="10"/>
        <rFont val="AcadNusx"/>
        <family val="0"/>
      </rPr>
      <t xml:space="preserve"> portiT (damkveTis katalogis mixedviT)</t>
    </r>
  </si>
  <si>
    <t xml:space="preserve">Stefselis rozeti, orpolusiani, mesame damiwebuli kontaqtiT gare montaJis  </t>
  </si>
  <si>
    <t>Stefselis rozeti  gare montaJis (damkveTis katalogis mixedviT)</t>
  </si>
  <si>
    <t>unitazi Camrecxi avziT SSp pirebisaTvis (damkveTis katalogis mixedviT)</t>
  </si>
  <si>
    <t xml:space="preserve"> q.senaki. mSvidobis q#172-Si mdebare  Sps "san petrolium jorjia"-s </t>
  </si>
  <si>
    <t>xelis vibrosatkepni</t>
  </si>
  <si>
    <t>fardulis liTonis konstruqciebi</t>
  </si>
  <si>
    <t>ofisis r/betonisa da saxuravis liTonis konstruqciebi</t>
  </si>
  <si>
    <t>monoliTuri rk/betonis lenturi saZirkvlis mowyoba b-25 betonisagan</t>
  </si>
  <si>
    <t>monoliTuri rk/betonis rigelebis mowyoba b-25 betonisagan</t>
  </si>
  <si>
    <t>liTonis kuTxovana 63*5</t>
  </si>
  <si>
    <t>damxmare masala</t>
  </si>
  <si>
    <t>liTonis mrgvali mili 329*12</t>
  </si>
  <si>
    <t>liTonis firfita 12mm</t>
  </si>
  <si>
    <t>liTonis firfita 20mm</t>
  </si>
  <si>
    <t>liTonis milkvadrati 200*12</t>
  </si>
  <si>
    <t>liTonis firfita 10mm</t>
  </si>
  <si>
    <r>
      <t>armatura</t>
    </r>
    <r>
      <rPr>
        <sz val="10"/>
        <rFont val="Cambria"/>
        <family val="1"/>
      </rPr>
      <t xml:space="preserve"> A-3 (d-10</t>
    </r>
    <r>
      <rPr>
        <sz val="10"/>
        <rFont val="AcadNusx"/>
        <family val="0"/>
      </rPr>
      <t>mm</t>
    </r>
    <r>
      <rPr>
        <sz val="10"/>
        <rFont val="Cambria"/>
        <family val="1"/>
      </rPr>
      <t>)</t>
    </r>
  </si>
  <si>
    <t>safuZvlis mowyoba xreSovani narevisagan sisqiT 15 sm</t>
  </si>
  <si>
    <t>fardulisa da ofisis saxuravis mowyoba</t>
  </si>
  <si>
    <t xml:space="preserve">tixrebis wyoba wvrili samSeneblo blokiT </t>
  </si>
  <si>
    <t xml:space="preserve">r/betonis zRudarebis mowyoba </t>
  </si>
  <si>
    <t>ormagi Weris mowyoba TabaSir-muyaos filebiT (sakidebze)</t>
  </si>
  <si>
    <t xml:space="preserve">Savi feris aluminis yru karis Rirebuleba da montaJi </t>
  </si>
  <si>
    <t xml:space="preserve">kedlebisa da fanjris nagverdulebis damuSaveba fiTxiT da Rebva wyalemulsia saRebaviT </t>
  </si>
  <si>
    <t>r/betonis baqnisa da pandusis mowyoba Senobis win</t>
  </si>
  <si>
    <r>
      <t>armatura</t>
    </r>
    <r>
      <rPr>
        <sz val="10"/>
        <rFont val="Cambria"/>
        <family val="1"/>
      </rPr>
      <t xml:space="preserve"> A-1</t>
    </r>
  </si>
  <si>
    <t>baqnis mopirkeTeba keramogranitis filebiT</t>
  </si>
  <si>
    <t>sarezervuaro parkis SemoRobvis mowyoba betopanisa filebiT da uJangavi setkiT</t>
  </si>
  <si>
    <t>gruntis damuSaveba xeliT lenturi saZirkvlis mosawyobad</t>
  </si>
  <si>
    <t>RorRis safuZvlis mowyoba</t>
  </si>
  <si>
    <t xml:space="preserve">RorRi  </t>
  </si>
  <si>
    <r>
      <t>armatura</t>
    </r>
    <r>
      <rPr>
        <sz val="10"/>
        <rFont val="Cambria"/>
        <family val="1"/>
      </rPr>
      <t xml:space="preserve"> A-3 </t>
    </r>
  </si>
  <si>
    <t xml:space="preserve">SemoRobvis mowyoba betopanis filebiTa uJangavi setkiT liTonis karkasze </t>
  </si>
  <si>
    <t>uJangavi setka</t>
  </si>
  <si>
    <t>liTonis furceli 10mm</t>
  </si>
  <si>
    <t xml:space="preserve">    arxebis mowyoba sawvavis milsadenebisaTvis</t>
  </si>
  <si>
    <t>qviSis sawolis mowyoba molsadenebisaTvis</t>
  </si>
  <si>
    <t xml:space="preserve">qviSa </t>
  </si>
  <si>
    <t>liTonis kuTxovana 50*5</t>
  </si>
  <si>
    <t>liTonis masiuri kvadrati 40*40</t>
  </si>
  <si>
    <t xml:space="preserve">liTonis cxaurebis Rirebuleba da montaJi </t>
  </si>
  <si>
    <t>liTonis kuTxovana 45*4</t>
  </si>
  <si>
    <t>safuZvlis fenis mowyoba fraqciuli RorRiT (0-40mm.) sisqiT 20 sm</t>
  </si>
  <si>
    <t>r/betonis safaris mowyoba b-25 betonisagan (betonis mosaxexi danadgariT da daxerxviT)</t>
  </si>
  <si>
    <t>stelas kunZulis mimdebared teritoriis mopoirkeTeba dekoratiuli betonis filebiT</t>
  </si>
  <si>
    <t>armirebuli betonis momzadebis mowyoba</t>
  </si>
  <si>
    <t>setka "rabica"</t>
  </si>
  <si>
    <t xml:space="preserve">teritoriis mopirkeTeba betonis dekoratiuli filebiT </t>
  </si>
  <si>
    <t>betonis dekoratiuli fila 20*10*5</t>
  </si>
  <si>
    <t>qviSis baliSis mowyoba</t>
  </si>
  <si>
    <t>navTobdamWeris liTonis karkasebis mowyoba 10 mm liTonis furclisagan</t>
  </si>
  <si>
    <t>liTonis 10 mm furceli</t>
  </si>
  <si>
    <t>liTonis furceli 3 mm</t>
  </si>
  <si>
    <t>daRvrili sawvavis damWeri arxebi</t>
  </si>
  <si>
    <t>Sveleri #5</t>
  </si>
  <si>
    <t>mili 50 mm</t>
  </si>
  <si>
    <t>balaxis Tesli</t>
  </si>
  <si>
    <t xml:space="preserve">        gaTboba, gagrileba</t>
  </si>
  <si>
    <t>N</t>
  </si>
  <si>
    <t>dasaxeleba</t>
  </si>
  <si>
    <t>gan-ba</t>
  </si>
  <si>
    <t>ra-ba</t>
  </si>
  <si>
    <t>samontajo samuSaoebi</t>
  </si>
  <si>
    <t>erT fasi</t>
  </si>
  <si>
    <t>კომპ.</t>
  </si>
  <si>
    <r>
      <rPr>
        <sz val="10"/>
        <color indexed="8"/>
        <rFont val="Cambria"/>
        <family val="1"/>
      </rPr>
      <t>VRF</t>
    </r>
    <r>
      <rPr>
        <sz val="10"/>
        <color indexed="8"/>
        <rFont val="AcadNusx"/>
        <family val="0"/>
      </rPr>
      <t xml:space="preserve"> sistemis kaseturi Sida bloki 5,6 kvt</t>
    </r>
  </si>
  <si>
    <t>samagri</t>
  </si>
  <si>
    <t>spilenZis mili izolaciaSi 1/4</t>
  </si>
  <si>
    <t>spilenZis mili izolaciaSi  3/8</t>
  </si>
  <si>
    <t>spilenZis mili izolaciaSi  1/2</t>
  </si>
  <si>
    <t>spilenZis mili izolaciaSi  5/8</t>
  </si>
  <si>
    <t>spilenZis mili izolaciaSi  3/4</t>
  </si>
  <si>
    <t>spilenZis mili izolaciaSi  7/8</t>
  </si>
  <si>
    <t>refneti</t>
  </si>
  <si>
    <t>drenaJis mili</t>
  </si>
  <si>
    <t>damxmare da sainstalacio masala</t>
  </si>
  <si>
    <t>satransporto xarji</t>
  </si>
  <si>
    <t>zednadebi xarji xelfasze</t>
  </si>
  <si>
    <r>
      <rPr>
        <sz val="10"/>
        <color indexed="8"/>
        <rFont val="Cambria"/>
        <family val="1"/>
      </rPr>
      <t>VRF</t>
    </r>
    <r>
      <rPr>
        <sz val="10"/>
        <color indexed="8"/>
        <rFont val="AcadNusx"/>
        <family val="0"/>
      </rPr>
      <t xml:space="preserve"> sistemis kaseturi Sida bloki 2,2 kvt</t>
    </r>
  </si>
  <si>
    <r>
      <rPr>
        <sz val="10"/>
        <color indexed="8"/>
        <rFont val="Cambria"/>
        <family val="1"/>
      </rPr>
      <t>VRF</t>
    </r>
    <r>
      <rPr>
        <sz val="10"/>
        <color indexed="8"/>
        <rFont val="AcadNusx"/>
        <family val="0"/>
      </rPr>
      <t xml:space="preserve"> sistemis gare bloki 15,5 kvt</t>
    </r>
  </si>
  <si>
    <t>gaTboba gagrileba</t>
  </si>
  <si>
    <t xml:space="preserve"> lokalur resursuli xarjTaRricxva # 9</t>
  </si>
  <si>
    <t>liTonis avzis mowyoba</t>
  </si>
  <si>
    <t xml:space="preserve">                 sawvavis misaRebi Wa</t>
  </si>
  <si>
    <t>sawavis misaRebi liTonis Wis Rebva antikoroziuli saRebaviT</t>
  </si>
  <si>
    <t>liTonis furceli 10 mm</t>
  </si>
  <si>
    <t>3*1.5 mm3</t>
  </si>
  <si>
    <r>
      <t xml:space="preserve">internetis kabeli </t>
    </r>
    <r>
      <rPr>
        <sz val="10"/>
        <rFont val="Cambria"/>
        <family val="1"/>
      </rPr>
      <t>UTP Cat 5</t>
    </r>
  </si>
  <si>
    <t>2*2,5 mm3</t>
  </si>
  <si>
    <t>wylis filtris mowyoba</t>
  </si>
  <si>
    <r>
      <t xml:space="preserve">filtri </t>
    </r>
    <r>
      <rPr>
        <sz val="10"/>
        <rFont val="Cambria"/>
        <family val="1"/>
      </rPr>
      <t xml:space="preserve"> Barier EXPERT standart</t>
    </r>
  </si>
  <si>
    <r>
      <t xml:space="preserve">wyalsadenis plasmasis milis </t>
    </r>
    <r>
      <rPr>
        <b/>
        <sz val="10"/>
        <rFont val="Cambria"/>
        <family val="1"/>
      </rPr>
      <t xml:space="preserve">D-25 </t>
    </r>
    <r>
      <rPr>
        <b/>
        <sz val="10"/>
        <rFont val="AcadNusx"/>
        <family val="0"/>
      </rPr>
      <t>montaJi</t>
    </r>
  </si>
  <si>
    <r>
      <t xml:space="preserve">wyalsadenis plasmasis milis </t>
    </r>
    <r>
      <rPr>
        <b/>
        <sz val="10"/>
        <rFont val="Cambria"/>
        <family val="1"/>
      </rPr>
      <t xml:space="preserve">D-32 </t>
    </r>
    <r>
      <rPr>
        <b/>
        <sz val="10"/>
        <rFont val="AcadNusx"/>
        <family val="0"/>
      </rPr>
      <t>montaJi</t>
    </r>
  </si>
  <si>
    <r>
      <t xml:space="preserve">plasmasis sakanalizacio mili </t>
    </r>
    <r>
      <rPr>
        <sz val="10"/>
        <rFont val="Cambria"/>
        <family val="1"/>
      </rPr>
      <t>D-110</t>
    </r>
  </si>
  <si>
    <t>kanalizaciis gofrirebuli mili d-110mm</t>
  </si>
  <si>
    <t>kanalizaciis gofrirebuli mili d-160mm</t>
  </si>
  <si>
    <r>
      <t xml:space="preserve">plasmasis sakanalizacio mili </t>
    </r>
    <r>
      <rPr>
        <sz val="10"/>
        <rFont val="Cambria"/>
        <family val="1"/>
      </rPr>
      <t>D-160</t>
    </r>
  </si>
  <si>
    <t>muxli 110</t>
  </si>
  <si>
    <t>muxli 160</t>
  </si>
  <si>
    <t>samkapi 110*50*110</t>
  </si>
  <si>
    <t>gadamyvani 110*160</t>
  </si>
  <si>
    <t>kanalizaciis gare qseli</t>
  </si>
  <si>
    <t>tranSeis gaTxra xeliT kanalizaciis milebisaTvis</t>
  </si>
  <si>
    <t>gruntis datvirTva avtoTviTmclelebze xeliT da gatana sanayaroze</t>
  </si>
  <si>
    <t>avtoTviTmcleli</t>
  </si>
  <si>
    <t>safuZvlis mowyoba fraqciuli RorRiT   (0-40) sisqiT 10 sm</t>
  </si>
  <si>
    <t>gruntis ukuCayra</t>
  </si>
  <si>
    <t>unitazi Camrecxi avziT SSp pirebisaTvis</t>
  </si>
  <si>
    <t>xelsabani sifoniTa da SemreviT SSp saTvis</t>
  </si>
  <si>
    <t>xelsabani sifoniTa da SemreviT SSs pirebisaTvis (damkveTis katalogis mixedviT)</t>
  </si>
  <si>
    <t>ofisis saxuravis liTonis konstruqciebis Rirebuleba da montaJi</t>
  </si>
  <si>
    <t xml:space="preserve">                           ტექნიკური დოკუმენტაციისა და ექსპლუატაციაში მისაღები ხარჯი</t>
  </si>
  <si>
    <t>samuSaoebis dasaxeleba</t>
  </si>
  <si>
    <t>მშენებლობის ნებართვით და კანონით გათვალისწინებული ყველა პირობის დაცვა (ეტაპების ოქმების მომზადება გალფის ზედამხედველთან ერთად და მერიის შესაბამის სამსახურში ჩაბარება);</t>
  </si>
  <si>
    <t>სამშენებლო ბანერის მომზადება და ობიექტზე გაკვრა;</t>
  </si>
  <si>
    <t>ტერიტორიის და საპროექტო შენობა-ნაგებობების დაკვალვა, მომქმედი კანონმდებლობით გათვალისწინებული ხელსაწყოთი;</t>
  </si>
  <si>
    <t>ყოველდღიური ნაგვის გატანა სპეციალურ ნაგავსაყრელზე და საჭიროების შემთხვევაში შესაბამისი ნებართვის მოპოვება;</t>
  </si>
  <si>
    <t>დასრულებული ობიექტის ექსპლუატაციაში მისაღებად, მომქმედი კანონმდებლობით გათვალისწინებული ყველა საბუთის მოპოვება და დასრულებული ობიექტის ექსპლუატაციაში მიღება (მერის მიერ ექსპლუატაციაში მიღების ბრძანების მიღება).</t>
  </si>
  <si>
    <t>zednadebi xarji 10%</t>
  </si>
  <si>
    <t>mogeba 8%</t>
  </si>
  <si>
    <t>gauTvaliswinebeli xarji 5%</t>
  </si>
  <si>
    <t>teqnikuri dokumentacia da eqspluataciaSi miReba</t>
  </si>
  <si>
    <t xml:space="preserve">                          xarjTaRricxva # 1</t>
  </si>
  <si>
    <t xml:space="preserve"> lokalur resursuli xarjTaRricxva # 6</t>
  </si>
  <si>
    <t>lokalur resursuli xarjTaRricxva # 8</t>
  </si>
  <si>
    <t xml:space="preserve"> lokalur resursuli xarjTaRricxva # 10</t>
  </si>
  <si>
    <t>gruntis damuSaveba saofise Senobis lenturi saZirkvlisa da fardulis wertilovani saZirkvlis mosawyobad</t>
  </si>
  <si>
    <t>liTonis oTxkuTxa mili 60*40*2</t>
  </si>
  <si>
    <t xml:space="preserve">aluminis karebebis,fanjrebisa da vitrajebis Rirebuleba </t>
  </si>
  <si>
    <t xml:space="preserve">gruntis nawilobriv gatana avtoTviTmclelebiT nayarSi </t>
  </si>
  <si>
    <t>satkepni gluvi TviTmavali 10 ton.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</si>
</sst>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₾_-;\-* #,##0\ _₾_-;_-* &quot;-&quot;\ _₾_-;_-@_-"/>
    <numFmt numFmtId="173" formatCode="_-* #,##0.00\ _₾_-;\-* #,##0.00\ _₾_-;_-* &quot;-&quot;??\ _₾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00"/>
    <numFmt numFmtId="199" formatCode="0.000"/>
    <numFmt numFmtId="200" formatCode="0.00000"/>
    <numFmt numFmtId="201" formatCode="0.0"/>
    <numFmt numFmtId="202" formatCode="0.000000"/>
    <numFmt numFmtId="203" formatCode="0.0000000"/>
    <numFmt numFmtId="204" formatCode="_-* #,##0.0_р_._-;\-* #,##0.0_р_._-;_-* &quot;-&quot;??_р_._-;_-@_-"/>
    <numFmt numFmtId="205" formatCode="_-* #,##0_р_._-;\-* #,##0_р_._-;_-* &quot;-&quot;??_р_._-;_-@_-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###0.000;###0.000"/>
    <numFmt numFmtId="212" formatCode="###0;###0"/>
    <numFmt numFmtId="213" formatCode="#,##0.0"/>
    <numFmt numFmtId="214" formatCode="0.000000000"/>
    <numFmt numFmtId="215" formatCode="0.00000000"/>
    <numFmt numFmtId="216" formatCode="_([$$-409]* #,##0.00_);_([$$-409]* \(#,##0.00\);_([$$-409]* &quot;-&quot;??_);_(@_)"/>
    <numFmt numFmtId="217" formatCode="0.0000000000"/>
    <numFmt numFmtId="218" formatCode="_([$$-409]* #,##0.0_);_([$$-409]* \(#,##0.0\);_([$$-409]* &quot;-&quot;??_);_(@_)"/>
    <numFmt numFmtId="219" formatCode="_([$$-409]* #,##0_);_([$$-409]* \(#,##0\);_([$$-409]* &quot;-&quot;??_);_(@_)"/>
    <numFmt numFmtId="220" formatCode="0.0%"/>
    <numFmt numFmtId="221" formatCode="[$-409]dddd\,\ mmmm\ d\,\ yyyy"/>
    <numFmt numFmtId="222" formatCode="[$-409]h:mm:ss\ AM/PM"/>
    <numFmt numFmtId="223" formatCode="[$-FC19]d\ mmmm\ yyyy\ &quot;г.&quot;"/>
  </numFmts>
  <fonts count="61">
    <font>
      <sz val="10"/>
      <name val="Arial Cyr"/>
      <family val="0"/>
    </font>
    <font>
      <b/>
      <sz val="12"/>
      <name val="AcadNusx"/>
      <family val="0"/>
    </font>
    <font>
      <sz val="12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cadNusx"/>
      <family val="0"/>
    </font>
    <font>
      <sz val="10"/>
      <name val="AcadNusx"/>
      <family val="0"/>
    </font>
    <font>
      <b/>
      <sz val="10"/>
      <color indexed="8"/>
      <name val="AcadNusx"/>
      <family val="0"/>
    </font>
    <font>
      <sz val="10"/>
      <name val="Cambria"/>
      <family val="1"/>
    </font>
    <font>
      <b/>
      <sz val="10"/>
      <name val="Cambria"/>
      <family val="1"/>
    </font>
    <font>
      <b/>
      <sz val="11"/>
      <name val="AcadNusx"/>
      <family val="0"/>
    </font>
    <font>
      <sz val="11"/>
      <name val="AcadNusx"/>
      <family val="0"/>
    </font>
    <font>
      <sz val="10"/>
      <name val="Helv"/>
      <family val="0"/>
    </font>
    <font>
      <sz val="10"/>
      <color indexed="8"/>
      <name val="AcadNusx"/>
      <family val="0"/>
    </font>
    <font>
      <sz val="10"/>
      <color indexed="8"/>
      <name val="Cambria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cadNusx"/>
      <family val="0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0"/>
      <color rgb="FFFF0000"/>
      <name val="AcadNusx"/>
      <family val="0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>
      <alignment/>
      <protection/>
    </xf>
  </cellStyleXfs>
  <cellXfs count="5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2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" fontId="8" fillId="34" borderId="12" xfId="0" applyNumberFormat="1" applyFont="1" applyFill="1" applyBorder="1" applyAlignment="1">
      <alignment horizontal="center" vertical="center" wrapText="1"/>
    </xf>
    <xf numFmtId="199" fontId="8" fillId="33" borderId="12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9" fontId="8" fillId="34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78" applyAlignment="1">
      <alignment vertical="center"/>
      <protection/>
    </xf>
    <xf numFmtId="2" fontId="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 quotePrefix="1">
      <alignment horizontal="center" vertical="top" wrapText="1"/>
    </xf>
    <xf numFmtId="0" fontId="7" fillId="0" borderId="12" xfId="0" applyNumberFormat="1" applyFont="1" applyBorder="1" applyAlignment="1" quotePrefix="1">
      <alignment horizontal="center" vertical="top" wrapText="1"/>
    </xf>
    <xf numFmtId="1" fontId="7" fillId="0" borderId="12" xfId="0" applyNumberFormat="1" applyFont="1" applyBorder="1" applyAlignment="1" quotePrefix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9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6" fillId="33" borderId="12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2" fontId="7" fillId="33" borderId="12" xfId="0" applyNumberFormat="1" applyFont="1" applyFill="1" applyBorder="1" applyAlignment="1">
      <alignment horizontal="center" vertical="center"/>
    </xf>
    <xf numFmtId="2" fontId="55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wrapText="1"/>
    </xf>
    <xf numFmtId="2" fontId="6" fillId="33" borderId="12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NumberFormat="1" applyFont="1" applyBorder="1" applyAlignment="1" quotePrefix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2" fontId="56" fillId="33" borderId="12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55" fillId="33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 quotePrefix="1">
      <alignment horizontal="center" vertical="top" wrapText="1"/>
    </xf>
    <xf numFmtId="0" fontId="6" fillId="0" borderId="12" xfId="0" applyNumberFormat="1" applyFont="1" applyBorder="1" applyAlignment="1" quotePrefix="1">
      <alignment horizontal="center" vertical="center" wrapText="1"/>
    </xf>
    <xf numFmtId="49" fontId="6" fillId="0" borderId="12" xfId="0" applyNumberFormat="1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6" fillId="0" borderId="12" xfId="0" applyFont="1" applyBorder="1" applyAlignment="1" quotePrefix="1">
      <alignment horizontal="left" vertical="top" wrapText="1"/>
    </xf>
    <xf numFmtId="0" fontId="7" fillId="0" borderId="12" xfId="0" applyFont="1" applyBorder="1" applyAlignment="1" quotePrefix="1">
      <alignment horizontal="left" vertical="top" wrapText="1"/>
    </xf>
    <xf numFmtId="2" fontId="6" fillId="0" borderId="12" xfId="0" applyNumberFormat="1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6" fillId="33" borderId="14" xfId="0" applyFont="1" applyFill="1" applyBorder="1" applyAlignment="1" quotePrefix="1">
      <alignment horizontal="left"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2" xfId="0" applyFont="1" applyFill="1" applyBorder="1" applyAlignment="1" quotePrefix="1">
      <alignment horizontal="left" vertical="center" wrapText="1"/>
    </xf>
    <xf numFmtId="0" fontId="6" fillId="33" borderId="17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2" fontId="7" fillId="33" borderId="13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2" fontId="7" fillId="33" borderId="14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 quotePrefix="1">
      <alignment horizontal="left" vertical="center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199" fontId="7" fillId="33" borderId="10" xfId="0" applyNumberFormat="1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199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49" fontId="7" fillId="33" borderId="23" xfId="0" applyNumberFormat="1" applyFont="1" applyFill="1" applyBorder="1" applyAlignment="1">
      <alignment horizontal="center"/>
    </xf>
    <xf numFmtId="0" fontId="7" fillId="0" borderId="10" xfId="0" applyFont="1" applyBorder="1" applyAlignment="1" quotePrefix="1">
      <alignment horizontal="center" vertical="center" wrapText="1"/>
    </xf>
    <xf numFmtId="0" fontId="7" fillId="0" borderId="23" xfId="0" applyFont="1" applyBorder="1" applyAlignment="1" quotePrefix="1">
      <alignment horizontal="center" vertical="center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2" fontId="7" fillId="33" borderId="15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top" wrapText="1"/>
    </xf>
    <xf numFmtId="2" fontId="7" fillId="0" borderId="23" xfId="0" applyNumberFormat="1" applyFont="1" applyFill="1" applyBorder="1" applyAlignment="1">
      <alignment horizontal="center" vertical="top" wrapText="1"/>
    </xf>
    <xf numFmtId="0" fontId="6" fillId="33" borderId="12" xfId="64" applyFont="1" applyFill="1" applyBorder="1" applyAlignment="1">
      <alignment horizontal="center" vertical="center" wrapText="1"/>
      <protection/>
    </xf>
    <xf numFmtId="199" fontId="7" fillId="33" borderId="12" xfId="64" applyNumberFormat="1" applyFont="1" applyFill="1" applyBorder="1" applyAlignment="1">
      <alignment horizontal="center" vertical="center"/>
      <protection/>
    </xf>
    <xf numFmtId="0" fontId="7" fillId="33" borderId="12" xfId="64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 wrapText="1"/>
    </xf>
    <xf numFmtId="9" fontId="6" fillId="0" borderId="15" xfId="0" applyNumberFormat="1" applyFont="1" applyFill="1" applyBorder="1" applyAlignment="1">
      <alignment horizontal="center" vertical="top" wrapText="1"/>
    </xf>
    <xf numFmtId="1" fontId="8" fillId="34" borderId="15" xfId="0" applyNumberFormat="1" applyFont="1" applyFill="1" applyBorder="1" applyAlignment="1">
      <alignment horizontal="center" vertical="center" wrapText="1"/>
    </xf>
    <xf numFmtId="199" fontId="8" fillId="33" borderId="15" xfId="0" applyNumberFormat="1" applyFont="1" applyFill="1" applyBorder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vertical="center" wrapText="1"/>
    </xf>
    <xf numFmtId="0" fontId="7" fillId="0" borderId="12" xfId="67" applyFont="1" applyBorder="1" applyAlignment="1">
      <alignment horizontal="left"/>
      <protection/>
    </xf>
    <xf numFmtId="0" fontId="7" fillId="33" borderId="15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top" wrapText="1"/>
    </xf>
    <xf numFmtId="199" fontId="7" fillId="33" borderId="12" xfId="0" applyNumberFormat="1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left" vertical="center" wrapText="1"/>
    </xf>
    <xf numFmtId="0" fontId="7" fillId="0" borderId="10" xfId="0" applyFont="1" applyBorder="1" applyAlignment="1" quotePrefix="1">
      <alignment horizontal="center" vertical="top" wrapText="1"/>
    </xf>
    <xf numFmtId="0" fontId="7" fillId="0" borderId="23" xfId="0" applyFont="1" applyBorder="1" applyAlignment="1" quotePrefix="1">
      <alignment horizontal="center" vertical="top" wrapText="1"/>
    </xf>
    <xf numFmtId="0" fontId="7" fillId="0" borderId="23" xfId="0" applyNumberFormat="1" applyFont="1" applyBorder="1" applyAlignment="1" quotePrefix="1">
      <alignment horizontal="center" vertical="top" wrapText="1"/>
    </xf>
    <xf numFmtId="1" fontId="7" fillId="0" borderId="10" xfId="0" applyNumberFormat="1" applyFont="1" applyBorder="1" applyAlignment="1" quotePrefix="1">
      <alignment horizontal="center" vertical="top" wrapText="1"/>
    </xf>
    <xf numFmtId="0" fontId="7" fillId="0" borderId="10" xfId="0" applyNumberFormat="1" applyFont="1" applyBorder="1" applyAlignment="1" quotePrefix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6" fillId="33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left" vertical="center"/>
    </xf>
    <xf numFmtId="1" fontId="7" fillId="0" borderId="12" xfId="0" applyNumberFormat="1" applyFont="1" applyBorder="1" applyAlignment="1" quotePrefix="1">
      <alignment horizontal="center" vertical="center" wrapText="1"/>
    </xf>
    <xf numFmtId="0" fontId="7" fillId="0" borderId="12" xfId="0" applyNumberFormat="1" applyFont="1" applyBorder="1" applyAlignment="1" quotePrefix="1">
      <alignment horizontal="center" vertical="center" wrapText="1"/>
    </xf>
    <xf numFmtId="49" fontId="7" fillId="0" borderId="12" xfId="0" applyNumberFormat="1" applyFont="1" applyBorder="1" applyAlignment="1" quotePrefix="1">
      <alignment horizontal="center" vertical="center" wrapText="1"/>
    </xf>
    <xf numFmtId="2" fontId="7" fillId="0" borderId="12" xfId="0" applyNumberFormat="1" applyFont="1" applyBorder="1" applyAlignment="1" quotePrefix="1">
      <alignment horizontal="center" vertical="center" wrapText="1"/>
    </xf>
    <xf numFmtId="2" fontId="7" fillId="33" borderId="12" xfId="0" applyNumberFormat="1" applyFont="1" applyFill="1" applyBorder="1" applyAlignment="1" quotePrefix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2" fontId="7" fillId="0" borderId="12" xfId="46" applyNumberFormat="1" applyFont="1" applyFill="1" applyBorder="1" applyAlignment="1" quotePrefix="1">
      <alignment horizontal="center" vertical="center" wrapText="1"/>
    </xf>
    <xf numFmtId="2" fontId="6" fillId="0" borderId="12" xfId="46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 quotePrefix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 wrapText="1"/>
    </xf>
    <xf numFmtId="1" fontId="7" fillId="0" borderId="10" xfId="0" applyNumberFormat="1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 wrapText="1"/>
    </xf>
    <xf numFmtId="0" fontId="7" fillId="33" borderId="19" xfId="0" applyFont="1" applyFill="1" applyBorder="1" applyAlignment="1" quotePrefix="1">
      <alignment horizontal="center" vertical="center" wrapText="1"/>
    </xf>
    <xf numFmtId="0" fontId="7" fillId="33" borderId="22" xfId="0" applyFont="1" applyFill="1" applyBorder="1" applyAlignment="1" quotePrefix="1">
      <alignment horizontal="center" vertical="center" wrapText="1"/>
    </xf>
    <xf numFmtId="0" fontId="7" fillId="33" borderId="22" xfId="0" applyFont="1" applyFill="1" applyBorder="1" applyAlignment="1" quotePrefix="1">
      <alignment horizontal="center" wrapText="1"/>
    </xf>
    <xf numFmtId="0" fontId="7" fillId="33" borderId="19" xfId="0" applyFont="1" applyFill="1" applyBorder="1" applyAlignment="1" quotePrefix="1">
      <alignment horizontal="center" wrapText="1"/>
    </xf>
    <xf numFmtId="19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7" fillId="0" borderId="12" xfId="46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2" fontId="7" fillId="0" borderId="10" xfId="46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7" fillId="33" borderId="12" xfId="67" applyFont="1" applyFill="1" applyBorder="1" applyAlignment="1">
      <alignment horizontal="left"/>
      <protection/>
    </xf>
    <xf numFmtId="49" fontId="7" fillId="0" borderId="12" xfId="0" applyNumberFormat="1" applyFont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20" xfId="67" applyNumberFormat="1" applyFont="1" applyFill="1" applyBorder="1" applyAlignment="1">
      <alignment horizontal="center" vertical="center"/>
      <protection/>
    </xf>
    <xf numFmtId="0" fontId="7" fillId="33" borderId="0" xfId="67" applyNumberFormat="1" applyFont="1" applyFill="1" applyBorder="1" applyAlignment="1">
      <alignment horizontal="center"/>
      <protection/>
    </xf>
    <xf numFmtId="0" fontId="7" fillId="33" borderId="12" xfId="68" applyFont="1" applyFill="1" applyBorder="1" applyAlignment="1">
      <alignment horizontal="center" vertical="center"/>
      <protection/>
    </xf>
    <xf numFmtId="0" fontId="7" fillId="33" borderId="12" xfId="67" applyFont="1" applyFill="1" applyBorder="1" applyAlignment="1">
      <alignment horizontal="center" vertical="center"/>
      <protection/>
    </xf>
    <xf numFmtId="2" fontId="7" fillId="33" borderId="12" xfId="67" applyNumberFormat="1" applyFont="1" applyFill="1" applyBorder="1" applyAlignment="1">
      <alignment horizontal="center" vertical="center"/>
      <protection/>
    </xf>
    <xf numFmtId="2" fontId="7" fillId="33" borderId="12" xfId="68" applyNumberFormat="1" applyFont="1" applyFill="1" applyBorder="1" applyAlignment="1">
      <alignment horizontal="center" vertical="center"/>
      <protection/>
    </xf>
    <xf numFmtId="199" fontId="7" fillId="33" borderId="10" xfId="0" applyNumberFormat="1" applyFont="1" applyFill="1" applyBorder="1" applyAlignment="1">
      <alignment horizontal="center" vertical="center" wrapText="1"/>
    </xf>
    <xf numFmtId="0" fontId="7" fillId="33" borderId="11" xfId="67" applyFont="1" applyFill="1" applyBorder="1" applyAlignment="1">
      <alignment horizontal="center"/>
      <protection/>
    </xf>
    <xf numFmtId="0" fontId="11" fillId="33" borderId="13" xfId="74" applyFont="1" applyFill="1" applyBorder="1" applyAlignment="1">
      <alignment horizontal="center" vertical="center"/>
      <protection/>
    </xf>
    <xf numFmtId="0" fontId="7" fillId="33" borderId="13" xfId="69" applyFont="1" applyFill="1" applyBorder="1" applyAlignment="1">
      <alignment horizontal="center" vertical="center" wrapText="1"/>
      <protection/>
    </xf>
    <xf numFmtId="0" fontId="7" fillId="33" borderId="13" xfId="69" applyFont="1" applyFill="1" applyBorder="1" applyAlignment="1">
      <alignment horizontal="center" vertical="center"/>
      <protection/>
    </xf>
    <xf numFmtId="2" fontId="7" fillId="33" borderId="13" xfId="69" applyNumberFormat="1" applyFont="1" applyFill="1" applyBorder="1" applyAlignment="1">
      <alignment horizontal="center" vertical="center"/>
      <protection/>
    </xf>
    <xf numFmtId="2" fontId="7" fillId="33" borderId="13" xfId="68" applyNumberFormat="1" applyFont="1" applyFill="1" applyBorder="1" applyAlignment="1">
      <alignment horizontal="center" vertical="center"/>
      <protection/>
    </xf>
    <xf numFmtId="2" fontId="7" fillId="33" borderId="14" xfId="68" applyNumberFormat="1" applyFont="1" applyFill="1" applyBorder="1" applyAlignment="1">
      <alignment horizontal="center" vertical="center"/>
      <protection/>
    </xf>
    <xf numFmtId="0" fontId="7" fillId="33" borderId="10" xfId="67" applyFont="1" applyFill="1" applyBorder="1" applyAlignment="1">
      <alignment horizontal="center"/>
      <protection/>
    </xf>
    <xf numFmtId="0" fontId="6" fillId="33" borderId="17" xfId="74" applyFont="1" applyFill="1" applyBorder="1" applyAlignment="1">
      <alignment horizontal="left" vertical="center"/>
      <protection/>
    </xf>
    <xf numFmtId="0" fontId="6" fillId="33" borderId="15" xfId="69" applyFont="1" applyFill="1" applyBorder="1" applyAlignment="1">
      <alignment horizontal="center" vertical="center" wrapText="1"/>
      <protection/>
    </xf>
    <xf numFmtId="0" fontId="6" fillId="33" borderId="15" xfId="69" applyFont="1" applyFill="1" applyBorder="1" applyAlignment="1">
      <alignment horizontal="center" vertical="center"/>
      <protection/>
    </xf>
    <xf numFmtId="2" fontId="6" fillId="33" borderId="15" xfId="69" applyNumberFormat="1" applyFont="1" applyFill="1" applyBorder="1" applyAlignment="1">
      <alignment horizontal="center" vertical="center"/>
      <protection/>
    </xf>
    <xf numFmtId="2" fontId="7" fillId="33" borderId="15" xfId="69" applyNumberFormat="1" applyFont="1" applyFill="1" applyBorder="1" applyAlignment="1">
      <alignment horizontal="center" vertical="center"/>
      <protection/>
    </xf>
    <xf numFmtId="2" fontId="7" fillId="33" borderId="15" xfId="68" applyNumberFormat="1" applyFont="1" applyFill="1" applyBorder="1" applyAlignment="1">
      <alignment horizontal="center" vertical="center"/>
      <protection/>
    </xf>
    <xf numFmtId="0" fontId="7" fillId="33" borderId="23" xfId="67" applyFont="1" applyFill="1" applyBorder="1" applyAlignment="1">
      <alignment horizontal="center"/>
      <protection/>
    </xf>
    <xf numFmtId="0" fontId="7" fillId="33" borderId="14" xfId="67" applyFont="1" applyFill="1" applyBorder="1" applyAlignment="1">
      <alignment horizontal="left"/>
      <protection/>
    </xf>
    <xf numFmtId="0" fontId="7" fillId="33" borderId="12" xfId="67" applyFont="1" applyFill="1" applyBorder="1" applyAlignment="1">
      <alignment horizontal="center" vertical="center" wrapText="1"/>
      <protection/>
    </xf>
    <xf numFmtId="0" fontId="6" fillId="33" borderId="12" xfId="69" applyFont="1" applyFill="1" applyBorder="1" applyAlignment="1">
      <alignment horizontal="center" vertical="center" wrapText="1"/>
      <protection/>
    </xf>
    <xf numFmtId="0" fontId="6" fillId="33" borderId="12" xfId="69" applyFont="1" applyFill="1" applyBorder="1" applyAlignment="1">
      <alignment horizontal="center" vertical="center"/>
      <protection/>
    </xf>
    <xf numFmtId="2" fontId="6" fillId="33" borderId="12" xfId="69" applyNumberFormat="1" applyFont="1" applyFill="1" applyBorder="1" applyAlignment="1">
      <alignment horizontal="center" vertical="center"/>
      <protection/>
    </xf>
    <xf numFmtId="2" fontId="7" fillId="33" borderId="12" xfId="69" applyNumberFormat="1" applyFont="1" applyFill="1" applyBorder="1" applyAlignment="1">
      <alignment horizontal="center" vertical="center"/>
      <protection/>
    </xf>
    <xf numFmtId="0" fontId="7" fillId="33" borderId="24" xfId="74" applyFont="1" applyFill="1" applyBorder="1" applyAlignment="1">
      <alignment horizontal="left" vertical="center"/>
      <protection/>
    </xf>
    <xf numFmtId="0" fontId="7" fillId="33" borderId="10" xfId="69" applyFont="1" applyFill="1" applyBorder="1" applyAlignment="1">
      <alignment horizontal="center" vertical="center" wrapText="1"/>
      <protection/>
    </xf>
    <xf numFmtId="0" fontId="7" fillId="33" borderId="10" xfId="69" applyFont="1" applyFill="1" applyBorder="1" applyAlignment="1">
      <alignment horizontal="center" vertical="center"/>
      <protection/>
    </xf>
    <xf numFmtId="2" fontId="7" fillId="33" borderId="10" xfId="69" applyNumberFormat="1" applyFont="1" applyFill="1" applyBorder="1" applyAlignment="1">
      <alignment horizontal="center" vertical="center"/>
      <protection/>
    </xf>
    <xf numFmtId="0" fontId="7" fillId="33" borderId="10" xfId="67" applyFont="1" applyFill="1" applyBorder="1" applyAlignment="1">
      <alignment horizontal="center" vertical="center"/>
      <protection/>
    </xf>
    <xf numFmtId="0" fontId="6" fillId="33" borderId="14" xfId="74" applyFont="1" applyFill="1" applyBorder="1" applyAlignment="1">
      <alignment horizontal="left" vertical="center" wrapText="1"/>
      <protection/>
    </xf>
    <xf numFmtId="0" fontId="7" fillId="33" borderId="21" xfId="67" applyFont="1" applyFill="1" applyBorder="1" applyAlignment="1">
      <alignment horizontal="left"/>
      <protection/>
    </xf>
    <xf numFmtId="0" fontId="6" fillId="33" borderId="14" xfId="0" applyFont="1" applyFill="1" applyBorder="1" applyAlignment="1">
      <alignment horizontal="left" vertical="center" wrapText="1"/>
    </xf>
    <xf numFmtId="0" fontId="7" fillId="33" borderId="10" xfId="67" applyFont="1" applyFill="1" applyBorder="1" applyAlignment="1">
      <alignment horizontal="left"/>
      <protection/>
    </xf>
    <xf numFmtId="2" fontId="7" fillId="33" borderId="10" xfId="67" applyNumberFormat="1" applyFont="1" applyFill="1" applyBorder="1" applyAlignment="1">
      <alignment horizontal="center" vertical="center"/>
      <protection/>
    </xf>
    <xf numFmtId="0" fontId="7" fillId="33" borderId="10" xfId="69" applyFont="1" applyFill="1" applyBorder="1" applyAlignment="1">
      <alignment horizontal="left"/>
      <protection/>
    </xf>
    <xf numFmtId="2" fontId="7" fillId="33" borderId="10" xfId="68" applyNumberFormat="1" applyFont="1" applyFill="1" applyBorder="1" applyAlignment="1">
      <alignment horizontal="center" vertical="center"/>
      <protection/>
    </xf>
    <xf numFmtId="49" fontId="7" fillId="33" borderId="22" xfId="0" applyNumberFormat="1" applyFont="1" applyFill="1" applyBorder="1" applyAlignment="1">
      <alignment horizontal="center" vertical="top"/>
    </xf>
    <xf numFmtId="0" fontId="7" fillId="33" borderId="23" xfId="0" applyFont="1" applyFill="1" applyBorder="1" applyAlignment="1" quotePrefix="1">
      <alignment horizontal="center" vertical="top" wrapText="1"/>
    </xf>
    <xf numFmtId="0" fontId="7" fillId="33" borderId="15" xfId="0" applyNumberFormat="1" applyFont="1" applyFill="1" applyBorder="1" applyAlignment="1">
      <alignment horizontal="center" vertical="top" wrapText="1"/>
    </xf>
    <xf numFmtId="2" fontId="6" fillId="33" borderId="15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 quotePrefix="1">
      <alignment horizontal="center" vertical="center" wrapText="1"/>
    </xf>
    <xf numFmtId="0" fontId="7" fillId="33" borderId="0" xfId="67" applyFont="1" applyFill="1" applyBorder="1" applyAlignment="1">
      <alignment horizontal="center"/>
      <protection/>
    </xf>
    <xf numFmtId="0" fontId="7" fillId="33" borderId="15" xfId="0" applyFont="1" applyFill="1" applyBorder="1" applyAlignment="1">
      <alignment horizontal="left" vertical="center" wrapText="1"/>
    </xf>
    <xf numFmtId="0" fontId="7" fillId="33" borderId="20" xfId="67" applyFont="1" applyFill="1" applyBorder="1" applyAlignment="1">
      <alignment horizontal="center" vertical="center"/>
      <protection/>
    </xf>
    <xf numFmtId="0" fontId="7" fillId="33" borderId="18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 quotePrefix="1">
      <alignment horizontal="center" vertical="center" wrapText="1"/>
    </xf>
    <xf numFmtId="0" fontId="7" fillId="33" borderId="12" xfId="67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vertical="center"/>
    </xf>
    <xf numFmtId="0" fontId="12" fillId="33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2" fontId="12" fillId="0" borderId="13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2" fontId="12" fillId="0" borderId="14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 quotePrefix="1">
      <alignment horizontal="left" vertical="top" wrapText="1"/>
    </xf>
    <xf numFmtId="0" fontId="6" fillId="0" borderId="12" xfId="0" applyFont="1" applyBorder="1" applyAlignment="1" quotePrefix="1">
      <alignment horizontal="left" vertical="center" wrapText="1"/>
    </xf>
    <xf numFmtId="2" fontId="7" fillId="0" borderId="12" xfId="63" applyNumberFormat="1" applyFont="1" applyBorder="1" applyAlignment="1">
      <alignment horizontal="center" vertical="center" wrapText="1"/>
      <protection/>
    </xf>
    <xf numFmtId="2" fontId="7" fillId="33" borderId="12" xfId="66" applyNumberFormat="1" applyFont="1" applyFill="1" applyBorder="1" applyAlignment="1">
      <alignment horizontal="center"/>
      <protection/>
    </xf>
    <xf numFmtId="0" fontId="6" fillId="33" borderId="15" xfId="0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left" vertical="top" wrapText="1"/>
    </xf>
    <xf numFmtId="0" fontId="6" fillId="33" borderId="23" xfId="0" applyFont="1" applyFill="1" applyBorder="1" applyAlignment="1">
      <alignment horizontal="left" vertical="top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 quotePrefix="1">
      <alignment horizontal="center" vertical="top" wrapText="1"/>
    </xf>
    <xf numFmtId="2" fontId="7" fillId="0" borderId="0" xfId="0" applyNumberFormat="1" applyFont="1" applyAlignment="1">
      <alignment horizontal="center" vertical="center"/>
    </xf>
    <xf numFmtId="0" fontId="6" fillId="33" borderId="12" xfId="74" applyFont="1" applyFill="1" applyBorder="1" applyAlignment="1">
      <alignment horizontal="left" vertical="center"/>
      <protection/>
    </xf>
    <xf numFmtId="0" fontId="6" fillId="33" borderId="10" xfId="69" applyFont="1" applyFill="1" applyBorder="1" applyAlignment="1">
      <alignment horizontal="center" vertical="center"/>
      <protection/>
    </xf>
    <xf numFmtId="2" fontId="6" fillId="33" borderId="10" xfId="69" applyNumberFormat="1" applyFont="1" applyFill="1" applyBorder="1" applyAlignment="1">
      <alignment horizontal="center" vertical="center"/>
      <protection/>
    </xf>
    <xf numFmtId="0" fontId="7" fillId="33" borderId="22" xfId="67" applyFont="1" applyFill="1" applyBorder="1" applyAlignment="1">
      <alignment horizontal="center"/>
      <protection/>
    </xf>
    <xf numFmtId="0" fontId="7" fillId="33" borderId="19" xfId="67" applyFont="1" applyFill="1" applyBorder="1" applyAlignment="1">
      <alignment horizontal="center"/>
      <protection/>
    </xf>
    <xf numFmtId="0" fontId="7" fillId="33" borderId="2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67" applyFont="1" applyFill="1" applyBorder="1" applyAlignment="1">
      <alignment horizontal="center"/>
      <protection/>
    </xf>
    <xf numFmtId="49" fontId="7" fillId="33" borderId="0" xfId="0" applyNumberFormat="1" applyFont="1" applyFill="1" applyBorder="1" applyAlignment="1">
      <alignment horizontal="center" vertical="top" wrapText="1"/>
    </xf>
    <xf numFmtId="49" fontId="7" fillId="33" borderId="22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197" fontId="12" fillId="33" borderId="12" xfId="43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2" fontId="55" fillId="0" borderId="12" xfId="0" applyNumberFormat="1" applyFont="1" applyBorder="1" applyAlignment="1">
      <alignment horizontal="center"/>
    </xf>
    <xf numFmtId="0" fontId="55" fillId="0" borderId="12" xfId="0" applyFont="1" applyBorder="1" applyAlignment="1">
      <alignment/>
    </xf>
    <xf numFmtId="9" fontId="55" fillId="0" borderId="12" xfId="0" applyNumberFormat="1" applyFont="1" applyBorder="1" applyAlignment="1">
      <alignment horizontal="center"/>
    </xf>
    <xf numFmtId="0" fontId="56" fillId="0" borderId="12" xfId="0" applyFont="1" applyBorder="1" applyAlignment="1">
      <alignment horizontal="left" vertical="center"/>
    </xf>
    <xf numFmtId="2" fontId="56" fillId="0" borderId="12" xfId="0" applyNumberFormat="1" applyFont="1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9" fontId="56" fillId="0" borderId="12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2" fontId="56" fillId="0" borderId="12" xfId="0" applyNumberFormat="1" applyFont="1" applyBorder="1" applyAlignment="1">
      <alignment horizontal="center" vertical="center"/>
    </xf>
    <xf numFmtId="2" fontId="55" fillId="0" borderId="12" xfId="0" applyNumberFormat="1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left" vertical="top" wrapText="1"/>
    </xf>
    <xf numFmtId="0" fontId="11" fillId="33" borderId="13" xfId="0" applyFont="1" applyFill="1" applyBorder="1" applyAlignment="1">
      <alignment horizontal="center" vertical="top" wrapText="1"/>
    </xf>
    <xf numFmtId="2" fontId="11" fillId="33" borderId="13" xfId="0" applyNumberFormat="1" applyFont="1" applyFill="1" applyBorder="1" applyAlignment="1">
      <alignment horizontal="center" vertical="top" wrapText="1"/>
    </xf>
    <xf numFmtId="2" fontId="11" fillId="33" borderId="14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33" borderId="10" xfId="68" applyFont="1" applyFill="1" applyBorder="1" applyAlignment="1">
      <alignment horizontal="center" vertical="center"/>
      <protection/>
    </xf>
    <xf numFmtId="2" fontId="7" fillId="0" borderId="10" xfId="0" applyNumberFormat="1" applyFont="1" applyBorder="1" applyAlignment="1" quotePrefix="1">
      <alignment horizontal="center" vertical="top" wrapText="1"/>
    </xf>
    <xf numFmtId="0" fontId="7" fillId="0" borderId="10" xfId="0" applyFont="1" applyBorder="1" applyAlignment="1">
      <alignment vertical="center"/>
    </xf>
    <xf numFmtId="0" fontId="7" fillId="33" borderId="18" xfId="0" applyFont="1" applyFill="1" applyBorder="1" applyAlignment="1">
      <alignment horizontal="center" wrapText="1"/>
    </xf>
    <xf numFmtId="0" fontId="12" fillId="0" borderId="22" xfId="0" applyFont="1" applyBorder="1" applyAlignment="1">
      <alignment vertical="center"/>
    </xf>
    <xf numFmtId="0" fontId="58" fillId="0" borderId="0" xfId="65" applyFont="1" applyAlignment="1">
      <alignment horizontal="center" vertical="center" wrapText="1"/>
      <protection/>
    </xf>
    <xf numFmtId="0" fontId="7" fillId="33" borderId="10" xfId="70" applyNumberFormat="1" applyFont="1" applyFill="1" applyBorder="1" applyAlignment="1" quotePrefix="1">
      <alignment horizontal="center" vertical="center" wrapText="1"/>
      <protection/>
    </xf>
    <xf numFmtId="1" fontId="7" fillId="33" borderId="10" xfId="70" applyNumberFormat="1" applyFont="1" applyFill="1" applyBorder="1" applyAlignment="1" quotePrefix="1">
      <alignment horizontal="center" vertical="center" wrapText="1"/>
      <protection/>
    </xf>
    <xf numFmtId="0" fontId="55" fillId="0" borderId="0" xfId="65" applyFont="1" applyAlignment="1">
      <alignment horizontal="center" vertical="center" wrapText="1"/>
      <protection/>
    </xf>
    <xf numFmtId="0" fontId="7" fillId="33" borderId="10" xfId="65" applyFont="1" applyFill="1" applyBorder="1" applyAlignment="1">
      <alignment horizontal="center" vertical="top" wrapText="1"/>
      <protection/>
    </xf>
    <xf numFmtId="0" fontId="59" fillId="0" borderId="20" xfId="0" applyFont="1" applyBorder="1" applyAlignment="1">
      <alignment horizontal="left" vertical="center" wrapText="1" indent="1"/>
    </xf>
    <xf numFmtId="2" fontId="7" fillId="33" borderId="15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8" fillId="33" borderId="14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top" wrapText="1"/>
    </xf>
    <xf numFmtId="2" fontId="7" fillId="33" borderId="25" xfId="0" applyNumberFormat="1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2" fontId="0" fillId="0" borderId="12" xfId="0" applyNumberForma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9" xfId="0" applyFont="1" applyBorder="1" applyAlignment="1">
      <alignment wrapText="1"/>
    </xf>
    <xf numFmtId="0" fontId="0" fillId="0" borderId="18" xfId="0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2" fontId="2" fillId="0" borderId="19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justify" wrapText="1"/>
    </xf>
    <xf numFmtId="0" fontId="1" fillId="0" borderId="20" xfId="0" applyFont="1" applyBorder="1" applyAlignment="1">
      <alignment horizontal="justify" wrapText="1"/>
    </xf>
    <xf numFmtId="0" fontId="1" fillId="0" borderId="21" xfId="0" applyFont="1" applyBorder="1" applyAlignment="1">
      <alignment horizontal="justify" wrapText="1"/>
    </xf>
    <xf numFmtId="0" fontId="0" fillId="0" borderId="18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2" fontId="5" fillId="0" borderId="1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7" fillId="33" borderId="12" xfId="70" applyNumberFormat="1" applyFont="1" applyFill="1" applyBorder="1" applyAlignment="1">
      <alignment horizontal="right" vertical="center" wrapText="1"/>
      <protection/>
    </xf>
    <xf numFmtId="0" fontId="7" fillId="33" borderId="12" xfId="70" applyNumberFormat="1" applyFont="1" applyFill="1" applyBorder="1" applyAlignment="1">
      <alignment horizontal="center" vertical="center" wrapText="1"/>
      <protection/>
    </xf>
    <xf numFmtId="2" fontId="7" fillId="33" borderId="10" xfId="70" applyNumberFormat="1" applyFont="1" applyFill="1" applyBorder="1" applyAlignment="1">
      <alignment horizontal="center" vertical="center" wrapText="1"/>
      <protection/>
    </xf>
    <xf numFmtId="2" fontId="7" fillId="33" borderId="15" xfId="70" applyNumberFormat="1" applyFont="1" applyFill="1" applyBorder="1" applyAlignment="1">
      <alignment horizontal="center" vertical="center" wrapText="1"/>
      <protection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 quotePrefix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11" fillId="33" borderId="13" xfId="0" applyFont="1" applyFill="1" applyBorder="1" applyAlignment="1" quotePrefix="1">
      <alignment horizontal="center" vertical="top" wrapText="1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2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 quotePrefix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 quotePrefix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 quotePrefix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 quotePrefix="1">
      <alignment horizontal="center" vertical="top" wrapText="1"/>
    </xf>
    <xf numFmtId="0" fontId="1" fillId="33" borderId="14" xfId="0" applyFont="1" applyFill="1" applyBorder="1" applyAlignment="1" quotePrefix="1">
      <alignment horizontal="center" vertical="top" wrapText="1"/>
    </xf>
    <xf numFmtId="0" fontId="1" fillId="0" borderId="16" xfId="0" applyFont="1" applyBorder="1" applyAlignment="1" quotePrefix="1">
      <alignment horizontal="center" vertical="top" wrapText="1"/>
    </xf>
    <xf numFmtId="0" fontId="11" fillId="0" borderId="22" xfId="0" applyFont="1" applyBorder="1" applyAlignment="1" quotePrefix="1">
      <alignment horizontal="center" vertical="top" wrapText="1"/>
    </xf>
    <xf numFmtId="0" fontId="11" fillId="0" borderId="16" xfId="0" applyFont="1" applyBorder="1" applyAlignment="1" quotePrefix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33" borderId="13" xfId="0" applyFont="1" applyFill="1" applyBorder="1" applyAlignment="1" quotePrefix="1">
      <alignment horizontal="center" vertical="center" wrapText="1"/>
    </xf>
    <xf numFmtId="0" fontId="11" fillId="0" borderId="13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 quotePrefix="1">
      <alignment horizontal="center" vertical="top" wrapText="1"/>
    </xf>
    <xf numFmtId="0" fontId="60" fillId="0" borderId="10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51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4 3" xfId="59"/>
    <cellStyle name="Normal 14_axalqalaqis skola " xfId="60"/>
    <cellStyle name="Normal 17" xfId="61"/>
    <cellStyle name="Normal 17 3" xfId="62"/>
    <cellStyle name="Normal 2" xfId="63"/>
    <cellStyle name="Normal 29" xfId="64"/>
    <cellStyle name="Normal 53" xfId="65"/>
    <cellStyle name="Normal_Book1 2" xfId="66"/>
    <cellStyle name="Normal_sida kanalizaciadigomi" xfId="67"/>
    <cellStyle name="Normal_sida wyalsadeni 3" xfId="68"/>
    <cellStyle name="Normal_sida wyalsadeni_xarGaRricxva  remonti maisuraZis q.transp. sammarTvelos" xfId="69"/>
    <cellStyle name="Normal_stadion-1" xfId="70"/>
    <cellStyle name="Note" xfId="71"/>
    <cellStyle name="Output" xfId="72"/>
    <cellStyle name="Percent" xfId="73"/>
    <cellStyle name="Style 1" xfId="74"/>
    <cellStyle name="Title" xfId="75"/>
    <cellStyle name="Total" xfId="76"/>
    <cellStyle name="Warning Text" xfId="77"/>
    <cellStyle name="Обычный_SAN2008-I" xfId="78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0</xdr:rowOff>
    </xdr:from>
    <xdr:ext cx="0" cy="333375"/>
    <xdr:sp>
      <xdr:nvSpPr>
        <xdr:cNvPr id="1" name="Text Box 10"/>
        <xdr:cNvSpPr txBox="1">
          <a:spLocks noChangeArrowheads="1"/>
        </xdr:cNvSpPr>
      </xdr:nvSpPr>
      <xdr:spPr>
        <a:xfrm>
          <a:off x="6667500" y="57340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333375"/>
    <xdr:sp>
      <xdr:nvSpPr>
        <xdr:cNvPr id="2" name="Text Box 11"/>
        <xdr:cNvSpPr txBox="1">
          <a:spLocks noChangeArrowheads="1"/>
        </xdr:cNvSpPr>
      </xdr:nvSpPr>
      <xdr:spPr>
        <a:xfrm>
          <a:off x="6667500" y="57340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190500"/>
    <xdr:sp>
      <xdr:nvSpPr>
        <xdr:cNvPr id="3" name="Text Box 65"/>
        <xdr:cNvSpPr txBox="1">
          <a:spLocks noChangeArrowheads="1"/>
        </xdr:cNvSpPr>
      </xdr:nvSpPr>
      <xdr:spPr>
        <a:xfrm>
          <a:off x="6667500" y="573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190500"/>
    <xdr:sp>
      <xdr:nvSpPr>
        <xdr:cNvPr id="4" name="Text Box 91"/>
        <xdr:cNvSpPr txBox="1">
          <a:spLocks noChangeArrowheads="1"/>
        </xdr:cNvSpPr>
      </xdr:nvSpPr>
      <xdr:spPr>
        <a:xfrm>
          <a:off x="6667500" y="573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190500"/>
    <xdr:sp>
      <xdr:nvSpPr>
        <xdr:cNvPr id="5" name="Text Box 65"/>
        <xdr:cNvSpPr txBox="1">
          <a:spLocks noChangeArrowheads="1"/>
        </xdr:cNvSpPr>
      </xdr:nvSpPr>
      <xdr:spPr>
        <a:xfrm>
          <a:off x="6667500" y="573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190500"/>
    <xdr:sp>
      <xdr:nvSpPr>
        <xdr:cNvPr id="6" name="Text Box 91"/>
        <xdr:cNvSpPr txBox="1">
          <a:spLocks noChangeArrowheads="1"/>
        </xdr:cNvSpPr>
      </xdr:nvSpPr>
      <xdr:spPr>
        <a:xfrm>
          <a:off x="6667500" y="573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190500"/>
    <xdr:sp>
      <xdr:nvSpPr>
        <xdr:cNvPr id="7" name="Text Box 46"/>
        <xdr:cNvSpPr txBox="1">
          <a:spLocks noChangeArrowheads="1"/>
        </xdr:cNvSpPr>
      </xdr:nvSpPr>
      <xdr:spPr>
        <a:xfrm>
          <a:off x="6667500" y="573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190500"/>
    <xdr:sp>
      <xdr:nvSpPr>
        <xdr:cNvPr id="8" name="Text Box 43"/>
        <xdr:cNvSpPr txBox="1">
          <a:spLocks noChangeArrowheads="1"/>
        </xdr:cNvSpPr>
      </xdr:nvSpPr>
      <xdr:spPr>
        <a:xfrm>
          <a:off x="6667500" y="5734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352425"/>
    <xdr:sp>
      <xdr:nvSpPr>
        <xdr:cNvPr id="9" name="Text Box 10"/>
        <xdr:cNvSpPr txBox="1">
          <a:spLocks noChangeArrowheads="1"/>
        </xdr:cNvSpPr>
      </xdr:nvSpPr>
      <xdr:spPr>
        <a:xfrm>
          <a:off x="6667500" y="573405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352425"/>
    <xdr:sp>
      <xdr:nvSpPr>
        <xdr:cNvPr id="10" name="Text Box 11"/>
        <xdr:cNvSpPr txBox="1">
          <a:spLocks noChangeArrowheads="1"/>
        </xdr:cNvSpPr>
      </xdr:nvSpPr>
      <xdr:spPr>
        <a:xfrm>
          <a:off x="6667500" y="573405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00025"/>
    <xdr:sp>
      <xdr:nvSpPr>
        <xdr:cNvPr id="11" name="Text Box 65"/>
        <xdr:cNvSpPr txBox="1">
          <a:spLocks noChangeArrowheads="1"/>
        </xdr:cNvSpPr>
      </xdr:nvSpPr>
      <xdr:spPr>
        <a:xfrm>
          <a:off x="6667500" y="573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00025"/>
    <xdr:sp>
      <xdr:nvSpPr>
        <xdr:cNvPr id="12" name="Text Box 91"/>
        <xdr:cNvSpPr txBox="1">
          <a:spLocks noChangeArrowheads="1"/>
        </xdr:cNvSpPr>
      </xdr:nvSpPr>
      <xdr:spPr>
        <a:xfrm>
          <a:off x="6667500" y="573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00025"/>
    <xdr:sp>
      <xdr:nvSpPr>
        <xdr:cNvPr id="13" name="Text Box 65"/>
        <xdr:cNvSpPr txBox="1">
          <a:spLocks noChangeArrowheads="1"/>
        </xdr:cNvSpPr>
      </xdr:nvSpPr>
      <xdr:spPr>
        <a:xfrm>
          <a:off x="6667500" y="573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00025"/>
    <xdr:sp>
      <xdr:nvSpPr>
        <xdr:cNvPr id="14" name="Text Box 91"/>
        <xdr:cNvSpPr txBox="1">
          <a:spLocks noChangeArrowheads="1"/>
        </xdr:cNvSpPr>
      </xdr:nvSpPr>
      <xdr:spPr>
        <a:xfrm>
          <a:off x="6667500" y="573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00025"/>
    <xdr:sp>
      <xdr:nvSpPr>
        <xdr:cNvPr id="15" name="Text Box 46"/>
        <xdr:cNvSpPr txBox="1">
          <a:spLocks noChangeArrowheads="1"/>
        </xdr:cNvSpPr>
      </xdr:nvSpPr>
      <xdr:spPr>
        <a:xfrm>
          <a:off x="6667500" y="573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00025"/>
    <xdr:sp>
      <xdr:nvSpPr>
        <xdr:cNvPr id="16" name="Text Box 43"/>
        <xdr:cNvSpPr txBox="1">
          <a:spLocks noChangeArrowheads="1"/>
        </xdr:cNvSpPr>
      </xdr:nvSpPr>
      <xdr:spPr>
        <a:xfrm>
          <a:off x="6667500" y="573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76225"/>
    <xdr:sp>
      <xdr:nvSpPr>
        <xdr:cNvPr id="17" name="Text Box 65"/>
        <xdr:cNvSpPr txBox="1">
          <a:spLocks noChangeArrowheads="1"/>
        </xdr:cNvSpPr>
      </xdr:nvSpPr>
      <xdr:spPr>
        <a:xfrm>
          <a:off x="6667500" y="3219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76225"/>
    <xdr:sp>
      <xdr:nvSpPr>
        <xdr:cNvPr id="18" name="Text Box 91"/>
        <xdr:cNvSpPr txBox="1">
          <a:spLocks noChangeArrowheads="1"/>
        </xdr:cNvSpPr>
      </xdr:nvSpPr>
      <xdr:spPr>
        <a:xfrm>
          <a:off x="6667500" y="3219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76225"/>
    <xdr:sp>
      <xdr:nvSpPr>
        <xdr:cNvPr id="19" name="Text Box 65"/>
        <xdr:cNvSpPr txBox="1">
          <a:spLocks noChangeArrowheads="1"/>
        </xdr:cNvSpPr>
      </xdr:nvSpPr>
      <xdr:spPr>
        <a:xfrm>
          <a:off x="6667500" y="3219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76225"/>
    <xdr:sp>
      <xdr:nvSpPr>
        <xdr:cNvPr id="20" name="Text Box 91"/>
        <xdr:cNvSpPr txBox="1">
          <a:spLocks noChangeArrowheads="1"/>
        </xdr:cNvSpPr>
      </xdr:nvSpPr>
      <xdr:spPr>
        <a:xfrm>
          <a:off x="6667500" y="3219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76225"/>
    <xdr:sp>
      <xdr:nvSpPr>
        <xdr:cNvPr id="21" name="Text Box 46"/>
        <xdr:cNvSpPr txBox="1">
          <a:spLocks noChangeArrowheads="1"/>
        </xdr:cNvSpPr>
      </xdr:nvSpPr>
      <xdr:spPr>
        <a:xfrm>
          <a:off x="6667500" y="3219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76225"/>
    <xdr:sp>
      <xdr:nvSpPr>
        <xdr:cNvPr id="22" name="Text Box 43"/>
        <xdr:cNvSpPr txBox="1">
          <a:spLocks noChangeArrowheads="1"/>
        </xdr:cNvSpPr>
      </xdr:nvSpPr>
      <xdr:spPr>
        <a:xfrm>
          <a:off x="6667500" y="3219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76225"/>
    <xdr:sp>
      <xdr:nvSpPr>
        <xdr:cNvPr id="23" name="Text Box 65"/>
        <xdr:cNvSpPr txBox="1">
          <a:spLocks noChangeArrowheads="1"/>
        </xdr:cNvSpPr>
      </xdr:nvSpPr>
      <xdr:spPr>
        <a:xfrm>
          <a:off x="6667500" y="3219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76225"/>
    <xdr:sp>
      <xdr:nvSpPr>
        <xdr:cNvPr id="24" name="Text Box 91"/>
        <xdr:cNvSpPr txBox="1">
          <a:spLocks noChangeArrowheads="1"/>
        </xdr:cNvSpPr>
      </xdr:nvSpPr>
      <xdr:spPr>
        <a:xfrm>
          <a:off x="6667500" y="3219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76225"/>
    <xdr:sp>
      <xdr:nvSpPr>
        <xdr:cNvPr id="25" name="Text Box 65"/>
        <xdr:cNvSpPr txBox="1">
          <a:spLocks noChangeArrowheads="1"/>
        </xdr:cNvSpPr>
      </xdr:nvSpPr>
      <xdr:spPr>
        <a:xfrm>
          <a:off x="6667500" y="3219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76225"/>
    <xdr:sp>
      <xdr:nvSpPr>
        <xdr:cNvPr id="26" name="Text Box 91"/>
        <xdr:cNvSpPr txBox="1">
          <a:spLocks noChangeArrowheads="1"/>
        </xdr:cNvSpPr>
      </xdr:nvSpPr>
      <xdr:spPr>
        <a:xfrm>
          <a:off x="6667500" y="3219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76225"/>
    <xdr:sp>
      <xdr:nvSpPr>
        <xdr:cNvPr id="27" name="Text Box 46"/>
        <xdr:cNvSpPr txBox="1">
          <a:spLocks noChangeArrowheads="1"/>
        </xdr:cNvSpPr>
      </xdr:nvSpPr>
      <xdr:spPr>
        <a:xfrm>
          <a:off x="6667500" y="3219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85725" cy="276225"/>
    <xdr:sp>
      <xdr:nvSpPr>
        <xdr:cNvPr id="28" name="Text Box 43"/>
        <xdr:cNvSpPr txBox="1">
          <a:spLocks noChangeArrowheads="1"/>
        </xdr:cNvSpPr>
      </xdr:nvSpPr>
      <xdr:spPr>
        <a:xfrm>
          <a:off x="6667500" y="3219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85725" cy="47625"/>
    <xdr:sp>
      <xdr:nvSpPr>
        <xdr:cNvPr id="1" name="Text Box 68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2" name="Text Box 69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3" name="Text Box 70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4" name="Text Box 71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5" name="Text Box 72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6" name="Text Box 73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7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8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9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0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11" name="Text Box 10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12" name="Text Box 11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13" name="Text Box 65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14" name="Text Box 91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15" name="Text Box 65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16" name="Text Box 91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17" name="Text Box 46"/>
        <xdr:cNvSpPr txBox="1">
          <a:spLocks noChangeArrowheads="1"/>
        </xdr:cNvSpPr>
      </xdr:nvSpPr>
      <xdr:spPr>
        <a:xfrm>
          <a:off x="43148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18" name="Text Box 43"/>
        <xdr:cNvSpPr txBox="1">
          <a:spLocks noChangeArrowheads="1"/>
        </xdr:cNvSpPr>
      </xdr:nvSpPr>
      <xdr:spPr>
        <a:xfrm>
          <a:off x="43148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9" name="Text Box 68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20" name="Text Box 69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21" name="Text Box 70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22" name="Text Box 71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23" name="Text Box 72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24" name="Text Box 73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25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26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27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28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29" name="Text Box 68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0" name="Text Box 69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1" name="Text Box 70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2" name="Text Box 71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3" name="Text Box 72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34" name="Text Box 73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5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6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7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38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39" name="Text Box 68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40" name="Text Box 69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41" name="Text Box 70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42" name="Text Box 71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43" name="Text Box 72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44" name="Text Box 73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5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6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7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48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49" name="Text Box 10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50" name="Text Box 11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51" name="Text Box 65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52" name="Text Box 91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53" name="Text Box 65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54" name="Text Box 91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55" name="Text Box 46"/>
        <xdr:cNvSpPr txBox="1">
          <a:spLocks noChangeArrowheads="1"/>
        </xdr:cNvSpPr>
      </xdr:nvSpPr>
      <xdr:spPr>
        <a:xfrm>
          <a:off x="43148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56" name="Text Box 43"/>
        <xdr:cNvSpPr txBox="1">
          <a:spLocks noChangeArrowheads="1"/>
        </xdr:cNvSpPr>
      </xdr:nvSpPr>
      <xdr:spPr>
        <a:xfrm>
          <a:off x="43148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57" name="Text Box 68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58" name="Text Box 69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59" name="Text Box 70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60" name="Text Box 71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61" name="Text Box 72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62" name="Text Box 73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63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64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65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66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67" name="Text Box 68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68" name="Text Box 69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69" name="Text Box 70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70" name="Text Box 71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71" name="Text Box 72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72" name="Text Box 73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73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74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75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76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77" name="Text Box 68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78" name="Text Box 69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79" name="Text Box 70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80" name="Text Box 71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81" name="Text Box 72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82" name="Text Box 73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83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84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85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86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87" name="Text Box 10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88" name="Text Box 11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89" name="Text Box 65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90" name="Text Box 91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91" name="Text Box 65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92" name="Text Box 91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93" name="Text Box 46"/>
        <xdr:cNvSpPr txBox="1">
          <a:spLocks noChangeArrowheads="1"/>
        </xdr:cNvSpPr>
      </xdr:nvSpPr>
      <xdr:spPr>
        <a:xfrm>
          <a:off x="43148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94" name="Text Box 43"/>
        <xdr:cNvSpPr txBox="1">
          <a:spLocks noChangeArrowheads="1"/>
        </xdr:cNvSpPr>
      </xdr:nvSpPr>
      <xdr:spPr>
        <a:xfrm>
          <a:off x="43148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95" name="Text Box 68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96" name="Text Box 69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97" name="Text Box 70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98" name="Text Box 71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99" name="Text Box 72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00" name="Text Box 73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01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02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03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04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05" name="Text Box 68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06" name="Text Box 69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07" name="Text Box 70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08" name="Text Box 71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09" name="Text Box 72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10" name="Text Box 73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11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12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13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14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115" name="Text Box 68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116" name="Text Box 69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117" name="Text Box 70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118" name="Text Box 71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119" name="Text Box 72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>
      <xdr:nvSpPr>
        <xdr:cNvPr id="120" name="Text Box 73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21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22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23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24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125" name="Text Box 10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>
      <xdr:nvSpPr>
        <xdr:cNvPr id="126" name="Text Box 11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127" name="Text Box 65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128" name="Text Box 91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129" name="Text Box 65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>
      <xdr:nvSpPr>
        <xdr:cNvPr id="130" name="Text Box 91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131" name="Text Box 46"/>
        <xdr:cNvSpPr txBox="1">
          <a:spLocks noChangeArrowheads="1"/>
        </xdr:cNvSpPr>
      </xdr:nvSpPr>
      <xdr:spPr>
        <a:xfrm>
          <a:off x="43148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>
      <xdr:nvSpPr>
        <xdr:cNvPr id="132" name="Text Box 43"/>
        <xdr:cNvSpPr txBox="1">
          <a:spLocks noChangeArrowheads="1"/>
        </xdr:cNvSpPr>
      </xdr:nvSpPr>
      <xdr:spPr>
        <a:xfrm>
          <a:off x="43148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33" name="Text Box 68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34" name="Text Box 69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35" name="Text Box 70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36" name="Text Box 71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37" name="Text Box 72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38" name="Text Box 73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39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40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41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42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43" name="Text Box 68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44" name="Text Box 69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45" name="Text Box 70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46" name="Text Box 71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47" name="Text Box 72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>
      <xdr:nvSpPr>
        <xdr:cNvPr id="148" name="Text Box 73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49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50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51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>
      <xdr:nvSpPr>
        <xdr:cNvPr id="152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111</xdr:row>
      <xdr:rowOff>0</xdr:rowOff>
    </xdr:from>
    <xdr:ext cx="85725" cy="47625"/>
    <xdr:sp>
      <xdr:nvSpPr>
        <xdr:cNvPr id="1" name="Text Box 68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2" name="Text Box 69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3" name="Text Box 70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4" name="Text Box 71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5" name="Text Box 72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6" name="Text Box 73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7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8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9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0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111</xdr:row>
      <xdr:rowOff>0</xdr:rowOff>
    </xdr:from>
    <xdr:ext cx="0" cy="161925"/>
    <xdr:sp>
      <xdr:nvSpPr>
        <xdr:cNvPr id="11" name="Text Box 10"/>
        <xdr:cNvSpPr txBox="1">
          <a:spLocks noChangeArrowheads="1"/>
        </xdr:cNvSpPr>
      </xdr:nvSpPr>
      <xdr:spPr>
        <a:xfrm>
          <a:off x="1228725" y="25955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111</xdr:row>
      <xdr:rowOff>0</xdr:rowOff>
    </xdr:from>
    <xdr:ext cx="0" cy="161925"/>
    <xdr:sp>
      <xdr:nvSpPr>
        <xdr:cNvPr id="12" name="Text Box 11"/>
        <xdr:cNvSpPr txBox="1">
          <a:spLocks noChangeArrowheads="1"/>
        </xdr:cNvSpPr>
      </xdr:nvSpPr>
      <xdr:spPr>
        <a:xfrm>
          <a:off x="1228725" y="25955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13" name="Text Box 65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14" name="Text Box 91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15" name="Text Box 65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16" name="Text Box 91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85725" cy="161925"/>
    <xdr:sp>
      <xdr:nvSpPr>
        <xdr:cNvPr id="17" name="Text Box 46"/>
        <xdr:cNvSpPr txBox="1">
          <a:spLocks noChangeArrowheads="1"/>
        </xdr:cNvSpPr>
      </xdr:nvSpPr>
      <xdr:spPr>
        <a:xfrm>
          <a:off x="4333875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85725" cy="161925"/>
    <xdr:sp>
      <xdr:nvSpPr>
        <xdr:cNvPr id="18" name="Text Box 43"/>
        <xdr:cNvSpPr txBox="1">
          <a:spLocks noChangeArrowheads="1"/>
        </xdr:cNvSpPr>
      </xdr:nvSpPr>
      <xdr:spPr>
        <a:xfrm>
          <a:off x="4333875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9" name="Text Box 68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0" name="Text Box 69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1" name="Text Box 70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2" name="Text Box 71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3" name="Text Box 72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4" name="Text Box 73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5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6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7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8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9" name="Text Box 68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30" name="Text Box 69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31" name="Text Box 70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32" name="Text Box 71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33" name="Text Box 72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34" name="Text Box 73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35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36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37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38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39" name="Text Box 68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40" name="Text Box 69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41" name="Text Box 70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42" name="Text Box 71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43" name="Text Box 72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44" name="Text Box 73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45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46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47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48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111</xdr:row>
      <xdr:rowOff>0</xdr:rowOff>
    </xdr:from>
    <xdr:ext cx="0" cy="161925"/>
    <xdr:sp>
      <xdr:nvSpPr>
        <xdr:cNvPr id="49" name="Text Box 10"/>
        <xdr:cNvSpPr txBox="1">
          <a:spLocks noChangeArrowheads="1"/>
        </xdr:cNvSpPr>
      </xdr:nvSpPr>
      <xdr:spPr>
        <a:xfrm>
          <a:off x="1228725" y="25955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111</xdr:row>
      <xdr:rowOff>0</xdr:rowOff>
    </xdr:from>
    <xdr:ext cx="0" cy="161925"/>
    <xdr:sp>
      <xdr:nvSpPr>
        <xdr:cNvPr id="50" name="Text Box 11"/>
        <xdr:cNvSpPr txBox="1">
          <a:spLocks noChangeArrowheads="1"/>
        </xdr:cNvSpPr>
      </xdr:nvSpPr>
      <xdr:spPr>
        <a:xfrm>
          <a:off x="1228725" y="25955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51" name="Text Box 65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52" name="Text Box 91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53" name="Text Box 65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54" name="Text Box 91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85725" cy="161925"/>
    <xdr:sp>
      <xdr:nvSpPr>
        <xdr:cNvPr id="55" name="Text Box 46"/>
        <xdr:cNvSpPr txBox="1">
          <a:spLocks noChangeArrowheads="1"/>
        </xdr:cNvSpPr>
      </xdr:nvSpPr>
      <xdr:spPr>
        <a:xfrm>
          <a:off x="4333875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85725" cy="161925"/>
    <xdr:sp>
      <xdr:nvSpPr>
        <xdr:cNvPr id="56" name="Text Box 43"/>
        <xdr:cNvSpPr txBox="1">
          <a:spLocks noChangeArrowheads="1"/>
        </xdr:cNvSpPr>
      </xdr:nvSpPr>
      <xdr:spPr>
        <a:xfrm>
          <a:off x="4333875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57" name="Text Box 68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58" name="Text Box 69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59" name="Text Box 70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60" name="Text Box 71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61" name="Text Box 72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62" name="Text Box 73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63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64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65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66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67" name="Text Box 68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68" name="Text Box 69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69" name="Text Box 70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70" name="Text Box 71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71" name="Text Box 72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72" name="Text Box 73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73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74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75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76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77" name="Text Box 68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78" name="Text Box 69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79" name="Text Box 70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80" name="Text Box 71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81" name="Text Box 72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82" name="Text Box 73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83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84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85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86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111</xdr:row>
      <xdr:rowOff>0</xdr:rowOff>
    </xdr:from>
    <xdr:ext cx="0" cy="161925"/>
    <xdr:sp>
      <xdr:nvSpPr>
        <xdr:cNvPr id="87" name="Text Box 10"/>
        <xdr:cNvSpPr txBox="1">
          <a:spLocks noChangeArrowheads="1"/>
        </xdr:cNvSpPr>
      </xdr:nvSpPr>
      <xdr:spPr>
        <a:xfrm>
          <a:off x="1228725" y="25955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111</xdr:row>
      <xdr:rowOff>0</xdr:rowOff>
    </xdr:from>
    <xdr:ext cx="0" cy="161925"/>
    <xdr:sp>
      <xdr:nvSpPr>
        <xdr:cNvPr id="88" name="Text Box 11"/>
        <xdr:cNvSpPr txBox="1">
          <a:spLocks noChangeArrowheads="1"/>
        </xdr:cNvSpPr>
      </xdr:nvSpPr>
      <xdr:spPr>
        <a:xfrm>
          <a:off x="1228725" y="25955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89" name="Text Box 65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90" name="Text Box 91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91" name="Text Box 65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92" name="Text Box 91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85725" cy="161925"/>
    <xdr:sp>
      <xdr:nvSpPr>
        <xdr:cNvPr id="93" name="Text Box 46"/>
        <xdr:cNvSpPr txBox="1">
          <a:spLocks noChangeArrowheads="1"/>
        </xdr:cNvSpPr>
      </xdr:nvSpPr>
      <xdr:spPr>
        <a:xfrm>
          <a:off x="4333875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85725" cy="161925"/>
    <xdr:sp>
      <xdr:nvSpPr>
        <xdr:cNvPr id="94" name="Text Box 43"/>
        <xdr:cNvSpPr txBox="1">
          <a:spLocks noChangeArrowheads="1"/>
        </xdr:cNvSpPr>
      </xdr:nvSpPr>
      <xdr:spPr>
        <a:xfrm>
          <a:off x="4333875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95" name="Text Box 68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96" name="Text Box 69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97" name="Text Box 70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98" name="Text Box 71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99" name="Text Box 72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00" name="Text Box 73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01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02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03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04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05" name="Text Box 68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06" name="Text Box 69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07" name="Text Box 70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08" name="Text Box 71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09" name="Text Box 72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10" name="Text Box 73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11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12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13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14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115" name="Text Box 68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116" name="Text Box 69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117" name="Text Box 70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118" name="Text Box 71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119" name="Text Box 72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120" name="Text Box 73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21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22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23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24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111</xdr:row>
      <xdr:rowOff>0</xdr:rowOff>
    </xdr:from>
    <xdr:ext cx="0" cy="161925"/>
    <xdr:sp>
      <xdr:nvSpPr>
        <xdr:cNvPr id="125" name="Text Box 10"/>
        <xdr:cNvSpPr txBox="1">
          <a:spLocks noChangeArrowheads="1"/>
        </xdr:cNvSpPr>
      </xdr:nvSpPr>
      <xdr:spPr>
        <a:xfrm>
          <a:off x="1228725" y="25955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111</xdr:row>
      <xdr:rowOff>0</xdr:rowOff>
    </xdr:from>
    <xdr:ext cx="0" cy="161925"/>
    <xdr:sp>
      <xdr:nvSpPr>
        <xdr:cNvPr id="126" name="Text Box 11"/>
        <xdr:cNvSpPr txBox="1">
          <a:spLocks noChangeArrowheads="1"/>
        </xdr:cNvSpPr>
      </xdr:nvSpPr>
      <xdr:spPr>
        <a:xfrm>
          <a:off x="1228725" y="25955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127" name="Text Box 65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128" name="Text Box 91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129" name="Text Box 65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130" name="Text Box 91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85725" cy="161925"/>
    <xdr:sp>
      <xdr:nvSpPr>
        <xdr:cNvPr id="131" name="Text Box 46"/>
        <xdr:cNvSpPr txBox="1">
          <a:spLocks noChangeArrowheads="1"/>
        </xdr:cNvSpPr>
      </xdr:nvSpPr>
      <xdr:spPr>
        <a:xfrm>
          <a:off x="4333875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85725" cy="161925"/>
    <xdr:sp>
      <xdr:nvSpPr>
        <xdr:cNvPr id="132" name="Text Box 43"/>
        <xdr:cNvSpPr txBox="1">
          <a:spLocks noChangeArrowheads="1"/>
        </xdr:cNvSpPr>
      </xdr:nvSpPr>
      <xdr:spPr>
        <a:xfrm>
          <a:off x="4333875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33" name="Text Box 68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34" name="Text Box 69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35" name="Text Box 70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36" name="Text Box 71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37" name="Text Box 72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38" name="Text Box 73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39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40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41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42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43" name="Text Box 68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44" name="Text Box 69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45" name="Text Box 70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46" name="Text Box 71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47" name="Text Box 72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48" name="Text Box 73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49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50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51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52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153" name="Text Box 68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154" name="Text Box 69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155" name="Text Box 70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156" name="Text Box 71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157" name="Text Box 72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158" name="Text Box 73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59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60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61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62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111</xdr:row>
      <xdr:rowOff>0</xdr:rowOff>
    </xdr:from>
    <xdr:ext cx="0" cy="161925"/>
    <xdr:sp>
      <xdr:nvSpPr>
        <xdr:cNvPr id="163" name="Text Box 10"/>
        <xdr:cNvSpPr txBox="1">
          <a:spLocks noChangeArrowheads="1"/>
        </xdr:cNvSpPr>
      </xdr:nvSpPr>
      <xdr:spPr>
        <a:xfrm>
          <a:off x="1228725" y="25955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111</xdr:row>
      <xdr:rowOff>0</xdr:rowOff>
    </xdr:from>
    <xdr:ext cx="0" cy="161925"/>
    <xdr:sp>
      <xdr:nvSpPr>
        <xdr:cNvPr id="164" name="Text Box 11"/>
        <xdr:cNvSpPr txBox="1">
          <a:spLocks noChangeArrowheads="1"/>
        </xdr:cNvSpPr>
      </xdr:nvSpPr>
      <xdr:spPr>
        <a:xfrm>
          <a:off x="1228725" y="25955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165" name="Text Box 65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166" name="Text Box 91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167" name="Text Box 65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168" name="Text Box 91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85725" cy="161925"/>
    <xdr:sp>
      <xdr:nvSpPr>
        <xdr:cNvPr id="169" name="Text Box 46"/>
        <xdr:cNvSpPr txBox="1">
          <a:spLocks noChangeArrowheads="1"/>
        </xdr:cNvSpPr>
      </xdr:nvSpPr>
      <xdr:spPr>
        <a:xfrm>
          <a:off x="4333875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85725" cy="161925"/>
    <xdr:sp>
      <xdr:nvSpPr>
        <xdr:cNvPr id="170" name="Text Box 43"/>
        <xdr:cNvSpPr txBox="1">
          <a:spLocks noChangeArrowheads="1"/>
        </xdr:cNvSpPr>
      </xdr:nvSpPr>
      <xdr:spPr>
        <a:xfrm>
          <a:off x="4333875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71" name="Text Box 68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72" name="Text Box 69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73" name="Text Box 70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74" name="Text Box 71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75" name="Text Box 72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76" name="Text Box 73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77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78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79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80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81" name="Text Box 68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82" name="Text Box 69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83" name="Text Box 70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84" name="Text Box 71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85" name="Text Box 72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186" name="Text Box 73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87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88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89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90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191" name="Text Box 68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192" name="Text Box 69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193" name="Text Box 70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194" name="Text Box 71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195" name="Text Box 72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196" name="Text Box 73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97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98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199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00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111</xdr:row>
      <xdr:rowOff>0</xdr:rowOff>
    </xdr:from>
    <xdr:ext cx="0" cy="161925"/>
    <xdr:sp>
      <xdr:nvSpPr>
        <xdr:cNvPr id="201" name="Text Box 10"/>
        <xdr:cNvSpPr txBox="1">
          <a:spLocks noChangeArrowheads="1"/>
        </xdr:cNvSpPr>
      </xdr:nvSpPr>
      <xdr:spPr>
        <a:xfrm>
          <a:off x="1228725" y="25955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111</xdr:row>
      <xdr:rowOff>0</xdr:rowOff>
    </xdr:from>
    <xdr:ext cx="0" cy="161925"/>
    <xdr:sp>
      <xdr:nvSpPr>
        <xdr:cNvPr id="202" name="Text Box 11"/>
        <xdr:cNvSpPr txBox="1">
          <a:spLocks noChangeArrowheads="1"/>
        </xdr:cNvSpPr>
      </xdr:nvSpPr>
      <xdr:spPr>
        <a:xfrm>
          <a:off x="1228725" y="25955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203" name="Text Box 65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204" name="Text Box 91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205" name="Text Box 65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206" name="Text Box 91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85725" cy="161925"/>
    <xdr:sp>
      <xdr:nvSpPr>
        <xdr:cNvPr id="207" name="Text Box 46"/>
        <xdr:cNvSpPr txBox="1">
          <a:spLocks noChangeArrowheads="1"/>
        </xdr:cNvSpPr>
      </xdr:nvSpPr>
      <xdr:spPr>
        <a:xfrm>
          <a:off x="4333875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85725" cy="161925"/>
    <xdr:sp>
      <xdr:nvSpPr>
        <xdr:cNvPr id="208" name="Text Box 43"/>
        <xdr:cNvSpPr txBox="1">
          <a:spLocks noChangeArrowheads="1"/>
        </xdr:cNvSpPr>
      </xdr:nvSpPr>
      <xdr:spPr>
        <a:xfrm>
          <a:off x="4333875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09" name="Text Box 68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10" name="Text Box 69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11" name="Text Box 70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12" name="Text Box 71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13" name="Text Box 72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14" name="Text Box 73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15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16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17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18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19" name="Text Box 68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20" name="Text Box 69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21" name="Text Box 70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22" name="Text Box 71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23" name="Text Box 72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24" name="Text Box 73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25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26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27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28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229" name="Text Box 68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230" name="Text Box 69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231" name="Text Box 70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232" name="Text Box 71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233" name="Text Box 72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234" name="Text Box 73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35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36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37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38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111</xdr:row>
      <xdr:rowOff>0</xdr:rowOff>
    </xdr:from>
    <xdr:ext cx="0" cy="161925"/>
    <xdr:sp>
      <xdr:nvSpPr>
        <xdr:cNvPr id="239" name="Text Box 10"/>
        <xdr:cNvSpPr txBox="1">
          <a:spLocks noChangeArrowheads="1"/>
        </xdr:cNvSpPr>
      </xdr:nvSpPr>
      <xdr:spPr>
        <a:xfrm>
          <a:off x="1228725" y="25955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111</xdr:row>
      <xdr:rowOff>0</xdr:rowOff>
    </xdr:from>
    <xdr:ext cx="0" cy="161925"/>
    <xdr:sp>
      <xdr:nvSpPr>
        <xdr:cNvPr id="240" name="Text Box 11"/>
        <xdr:cNvSpPr txBox="1">
          <a:spLocks noChangeArrowheads="1"/>
        </xdr:cNvSpPr>
      </xdr:nvSpPr>
      <xdr:spPr>
        <a:xfrm>
          <a:off x="1228725" y="25955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241" name="Text Box 65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242" name="Text Box 91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243" name="Text Box 65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244" name="Text Box 91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85725" cy="161925"/>
    <xdr:sp>
      <xdr:nvSpPr>
        <xdr:cNvPr id="245" name="Text Box 46"/>
        <xdr:cNvSpPr txBox="1">
          <a:spLocks noChangeArrowheads="1"/>
        </xdr:cNvSpPr>
      </xdr:nvSpPr>
      <xdr:spPr>
        <a:xfrm>
          <a:off x="4333875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85725" cy="161925"/>
    <xdr:sp>
      <xdr:nvSpPr>
        <xdr:cNvPr id="246" name="Text Box 43"/>
        <xdr:cNvSpPr txBox="1">
          <a:spLocks noChangeArrowheads="1"/>
        </xdr:cNvSpPr>
      </xdr:nvSpPr>
      <xdr:spPr>
        <a:xfrm>
          <a:off x="4333875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47" name="Text Box 68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48" name="Text Box 69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49" name="Text Box 70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50" name="Text Box 71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51" name="Text Box 72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52" name="Text Box 73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53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54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55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56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57" name="Text Box 68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58" name="Text Box 69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59" name="Text Box 70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60" name="Text Box 71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61" name="Text Box 72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62" name="Text Box 73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63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64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65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66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267" name="Text Box 68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268" name="Text Box 69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269" name="Text Box 70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270" name="Text Box 71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271" name="Text Box 72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47625"/>
    <xdr:sp>
      <xdr:nvSpPr>
        <xdr:cNvPr id="272" name="Text Box 73"/>
        <xdr:cNvSpPr txBox="1">
          <a:spLocks noChangeArrowheads="1"/>
        </xdr:cNvSpPr>
      </xdr:nvSpPr>
      <xdr:spPr>
        <a:xfrm>
          <a:off x="3619500" y="25955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73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74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75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76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111</xdr:row>
      <xdr:rowOff>0</xdr:rowOff>
    </xdr:from>
    <xdr:ext cx="0" cy="161925"/>
    <xdr:sp>
      <xdr:nvSpPr>
        <xdr:cNvPr id="277" name="Text Box 10"/>
        <xdr:cNvSpPr txBox="1">
          <a:spLocks noChangeArrowheads="1"/>
        </xdr:cNvSpPr>
      </xdr:nvSpPr>
      <xdr:spPr>
        <a:xfrm>
          <a:off x="1228725" y="25955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111</xdr:row>
      <xdr:rowOff>0</xdr:rowOff>
    </xdr:from>
    <xdr:ext cx="0" cy="161925"/>
    <xdr:sp>
      <xdr:nvSpPr>
        <xdr:cNvPr id="278" name="Text Box 11"/>
        <xdr:cNvSpPr txBox="1">
          <a:spLocks noChangeArrowheads="1"/>
        </xdr:cNvSpPr>
      </xdr:nvSpPr>
      <xdr:spPr>
        <a:xfrm>
          <a:off x="1228725" y="25955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279" name="Text Box 65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280" name="Text Box 91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281" name="Text Box 65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161925"/>
    <xdr:sp>
      <xdr:nvSpPr>
        <xdr:cNvPr id="282" name="Text Box 91"/>
        <xdr:cNvSpPr txBox="1">
          <a:spLocks noChangeArrowheads="1"/>
        </xdr:cNvSpPr>
      </xdr:nvSpPr>
      <xdr:spPr>
        <a:xfrm>
          <a:off x="3619500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85725" cy="161925"/>
    <xdr:sp>
      <xdr:nvSpPr>
        <xdr:cNvPr id="283" name="Text Box 46"/>
        <xdr:cNvSpPr txBox="1">
          <a:spLocks noChangeArrowheads="1"/>
        </xdr:cNvSpPr>
      </xdr:nvSpPr>
      <xdr:spPr>
        <a:xfrm>
          <a:off x="4333875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85725" cy="161925"/>
    <xdr:sp>
      <xdr:nvSpPr>
        <xdr:cNvPr id="284" name="Text Box 43"/>
        <xdr:cNvSpPr txBox="1">
          <a:spLocks noChangeArrowheads="1"/>
        </xdr:cNvSpPr>
      </xdr:nvSpPr>
      <xdr:spPr>
        <a:xfrm>
          <a:off x="4333875" y="25955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85" name="Text Box 68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86" name="Text Box 69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87" name="Text Box 70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88" name="Text Box 71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89" name="Text Box 72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90" name="Text Box 73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91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92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93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294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95" name="Text Box 68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96" name="Text Box 69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97" name="Text Box 70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98" name="Text Box 71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299" name="Text Box 72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66675"/>
    <xdr:sp>
      <xdr:nvSpPr>
        <xdr:cNvPr id="300" name="Text Box 73"/>
        <xdr:cNvSpPr txBox="1">
          <a:spLocks noChangeArrowheads="1"/>
        </xdr:cNvSpPr>
      </xdr:nvSpPr>
      <xdr:spPr>
        <a:xfrm>
          <a:off x="3619500" y="25955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301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302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303" name="Text Box 46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85725" cy="28575"/>
    <xdr:sp>
      <xdr:nvSpPr>
        <xdr:cNvPr id="304" name="Text Box 43"/>
        <xdr:cNvSpPr txBox="1">
          <a:spLocks noChangeArrowheads="1"/>
        </xdr:cNvSpPr>
      </xdr:nvSpPr>
      <xdr:spPr>
        <a:xfrm>
          <a:off x="3619500" y="25955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144</xdr:row>
      <xdr:rowOff>0</xdr:rowOff>
    </xdr:from>
    <xdr:ext cx="85725" cy="47625"/>
    <xdr:sp>
      <xdr:nvSpPr>
        <xdr:cNvPr id="1" name="Text Box 68"/>
        <xdr:cNvSpPr txBox="1">
          <a:spLocks noChangeArrowheads="1"/>
        </xdr:cNvSpPr>
      </xdr:nvSpPr>
      <xdr:spPr>
        <a:xfrm>
          <a:off x="3752850" y="31061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2" name="Text Box 69"/>
        <xdr:cNvSpPr txBox="1">
          <a:spLocks noChangeArrowheads="1"/>
        </xdr:cNvSpPr>
      </xdr:nvSpPr>
      <xdr:spPr>
        <a:xfrm>
          <a:off x="3752850" y="31061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3" name="Text Box 70"/>
        <xdr:cNvSpPr txBox="1">
          <a:spLocks noChangeArrowheads="1"/>
        </xdr:cNvSpPr>
      </xdr:nvSpPr>
      <xdr:spPr>
        <a:xfrm>
          <a:off x="3752850" y="31061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4" name="Text Box 71"/>
        <xdr:cNvSpPr txBox="1">
          <a:spLocks noChangeArrowheads="1"/>
        </xdr:cNvSpPr>
      </xdr:nvSpPr>
      <xdr:spPr>
        <a:xfrm>
          <a:off x="3752850" y="31061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5" name="Text Box 72"/>
        <xdr:cNvSpPr txBox="1">
          <a:spLocks noChangeArrowheads="1"/>
        </xdr:cNvSpPr>
      </xdr:nvSpPr>
      <xdr:spPr>
        <a:xfrm>
          <a:off x="3752850" y="31061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6" name="Text Box 73"/>
        <xdr:cNvSpPr txBox="1">
          <a:spLocks noChangeArrowheads="1"/>
        </xdr:cNvSpPr>
      </xdr:nvSpPr>
      <xdr:spPr>
        <a:xfrm>
          <a:off x="3752850" y="31061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7" name="Text Box 46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8" name="Text Box 43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9" name="Text Box 46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0" name="Text Box 43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144</xdr:row>
      <xdr:rowOff>0</xdr:rowOff>
    </xdr:from>
    <xdr:ext cx="0" cy="161925"/>
    <xdr:sp>
      <xdr:nvSpPr>
        <xdr:cNvPr id="11" name="Text Box 10"/>
        <xdr:cNvSpPr txBox="1">
          <a:spLocks noChangeArrowheads="1"/>
        </xdr:cNvSpPr>
      </xdr:nvSpPr>
      <xdr:spPr>
        <a:xfrm>
          <a:off x="1228725" y="31061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144</xdr:row>
      <xdr:rowOff>0</xdr:rowOff>
    </xdr:from>
    <xdr:ext cx="0" cy="161925"/>
    <xdr:sp>
      <xdr:nvSpPr>
        <xdr:cNvPr id="12" name="Text Box 11"/>
        <xdr:cNvSpPr txBox="1">
          <a:spLocks noChangeArrowheads="1"/>
        </xdr:cNvSpPr>
      </xdr:nvSpPr>
      <xdr:spPr>
        <a:xfrm>
          <a:off x="1228725" y="31061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61925"/>
    <xdr:sp>
      <xdr:nvSpPr>
        <xdr:cNvPr id="13" name="Text Box 65"/>
        <xdr:cNvSpPr txBox="1">
          <a:spLocks noChangeArrowheads="1"/>
        </xdr:cNvSpPr>
      </xdr:nvSpPr>
      <xdr:spPr>
        <a:xfrm>
          <a:off x="3752850" y="31061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61925"/>
    <xdr:sp>
      <xdr:nvSpPr>
        <xdr:cNvPr id="14" name="Text Box 91"/>
        <xdr:cNvSpPr txBox="1">
          <a:spLocks noChangeArrowheads="1"/>
        </xdr:cNvSpPr>
      </xdr:nvSpPr>
      <xdr:spPr>
        <a:xfrm>
          <a:off x="3752850" y="31061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61925"/>
    <xdr:sp>
      <xdr:nvSpPr>
        <xdr:cNvPr id="15" name="Text Box 65"/>
        <xdr:cNvSpPr txBox="1">
          <a:spLocks noChangeArrowheads="1"/>
        </xdr:cNvSpPr>
      </xdr:nvSpPr>
      <xdr:spPr>
        <a:xfrm>
          <a:off x="3752850" y="31061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61925"/>
    <xdr:sp>
      <xdr:nvSpPr>
        <xdr:cNvPr id="16" name="Text Box 91"/>
        <xdr:cNvSpPr txBox="1">
          <a:spLocks noChangeArrowheads="1"/>
        </xdr:cNvSpPr>
      </xdr:nvSpPr>
      <xdr:spPr>
        <a:xfrm>
          <a:off x="3752850" y="31061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85725" cy="161925"/>
    <xdr:sp>
      <xdr:nvSpPr>
        <xdr:cNvPr id="17" name="Text Box 46"/>
        <xdr:cNvSpPr txBox="1">
          <a:spLocks noChangeArrowheads="1"/>
        </xdr:cNvSpPr>
      </xdr:nvSpPr>
      <xdr:spPr>
        <a:xfrm>
          <a:off x="4438650" y="31061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85725" cy="161925"/>
    <xdr:sp>
      <xdr:nvSpPr>
        <xdr:cNvPr id="18" name="Text Box 43"/>
        <xdr:cNvSpPr txBox="1">
          <a:spLocks noChangeArrowheads="1"/>
        </xdr:cNvSpPr>
      </xdr:nvSpPr>
      <xdr:spPr>
        <a:xfrm>
          <a:off x="4438650" y="31061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9" name="Text Box 68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20" name="Text Box 69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21" name="Text Box 70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22" name="Text Box 71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23" name="Text Box 72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24" name="Text Box 73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25" name="Text Box 46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26" name="Text Box 43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27" name="Text Box 46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28" name="Text Box 43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29" name="Text Box 68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30" name="Text Box 69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31" name="Text Box 70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32" name="Text Box 71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33" name="Text Box 72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34" name="Text Box 73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35" name="Text Box 46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36" name="Text Box 43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37" name="Text Box 46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38" name="Text Box 43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39" name="Text Box 68"/>
        <xdr:cNvSpPr txBox="1">
          <a:spLocks noChangeArrowheads="1"/>
        </xdr:cNvSpPr>
      </xdr:nvSpPr>
      <xdr:spPr>
        <a:xfrm>
          <a:off x="3752850" y="31061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40" name="Text Box 69"/>
        <xdr:cNvSpPr txBox="1">
          <a:spLocks noChangeArrowheads="1"/>
        </xdr:cNvSpPr>
      </xdr:nvSpPr>
      <xdr:spPr>
        <a:xfrm>
          <a:off x="3752850" y="31061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41" name="Text Box 70"/>
        <xdr:cNvSpPr txBox="1">
          <a:spLocks noChangeArrowheads="1"/>
        </xdr:cNvSpPr>
      </xdr:nvSpPr>
      <xdr:spPr>
        <a:xfrm>
          <a:off x="3752850" y="31061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42" name="Text Box 71"/>
        <xdr:cNvSpPr txBox="1">
          <a:spLocks noChangeArrowheads="1"/>
        </xdr:cNvSpPr>
      </xdr:nvSpPr>
      <xdr:spPr>
        <a:xfrm>
          <a:off x="3752850" y="31061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43" name="Text Box 72"/>
        <xdr:cNvSpPr txBox="1">
          <a:spLocks noChangeArrowheads="1"/>
        </xdr:cNvSpPr>
      </xdr:nvSpPr>
      <xdr:spPr>
        <a:xfrm>
          <a:off x="3752850" y="31061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44" name="Text Box 73"/>
        <xdr:cNvSpPr txBox="1">
          <a:spLocks noChangeArrowheads="1"/>
        </xdr:cNvSpPr>
      </xdr:nvSpPr>
      <xdr:spPr>
        <a:xfrm>
          <a:off x="3752850" y="31061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45" name="Text Box 46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46" name="Text Box 43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47" name="Text Box 46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48" name="Text Box 43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144</xdr:row>
      <xdr:rowOff>0</xdr:rowOff>
    </xdr:from>
    <xdr:ext cx="0" cy="161925"/>
    <xdr:sp>
      <xdr:nvSpPr>
        <xdr:cNvPr id="49" name="Text Box 10"/>
        <xdr:cNvSpPr txBox="1">
          <a:spLocks noChangeArrowheads="1"/>
        </xdr:cNvSpPr>
      </xdr:nvSpPr>
      <xdr:spPr>
        <a:xfrm>
          <a:off x="1228725" y="31061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144</xdr:row>
      <xdr:rowOff>0</xdr:rowOff>
    </xdr:from>
    <xdr:ext cx="0" cy="161925"/>
    <xdr:sp>
      <xdr:nvSpPr>
        <xdr:cNvPr id="50" name="Text Box 11"/>
        <xdr:cNvSpPr txBox="1">
          <a:spLocks noChangeArrowheads="1"/>
        </xdr:cNvSpPr>
      </xdr:nvSpPr>
      <xdr:spPr>
        <a:xfrm>
          <a:off x="1228725" y="31061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61925"/>
    <xdr:sp>
      <xdr:nvSpPr>
        <xdr:cNvPr id="51" name="Text Box 65"/>
        <xdr:cNvSpPr txBox="1">
          <a:spLocks noChangeArrowheads="1"/>
        </xdr:cNvSpPr>
      </xdr:nvSpPr>
      <xdr:spPr>
        <a:xfrm>
          <a:off x="3752850" y="31061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61925"/>
    <xdr:sp>
      <xdr:nvSpPr>
        <xdr:cNvPr id="52" name="Text Box 91"/>
        <xdr:cNvSpPr txBox="1">
          <a:spLocks noChangeArrowheads="1"/>
        </xdr:cNvSpPr>
      </xdr:nvSpPr>
      <xdr:spPr>
        <a:xfrm>
          <a:off x="3752850" y="31061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61925"/>
    <xdr:sp>
      <xdr:nvSpPr>
        <xdr:cNvPr id="53" name="Text Box 65"/>
        <xdr:cNvSpPr txBox="1">
          <a:spLocks noChangeArrowheads="1"/>
        </xdr:cNvSpPr>
      </xdr:nvSpPr>
      <xdr:spPr>
        <a:xfrm>
          <a:off x="3752850" y="31061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61925"/>
    <xdr:sp>
      <xdr:nvSpPr>
        <xdr:cNvPr id="54" name="Text Box 91"/>
        <xdr:cNvSpPr txBox="1">
          <a:spLocks noChangeArrowheads="1"/>
        </xdr:cNvSpPr>
      </xdr:nvSpPr>
      <xdr:spPr>
        <a:xfrm>
          <a:off x="3752850" y="31061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85725" cy="161925"/>
    <xdr:sp>
      <xdr:nvSpPr>
        <xdr:cNvPr id="55" name="Text Box 46"/>
        <xdr:cNvSpPr txBox="1">
          <a:spLocks noChangeArrowheads="1"/>
        </xdr:cNvSpPr>
      </xdr:nvSpPr>
      <xdr:spPr>
        <a:xfrm>
          <a:off x="4438650" y="31061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85725" cy="161925"/>
    <xdr:sp>
      <xdr:nvSpPr>
        <xdr:cNvPr id="56" name="Text Box 43"/>
        <xdr:cNvSpPr txBox="1">
          <a:spLocks noChangeArrowheads="1"/>
        </xdr:cNvSpPr>
      </xdr:nvSpPr>
      <xdr:spPr>
        <a:xfrm>
          <a:off x="4438650" y="31061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57" name="Text Box 68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58" name="Text Box 69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59" name="Text Box 70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60" name="Text Box 71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61" name="Text Box 72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62" name="Text Box 73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63" name="Text Box 46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64" name="Text Box 43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65" name="Text Box 46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66" name="Text Box 43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67" name="Text Box 68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68" name="Text Box 69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69" name="Text Box 70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70" name="Text Box 71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71" name="Text Box 72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72" name="Text Box 73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73" name="Text Box 46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74" name="Text Box 43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75" name="Text Box 46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76" name="Text Box 43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77" name="Text Box 68"/>
        <xdr:cNvSpPr txBox="1">
          <a:spLocks noChangeArrowheads="1"/>
        </xdr:cNvSpPr>
      </xdr:nvSpPr>
      <xdr:spPr>
        <a:xfrm>
          <a:off x="3752850" y="31061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78" name="Text Box 69"/>
        <xdr:cNvSpPr txBox="1">
          <a:spLocks noChangeArrowheads="1"/>
        </xdr:cNvSpPr>
      </xdr:nvSpPr>
      <xdr:spPr>
        <a:xfrm>
          <a:off x="3752850" y="31061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79" name="Text Box 70"/>
        <xdr:cNvSpPr txBox="1">
          <a:spLocks noChangeArrowheads="1"/>
        </xdr:cNvSpPr>
      </xdr:nvSpPr>
      <xdr:spPr>
        <a:xfrm>
          <a:off x="3752850" y="31061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80" name="Text Box 71"/>
        <xdr:cNvSpPr txBox="1">
          <a:spLocks noChangeArrowheads="1"/>
        </xdr:cNvSpPr>
      </xdr:nvSpPr>
      <xdr:spPr>
        <a:xfrm>
          <a:off x="3752850" y="31061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81" name="Text Box 72"/>
        <xdr:cNvSpPr txBox="1">
          <a:spLocks noChangeArrowheads="1"/>
        </xdr:cNvSpPr>
      </xdr:nvSpPr>
      <xdr:spPr>
        <a:xfrm>
          <a:off x="3752850" y="31061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82" name="Text Box 73"/>
        <xdr:cNvSpPr txBox="1">
          <a:spLocks noChangeArrowheads="1"/>
        </xdr:cNvSpPr>
      </xdr:nvSpPr>
      <xdr:spPr>
        <a:xfrm>
          <a:off x="3752850" y="31061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83" name="Text Box 46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84" name="Text Box 43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85" name="Text Box 46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86" name="Text Box 43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144</xdr:row>
      <xdr:rowOff>0</xdr:rowOff>
    </xdr:from>
    <xdr:ext cx="0" cy="161925"/>
    <xdr:sp>
      <xdr:nvSpPr>
        <xdr:cNvPr id="87" name="Text Box 10"/>
        <xdr:cNvSpPr txBox="1">
          <a:spLocks noChangeArrowheads="1"/>
        </xdr:cNvSpPr>
      </xdr:nvSpPr>
      <xdr:spPr>
        <a:xfrm>
          <a:off x="1228725" y="31061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144</xdr:row>
      <xdr:rowOff>0</xdr:rowOff>
    </xdr:from>
    <xdr:ext cx="0" cy="161925"/>
    <xdr:sp>
      <xdr:nvSpPr>
        <xdr:cNvPr id="88" name="Text Box 11"/>
        <xdr:cNvSpPr txBox="1">
          <a:spLocks noChangeArrowheads="1"/>
        </xdr:cNvSpPr>
      </xdr:nvSpPr>
      <xdr:spPr>
        <a:xfrm>
          <a:off x="1228725" y="31061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61925"/>
    <xdr:sp>
      <xdr:nvSpPr>
        <xdr:cNvPr id="89" name="Text Box 65"/>
        <xdr:cNvSpPr txBox="1">
          <a:spLocks noChangeArrowheads="1"/>
        </xdr:cNvSpPr>
      </xdr:nvSpPr>
      <xdr:spPr>
        <a:xfrm>
          <a:off x="3752850" y="31061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61925"/>
    <xdr:sp>
      <xdr:nvSpPr>
        <xdr:cNvPr id="90" name="Text Box 91"/>
        <xdr:cNvSpPr txBox="1">
          <a:spLocks noChangeArrowheads="1"/>
        </xdr:cNvSpPr>
      </xdr:nvSpPr>
      <xdr:spPr>
        <a:xfrm>
          <a:off x="3752850" y="31061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61925"/>
    <xdr:sp>
      <xdr:nvSpPr>
        <xdr:cNvPr id="91" name="Text Box 65"/>
        <xdr:cNvSpPr txBox="1">
          <a:spLocks noChangeArrowheads="1"/>
        </xdr:cNvSpPr>
      </xdr:nvSpPr>
      <xdr:spPr>
        <a:xfrm>
          <a:off x="3752850" y="31061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61925"/>
    <xdr:sp>
      <xdr:nvSpPr>
        <xdr:cNvPr id="92" name="Text Box 91"/>
        <xdr:cNvSpPr txBox="1">
          <a:spLocks noChangeArrowheads="1"/>
        </xdr:cNvSpPr>
      </xdr:nvSpPr>
      <xdr:spPr>
        <a:xfrm>
          <a:off x="3752850" y="31061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85725" cy="161925"/>
    <xdr:sp>
      <xdr:nvSpPr>
        <xdr:cNvPr id="93" name="Text Box 46"/>
        <xdr:cNvSpPr txBox="1">
          <a:spLocks noChangeArrowheads="1"/>
        </xdr:cNvSpPr>
      </xdr:nvSpPr>
      <xdr:spPr>
        <a:xfrm>
          <a:off x="4438650" y="31061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85725" cy="161925"/>
    <xdr:sp>
      <xdr:nvSpPr>
        <xdr:cNvPr id="94" name="Text Box 43"/>
        <xdr:cNvSpPr txBox="1">
          <a:spLocks noChangeArrowheads="1"/>
        </xdr:cNvSpPr>
      </xdr:nvSpPr>
      <xdr:spPr>
        <a:xfrm>
          <a:off x="4438650" y="31061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95" name="Text Box 68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96" name="Text Box 69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97" name="Text Box 70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98" name="Text Box 71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99" name="Text Box 72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00" name="Text Box 73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01" name="Text Box 46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02" name="Text Box 43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03" name="Text Box 46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04" name="Text Box 43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05" name="Text Box 68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06" name="Text Box 69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07" name="Text Box 70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08" name="Text Box 71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09" name="Text Box 72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10" name="Text Box 73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11" name="Text Box 46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12" name="Text Box 43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13" name="Text Box 46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14" name="Text Box 43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115" name="Text Box 68"/>
        <xdr:cNvSpPr txBox="1">
          <a:spLocks noChangeArrowheads="1"/>
        </xdr:cNvSpPr>
      </xdr:nvSpPr>
      <xdr:spPr>
        <a:xfrm>
          <a:off x="3752850" y="31061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116" name="Text Box 69"/>
        <xdr:cNvSpPr txBox="1">
          <a:spLocks noChangeArrowheads="1"/>
        </xdr:cNvSpPr>
      </xdr:nvSpPr>
      <xdr:spPr>
        <a:xfrm>
          <a:off x="3752850" y="31061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117" name="Text Box 70"/>
        <xdr:cNvSpPr txBox="1">
          <a:spLocks noChangeArrowheads="1"/>
        </xdr:cNvSpPr>
      </xdr:nvSpPr>
      <xdr:spPr>
        <a:xfrm>
          <a:off x="3752850" y="31061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118" name="Text Box 71"/>
        <xdr:cNvSpPr txBox="1">
          <a:spLocks noChangeArrowheads="1"/>
        </xdr:cNvSpPr>
      </xdr:nvSpPr>
      <xdr:spPr>
        <a:xfrm>
          <a:off x="3752850" y="31061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119" name="Text Box 72"/>
        <xdr:cNvSpPr txBox="1">
          <a:spLocks noChangeArrowheads="1"/>
        </xdr:cNvSpPr>
      </xdr:nvSpPr>
      <xdr:spPr>
        <a:xfrm>
          <a:off x="3752850" y="31061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120" name="Text Box 73"/>
        <xdr:cNvSpPr txBox="1">
          <a:spLocks noChangeArrowheads="1"/>
        </xdr:cNvSpPr>
      </xdr:nvSpPr>
      <xdr:spPr>
        <a:xfrm>
          <a:off x="3752850" y="31061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21" name="Text Box 46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22" name="Text Box 43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23" name="Text Box 46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24" name="Text Box 43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144</xdr:row>
      <xdr:rowOff>0</xdr:rowOff>
    </xdr:from>
    <xdr:ext cx="0" cy="161925"/>
    <xdr:sp>
      <xdr:nvSpPr>
        <xdr:cNvPr id="125" name="Text Box 10"/>
        <xdr:cNvSpPr txBox="1">
          <a:spLocks noChangeArrowheads="1"/>
        </xdr:cNvSpPr>
      </xdr:nvSpPr>
      <xdr:spPr>
        <a:xfrm>
          <a:off x="1228725" y="31061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144</xdr:row>
      <xdr:rowOff>0</xdr:rowOff>
    </xdr:from>
    <xdr:ext cx="0" cy="161925"/>
    <xdr:sp>
      <xdr:nvSpPr>
        <xdr:cNvPr id="126" name="Text Box 11"/>
        <xdr:cNvSpPr txBox="1">
          <a:spLocks noChangeArrowheads="1"/>
        </xdr:cNvSpPr>
      </xdr:nvSpPr>
      <xdr:spPr>
        <a:xfrm>
          <a:off x="1228725" y="31061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61925"/>
    <xdr:sp>
      <xdr:nvSpPr>
        <xdr:cNvPr id="127" name="Text Box 65"/>
        <xdr:cNvSpPr txBox="1">
          <a:spLocks noChangeArrowheads="1"/>
        </xdr:cNvSpPr>
      </xdr:nvSpPr>
      <xdr:spPr>
        <a:xfrm>
          <a:off x="3752850" y="31061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61925"/>
    <xdr:sp>
      <xdr:nvSpPr>
        <xdr:cNvPr id="128" name="Text Box 91"/>
        <xdr:cNvSpPr txBox="1">
          <a:spLocks noChangeArrowheads="1"/>
        </xdr:cNvSpPr>
      </xdr:nvSpPr>
      <xdr:spPr>
        <a:xfrm>
          <a:off x="3752850" y="31061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61925"/>
    <xdr:sp>
      <xdr:nvSpPr>
        <xdr:cNvPr id="129" name="Text Box 65"/>
        <xdr:cNvSpPr txBox="1">
          <a:spLocks noChangeArrowheads="1"/>
        </xdr:cNvSpPr>
      </xdr:nvSpPr>
      <xdr:spPr>
        <a:xfrm>
          <a:off x="3752850" y="31061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61925"/>
    <xdr:sp>
      <xdr:nvSpPr>
        <xdr:cNvPr id="130" name="Text Box 91"/>
        <xdr:cNvSpPr txBox="1">
          <a:spLocks noChangeArrowheads="1"/>
        </xdr:cNvSpPr>
      </xdr:nvSpPr>
      <xdr:spPr>
        <a:xfrm>
          <a:off x="3752850" y="31061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85725" cy="161925"/>
    <xdr:sp>
      <xdr:nvSpPr>
        <xdr:cNvPr id="131" name="Text Box 46"/>
        <xdr:cNvSpPr txBox="1">
          <a:spLocks noChangeArrowheads="1"/>
        </xdr:cNvSpPr>
      </xdr:nvSpPr>
      <xdr:spPr>
        <a:xfrm>
          <a:off x="4438650" y="31061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85725" cy="161925"/>
    <xdr:sp>
      <xdr:nvSpPr>
        <xdr:cNvPr id="132" name="Text Box 43"/>
        <xdr:cNvSpPr txBox="1">
          <a:spLocks noChangeArrowheads="1"/>
        </xdr:cNvSpPr>
      </xdr:nvSpPr>
      <xdr:spPr>
        <a:xfrm>
          <a:off x="4438650" y="31061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33" name="Text Box 68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34" name="Text Box 69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35" name="Text Box 70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36" name="Text Box 71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37" name="Text Box 72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38" name="Text Box 73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39" name="Text Box 46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40" name="Text Box 43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41" name="Text Box 46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42" name="Text Box 43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43" name="Text Box 68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44" name="Text Box 69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45" name="Text Box 70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46" name="Text Box 71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47" name="Text Box 72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48" name="Text Box 73"/>
        <xdr:cNvSpPr txBox="1">
          <a:spLocks noChangeArrowheads="1"/>
        </xdr:cNvSpPr>
      </xdr:nvSpPr>
      <xdr:spPr>
        <a:xfrm>
          <a:off x="3752850" y="31061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49" name="Text Box 46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50" name="Text Box 43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51" name="Text Box 46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52" name="Text Box 43"/>
        <xdr:cNvSpPr txBox="1">
          <a:spLocks noChangeArrowheads="1"/>
        </xdr:cNvSpPr>
      </xdr:nvSpPr>
      <xdr:spPr>
        <a:xfrm>
          <a:off x="3752850" y="31061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>
      <xdr:nvSpPr>
        <xdr:cNvPr id="153" name="Text Box 68"/>
        <xdr:cNvSpPr txBox="1">
          <a:spLocks noChangeArrowheads="1"/>
        </xdr:cNvSpPr>
      </xdr:nvSpPr>
      <xdr:spPr>
        <a:xfrm>
          <a:off x="3752850" y="25565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>
      <xdr:nvSpPr>
        <xdr:cNvPr id="154" name="Text Box 69"/>
        <xdr:cNvSpPr txBox="1">
          <a:spLocks noChangeArrowheads="1"/>
        </xdr:cNvSpPr>
      </xdr:nvSpPr>
      <xdr:spPr>
        <a:xfrm>
          <a:off x="3752850" y="25565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>
      <xdr:nvSpPr>
        <xdr:cNvPr id="155" name="Text Box 70"/>
        <xdr:cNvSpPr txBox="1">
          <a:spLocks noChangeArrowheads="1"/>
        </xdr:cNvSpPr>
      </xdr:nvSpPr>
      <xdr:spPr>
        <a:xfrm>
          <a:off x="3752850" y="25565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>
      <xdr:nvSpPr>
        <xdr:cNvPr id="156" name="Text Box 71"/>
        <xdr:cNvSpPr txBox="1">
          <a:spLocks noChangeArrowheads="1"/>
        </xdr:cNvSpPr>
      </xdr:nvSpPr>
      <xdr:spPr>
        <a:xfrm>
          <a:off x="3752850" y="25565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>
      <xdr:nvSpPr>
        <xdr:cNvPr id="157" name="Text Box 72"/>
        <xdr:cNvSpPr txBox="1">
          <a:spLocks noChangeArrowheads="1"/>
        </xdr:cNvSpPr>
      </xdr:nvSpPr>
      <xdr:spPr>
        <a:xfrm>
          <a:off x="3752850" y="25565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>
      <xdr:nvSpPr>
        <xdr:cNvPr id="158" name="Text Box 73"/>
        <xdr:cNvSpPr txBox="1">
          <a:spLocks noChangeArrowheads="1"/>
        </xdr:cNvSpPr>
      </xdr:nvSpPr>
      <xdr:spPr>
        <a:xfrm>
          <a:off x="3752850" y="25565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159" name="Text Box 46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160" name="Text Box 43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161" name="Text Box 46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162" name="Text Box 43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114</xdr:row>
      <xdr:rowOff>0</xdr:rowOff>
    </xdr:from>
    <xdr:ext cx="0" cy="152400"/>
    <xdr:sp>
      <xdr:nvSpPr>
        <xdr:cNvPr id="163" name="Text Box 10"/>
        <xdr:cNvSpPr txBox="1">
          <a:spLocks noChangeArrowheads="1"/>
        </xdr:cNvSpPr>
      </xdr:nvSpPr>
      <xdr:spPr>
        <a:xfrm>
          <a:off x="1228725" y="25565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114</xdr:row>
      <xdr:rowOff>0</xdr:rowOff>
    </xdr:from>
    <xdr:ext cx="0" cy="152400"/>
    <xdr:sp>
      <xdr:nvSpPr>
        <xdr:cNvPr id="164" name="Text Box 11"/>
        <xdr:cNvSpPr txBox="1">
          <a:spLocks noChangeArrowheads="1"/>
        </xdr:cNvSpPr>
      </xdr:nvSpPr>
      <xdr:spPr>
        <a:xfrm>
          <a:off x="1228725" y="25565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152400"/>
    <xdr:sp>
      <xdr:nvSpPr>
        <xdr:cNvPr id="165" name="Text Box 65"/>
        <xdr:cNvSpPr txBox="1">
          <a:spLocks noChangeArrowheads="1"/>
        </xdr:cNvSpPr>
      </xdr:nvSpPr>
      <xdr:spPr>
        <a:xfrm>
          <a:off x="3752850" y="255651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152400"/>
    <xdr:sp>
      <xdr:nvSpPr>
        <xdr:cNvPr id="166" name="Text Box 91"/>
        <xdr:cNvSpPr txBox="1">
          <a:spLocks noChangeArrowheads="1"/>
        </xdr:cNvSpPr>
      </xdr:nvSpPr>
      <xdr:spPr>
        <a:xfrm>
          <a:off x="3752850" y="255651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152400"/>
    <xdr:sp>
      <xdr:nvSpPr>
        <xdr:cNvPr id="167" name="Text Box 65"/>
        <xdr:cNvSpPr txBox="1">
          <a:spLocks noChangeArrowheads="1"/>
        </xdr:cNvSpPr>
      </xdr:nvSpPr>
      <xdr:spPr>
        <a:xfrm>
          <a:off x="3752850" y="255651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152400"/>
    <xdr:sp>
      <xdr:nvSpPr>
        <xdr:cNvPr id="168" name="Text Box 91"/>
        <xdr:cNvSpPr txBox="1">
          <a:spLocks noChangeArrowheads="1"/>
        </xdr:cNvSpPr>
      </xdr:nvSpPr>
      <xdr:spPr>
        <a:xfrm>
          <a:off x="3752850" y="255651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85725" cy="152400"/>
    <xdr:sp>
      <xdr:nvSpPr>
        <xdr:cNvPr id="169" name="Text Box 46"/>
        <xdr:cNvSpPr txBox="1">
          <a:spLocks noChangeArrowheads="1"/>
        </xdr:cNvSpPr>
      </xdr:nvSpPr>
      <xdr:spPr>
        <a:xfrm>
          <a:off x="4438650" y="255651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85725" cy="152400"/>
    <xdr:sp>
      <xdr:nvSpPr>
        <xdr:cNvPr id="170" name="Text Box 43"/>
        <xdr:cNvSpPr txBox="1">
          <a:spLocks noChangeArrowheads="1"/>
        </xdr:cNvSpPr>
      </xdr:nvSpPr>
      <xdr:spPr>
        <a:xfrm>
          <a:off x="4438650" y="255651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171" name="Text Box 68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172" name="Text Box 69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173" name="Text Box 70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174" name="Text Box 71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175" name="Text Box 72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176" name="Text Box 73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177" name="Text Box 46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178" name="Text Box 43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179" name="Text Box 46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180" name="Text Box 43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181" name="Text Box 68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182" name="Text Box 69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183" name="Text Box 70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184" name="Text Box 71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185" name="Text Box 72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186" name="Text Box 73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187" name="Text Box 46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188" name="Text Box 43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189" name="Text Box 46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190" name="Text Box 43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>
      <xdr:nvSpPr>
        <xdr:cNvPr id="191" name="Text Box 68"/>
        <xdr:cNvSpPr txBox="1">
          <a:spLocks noChangeArrowheads="1"/>
        </xdr:cNvSpPr>
      </xdr:nvSpPr>
      <xdr:spPr>
        <a:xfrm>
          <a:off x="3752850" y="25565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>
      <xdr:nvSpPr>
        <xdr:cNvPr id="192" name="Text Box 69"/>
        <xdr:cNvSpPr txBox="1">
          <a:spLocks noChangeArrowheads="1"/>
        </xdr:cNvSpPr>
      </xdr:nvSpPr>
      <xdr:spPr>
        <a:xfrm>
          <a:off x="3752850" y="25565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>
      <xdr:nvSpPr>
        <xdr:cNvPr id="193" name="Text Box 70"/>
        <xdr:cNvSpPr txBox="1">
          <a:spLocks noChangeArrowheads="1"/>
        </xdr:cNvSpPr>
      </xdr:nvSpPr>
      <xdr:spPr>
        <a:xfrm>
          <a:off x="3752850" y="25565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>
      <xdr:nvSpPr>
        <xdr:cNvPr id="194" name="Text Box 71"/>
        <xdr:cNvSpPr txBox="1">
          <a:spLocks noChangeArrowheads="1"/>
        </xdr:cNvSpPr>
      </xdr:nvSpPr>
      <xdr:spPr>
        <a:xfrm>
          <a:off x="3752850" y="25565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>
      <xdr:nvSpPr>
        <xdr:cNvPr id="195" name="Text Box 72"/>
        <xdr:cNvSpPr txBox="1">
          <a:spLocks noChangeArrowheads="1"/>
        </xdr:cNvSpPr>
      </xdr:nvSpPr>
      <xdr:spPr>
        <a:xfrm>
          <a:off x="3752850" y="25565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>
      <xdr:nvSpPr>
        <xdr:cNvPr id="196" name="Text Box 73"/>
        <xdr:cNvSpPr txBox="1">
          <a:spLocks noChangeArrowheads="1"/>
        </xdr:cNvSpPr>
      </xdr:nvSpPr>
      <xdr:spPr>
        <a:xfrm>
          <a:off x="3752850" y="25565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197" name="Text Box 46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198" name="Text Box 43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199" name="Text Box 46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200" name="Text Box 43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114</xdr:row>
      <xdr:rowOff>0</xdr:rowOff>
    </xdr:from>
    <xdr:ext cx="0" cy="152400"/>
    <xdr:sp>
      <xdr:nvSpPr>
        <xdr:cNvPr id="201" name="Text Box 10"/>
        <xdr:cNvSpPr txBox="1">
          <a:spLocks noChangeArrowheads="1"/>
        </xdr:cNvSpPr>
      </xdr:nvSpPr>
      <xdr:spPr>
        <a:xfrm>
          <a:off x="1228725" y="25565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114</xdr:row>
      <xdr:rowOff>0</xdr:rowOff>
    </xdr:from>
    <xdr:ext cx="0" cy="152400"/>
    <xdr:sp>
      <xdr:nvSpPr>
        <xdr:cNvPr id="202" name="Text Box 11"/>
        <xdr:cNvSpPr txBox="1">
          <a:spLocks noChangeArrowheads="1"/>
        </xdr:cNvSpPr>
      </xdr:nvSpPr>
      <xdr:spPr>
        <a:xfrm>
          <a:off x="1228725" y="25565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152400"/>
    <xdr:sp>
      <xdr:nvSpPr>
        <xdr:cNvPr id="203" name="Text Box 65"/>
        <xdr:cNvSpPr txBox="1">
          <a:spLocks noChangeArrowheads="1"/>
        </xdr:cNvSpPr>
      </xdr:nvSpPr>
      <xdr:spPr>
        <a:xfrm>
          <a:off x="3752850" y="255651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152400"/>
    <xdr:sp>
      <xdr:nvSpPr>
        <xdr:cNvPr id="204" name="Text Box 91"/>
        <xdr:cNvSpPr txBox="1">
          <a:spLocks noChangeArrowheads="1"/>
        </xdr:cNvSpPr>
      </xdr:nvSpPr>
      <xdr:spPr>
        <a:xfrm>
          <a:off x="3752850" y="255651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152400"/>
    <xdr:sp>
      <xdr:nvSpPr>
        <xdr:cNvPr id="205" name="Text Box 65"/>
        <xdr:cNvSpPr txBox="1">
          <a:spLocks noChangeArrowheads="1"/>
        </xdr:cNvSpPr>
      </xdr:nvSpPr>
      <xdr:spPr>
        <a:xfrm>
          <a:off x="3752850" y="255651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152400"/>
    <xdr:sp>
      <xdr:nvSpPr>
        <xdr:cNvPr id="206" name="Text Box 91"/>
        <xdr:cNvSpPr txBox="1">
          <a:spLocks noChangeArrowheads="1"/>
        </xdr:cNvSpPr>
      </xdr:nvSpPr>
      <xdr:spPr>
        <a:xfrm>
          <a:off x="3752850" y="255651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85725" cy="152400"/>
    <xdr:sp>
      <xdr:nvSpPr>
        <xdr:cNvPr id="207" name="Text Box 46"/>
        <xdr:cNvSpPr txBox="1">
          <a:spLocks noChangeArrowheads="1"/>
        </xdr:cNvSpPr>
      </xdr:nvSpPr>
      <xdr:spPr>
        <a:xfrm>
          <a:off x="4438650" y="255651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85725" cy="152400"/>
    <xdr:sp>
      <xdr:nvSpPr>
        <xdr:cNvPr id="208" name="Text Box 43"/>
        <xdr:cNvSpPr txBox="1">
          <a:spLocks noChangeArrowheads="1"/>
        </xdr:cNvSpPr>
      </xdr:nvSpPr>
      <xdr:spPr>
        <a:xfrm>
          <a:off x="4438650" y="255651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209" name="Text Box 68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210" name="Text Box 69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211" name="Text Box 70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212" name="Text Box 71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213" name="Text Box 72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214" name="Text Box 73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215" name="Text Box 46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216" name="Text Box 43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217" name="Text Box 46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218" name="Text Box 43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219" name="Text Box 68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220" name="Text Box 69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221" name="Text Box 70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222" name="Text Box 71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223" name="Text Box 72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224" name="Text Box 73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225" name="Text Box 46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226" name="Text Box 43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227" name="Text Box 46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228" name="Text Box 43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>
      <xdr:nvSpPr>
        <xdr:cNvPr id="229" name="Text Box 68"/>
        <xdr:cNvSpPr txBox="1">
          <a:spLocks noChangeArrowheads="1"/>
        </xdr:cNvSpPr>
      </xdr:nvSpPr>
      <xdr:spPr>
        <a:xfrm>
          <a:off x="3752850" y="25565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>
      <xdr:nvSpPr>
        <xdr:cNvPr id="230" name="Text Box 69"/>
        <xdr:cNvSpPr txBox="1">
          <a:spLocks noChangeArrowheads="1"/>
        </xdr:cNvSpPr>
      </xdr:nvSpPr>
      <xdr:spPr>
        <a:xfrm>
          <a:off x="3752850" y="25565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>
      <xdr:nvSpPr>
        <xdr:cNvPr id="231" name="Text Box 70"/>
        <xdr:cNvSpPr txBox="1">
          <a:spLocks noChangeArrowheads="1"/>
        </xdr:cNvSpPr>
      </xdr:nvSpPr>
      <xdr:spPr>
        <a:xfrm>
          <a:off x="3752850" y="25565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>
      <xdr:nvSpPr>
        <xdr:cNvPr id="232" name="Text Box 71"/>
        <xdr:cNvSpPr txBox="1">
          <a:spLocks noChangeArrowheads="1"/>
        </xdr:cNvSpPr>
      </xdr:nvSpPr>
      <xdr:spPr>
        <a:xfrm>
          <a:off x="3752850" y="25565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>
      <xdr:nvSpPr>
        <xdr:cNvPr id="233" name="Text Box 72"/>
        <xdr:cNvSpPr txBox="1">
          <a:spLocks noChangeArrowheads="1"/>
        </xdr:cNvSpPr>
      </xdr:nvSpPr>
      <xdr:spPr>
        <a:xfrm>
          <a:off x="3752850" y="25565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>
      <xdr:nvSpPr>
        <xdr:cNvPr id="234" name="Text Box 73"/>
        <xdr:cNvSpPr txBox="1">
          <a:spLocks noChangeArrowheads="1"/>
        </xdr:cNvSpPr>
      </xdr:nvSpPr>
      <xdr:spPr>
        <a:xfrm>
          <a:off x="3752850" y="25565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235" name="Text Box 46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236" name="Text Box 43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237" name="Text Box 46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238" name="Text Box 43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114</xdr:row>
      <xdr:rowOff>0</xdr:rowOff>
    </xdr:from>
    <xdr:ext cx="0" cy="152400"/>
    <xdr:sp>
      <xdr:nvSpPr>
        <xdr:cNvPr id="239" name="Text Box 10"/>
        <xdr:cNvSpPr txBox="1">
          <a:spLocks noChangeArrowheads="1"/>
        </xdr:cNvSpPr>
      </xdr:nvSpPr>
      <xdr:spPr>
        <a:xfrm>
          <a:off x="1228725" y="25565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114</xdr:row>
      <xdr:rowOff>0</xdr:rowOff>
    </xdr:from>
    <xdr:ext cx="0" cy="152400"/>
    <xdr:sp>
      <xdr:nvSpPr>
        <xdr:cNvPr id="240" name="Text Box 11"/>
        <xdr:cNvSpPr txBox="1">
          <a:spLocks noChangeArrowheads="1"/>
        </xdr:cNvSpPr>
      </xdr:nvSpPr>
      <xdr:spPr>
        <a:xfrm>
          <a:off x="1228725" y="25565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152400"/>
    <xdr:sp>
      <xdr:nvSpPr>
        <xdr:cNvPr id="241" name="Text Box 65"/>
        <xdr:cNvSpPr txBox="1">
          <a:spLocks noChangeArrowheads="1"/>
        </xdr:cNvSpPr>
      </xdr:nvSpPr>
      <xdr:spPr>
        <a:xfrm>
          <a:off x="3752850" y="255651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152400"/>
    <xdr:sp>
      <xdr:nvSpPr>
        <xdr:cNvPr id="242" name="Text Box 91"/>
        <xdr:cNvSpPr txBox="1">
          <a:spLocks noChangeArrowheads="1"/>
        </xdr:cNvSpPr>
      </xdr:nvSpPr>
      <xdr:spPr>
        <a:xfrm>
          <a:off x="3752850" y="255651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152400"/>
    <xdr:sp>
      <xdr:nvSpPr>
        <xdr:cNvPr id="243" name="Text Box 65"/>
        <xdr:cNvSpPr txBox="1">
          <a:spLocks noChangeArrowheads="1"/>
        </xdr:cNvSpPr>
      </xdr:nvSpPr>
      <xdr:spPr>
        <a:xfrm>
          <a:off x="3752850" y="255651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152400"/>
    <xdr:sp>
      <xdr:nvSpPr>
        <xdr:cNvPr id="244" name="Text Box 91"/>
        <xdr:cNvSpPr txBox="1">
          <a:spLocks noChangeArrowheads="1"/>
        </xdr:cNvSpPr>
      </xdr:nvSpPr>
      <xdr:spPr>
        <a:xfrm>
          <a:off x="3752850" y="255651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85725" cy="152400"/>
    <xdr:sp>
      <xdr:nvSpPr>
        <xdr:cNvPr id="245" name="Text Box 46"/>
        <xdr:cNvSpPr txBox="1">
          <a:spLocks noChangeArrowheads="1"/>
        </xdr:cNvSpPr>
      </xdr:nvSpPr>
      <xdr:spPr>
        <a:xfrm>
          <a:off x="4438650" y="255651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85725" cy="152400"/>
    <xdr:sp>
      <xdr:nvSpPr>
        <xdr:cNvPr id="246" name="Text Box 43"/>
        <xdr:cNvSpPr txBox="1">
          <a:spLocks noChangeArrowheads="1"/>
        </xdr:cNvSpPr>
      </xdr:nvSpPr>
      <xdr:spPr>
        <a:xfrm>
          <a:off x="4438650" y="255651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247" name="Text Box 68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248" name="Text Box 69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249" name="Text Box 70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250" name="Text Box 71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251" name="Text Box 72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252" name="Text Box 73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253" name="Text Box 46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254" name="Text Box 43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255" name="Text Box 46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256" name="Text Box 43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257" name="Text Box 68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258" name="Text Box 69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259" name="Text Box 70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260" name="Text Box 71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261" name="Text Box 72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57150"/>
    <xdr:sp>
      <xdr:nvSpPr>
        <xdr:cNvPr id="262" name="Text Box 73"/>
        <xdr:cNvSpPr txBox="1">
          <a:spLocks noChangeArrowheads="1"/>
        </xdr:cNvSpPr>
      </xdr:nvSpPr>
      <xdr:spPr>
        <a:xfrm>
          <a:off x="3752850" y="255651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263" name="Text Box 46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264" name="Text Box 43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265" name="Text Box 46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>
      <xdr:nvSpPr>
        <xdr:cNvPr id="266" name="Text Box 43"/>
        <xdr:cNvSpPr txBox="1">
          <a:spLocks noChangeArrowheads="1"/>
        </xdr:cNvSpPr>
      </xdr:nvSpPr>
      <xdr:spPr>
        <a:xfrm>
          <a:off x="3752850" y="255651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77</xdr:row>
      <xdr:rowOff>0</xdr:rowOff>
    </xdr:from>
    <xdr:ext cx="85725" cy="47625"/>
    <xdr:sp>
      <xdr:nvSpPr>
        <xdr:cNvPr id="1" name="Text Box 68"/>
        <xdr:cNvSpPr txBox="1">
          <a:spLocks noChangeArrowheads="1"/>
        </xdr:cNvSpPr>
      </xdr:nvSpPr>
      <xdr:spPr>
        <a:xfrm>
          <a:off x="3629025" y="17697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2" name="Text Box 69"/>
        <xdr:cNvSpPr txBox="1">
          <a:spLocks noChangeArrowheads="1"/>
        </xdr:cNvSpPr>
      </xdr:nvSpPr>
      <xdr:spPr>
        <a:xfrm>
          <a:off x="3629025" y="17697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3" name="Text Box 70"/>
        <xdr:cNvSpPr txBox="1">
          <a:spLocks noChangeArrowheads="1"/>
        </xdr:cNvSpPr>
      </xdr:nvSpPr>
      <xdr:spPr>
        <a:xfrm>
          <a:off x="3629025" y="17697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4" name="Text Box 71"/>
        <xdr:cNvSpPr txBox="1">
          <a:spLocks noChangeArrowheads="1"/>
        </xdr:cNvSpPr>
      </xdr:nvSpPr>
      <xdr:spPr>
        <a:xfrm>
          <a:off x="3629025" y="17697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5" name="Text Box 72"/>
        <xdr:cNvSpPr txBox="1">
          <a:spLocks noChangeArrowheads="1"/>
        </xdr:cNvSpPr>
      </xdr:nvSpPr>
      <xdr:spPr>
        <a:xfrm>
          <a:off x="3629025" y="17697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6" name="Text Box 73"/>
        <xdr:cNvSpPr txBox="1">
          <a:spLocks noChangeArrowheads="1"/>
        </xdr:cNvSpPr>
      </xdr:nvSpPr>
      <xdr:spPr>
        <a:xfrm>
          <a:off x="3629025" y="17697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7" name="Text Box 46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8" name="Text Box 43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9" name="Text Box 46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10" name="Text Box 43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77</xdr:row>
      <xdr:rowOff>0</xdr:rowOff>
    </xdr:from>
    <xdr:ext cx="0" cy="180975"/>
    <xdr:sp>
      <xdr:nvSpPr>
        <xdr:cNvPr id="11" name="Text Box 10"/>
        <xdr:cNvSpPr txBox="1">
          <a:spLocks noChangeArrowheads="1"/>
        </xdr:cNvSpPr>
      </xdr:nvSpPr>
      <xdr:spPr>
        <a:xfrm>
          <a:off x="1228725" y="17697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77</xdr:row>
      <xdr:rowOff>0</xdr:rowOff>
    </xdr:from>
    <xdr:ext cx="0" cy="180975"/>
    <xdr:sp>
      <xdr:nvSpPr>
        <xdr:cNvPr id="12" name="Text Box 11"/>
        <xdr:cNvSpPr txBox="1">
          <a:spLocks noChangeArrowheads="1"/>
        </xdr:cNvSpPr>
      </xdr:nvSpPr>
      <xdr:spPr>
        <a:xfrm>
          <a:off x="1228725" y="17697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180975"/>
    <xdr:sp>
      <xdr:nvSpPr>
        <xdr:cNvPr id="13" name="Text Box 65"/>
        <xdr:cNvSpPr txBox="1">
          <a:spLocks noChangeArrowheads="1"/>
        </xdr:cNvSpPr>
      </xdr:nvSpPr>
      <xdr:spPr>
        <a:xfrm>
          <a:off x="3629025" y="17697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180975"/>
    <xdr:sp>
      <xdr:nvSpPr>
        <xdr:cNvPr id="14" name="Text Box 91"/>
        <xdr:cNvSpPr txBox="1">
          <a:spLocks noChangeArrowheads="1"/>
        </xdr:cNvSpPr>
      </xdr:nvSpPr>
      <xdr:spPr>
        <a:xfrm>
          <a:off x="3629025" y="17697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180975"/>
    <xdr:sp>
      <xdr:nvSpPr>
        <xdr:cNvPr id="15" name="Text Box 65"/>
        <xdr:cNvSpPr txBox="1">
          <a:spLocks noChangeArrowheads="1"/>
        </xdr:cNvSpPr>
      </xdr:nvSpPr>
      <xdr:spPr>
        <a:xfrm>
          <a:off x="3629025" y="17697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180975"/>
    <xdr:sp>
      <xdr:nvSpPr>
        <xdr:cNvPr id="16" name="Text Box 91"/>
        <xdr:cNvSpPr txBox="1">
          <a:spLocks noChangeArrowheads="1"/>
        </xdr:cNvSpPr>
      </xdr:nvSpPr>
      <xdr:spPr>
        <a:xfrm>
          <a:off x="3629025" y="17697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85725" cy="180975"/>
    <xdr:sp>
      <xdr:nvSpPr>
        <xdr:cNvPr id="17" name="Text Box 46"/>
        <xdr:cNvSpPr txBox="1">
          <a:spLocks noChangeArrowheads="1"/>
        </xdr:cNvSpPr>
      </xdr:nvSpPr>
      <xdr:spPr>
        <a:xfrm>
          <a:off x="4314825" y="17697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85725" cy="180975"/>
    <xdr:sp>
      <xdr:nvSpPr>
        <xdr:cNvPr id="18" name="Text Box 43"/>
        <xdr:cNvSpPr txBox="1">
          <a:spLocks noChangeArrowheads="1"/>
        </xdr:cNvSpPr>
      </xdr:nvSpPr>
      <xdr:spPr>
        <a:xfrm>
          <a:off x="4314825" y="17697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19" name="Text Box 68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20" name="Text Box 69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21" name="Text Box 70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22" name="Text Box 71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23" name="Text Box 72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24" name="Text Box 73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25" name="Text Box 46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26" name="Text Box 43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27" name="Text Box 46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28" name="Text Box 43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29" name="Text Box 68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30" name="Text Box 69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31" name="Text Box 70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32" name="Text Box 71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33" name="Text Box 72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34" name="Text Box 73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35" name="Text Box 46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36" name="Text Box 43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37" name="Text Box 46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38" name="Text Box 43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39" name="Text Box 68"/>
        <xdr:cNvSpPr txBox="1">
          <a:spLocks noChangeArrowheads="1"/>
        </xdr:cNvSpPr>
      </xdr:nvSpPr>
      <xdr:spPr>
        <a:xfrm>
          <a:off x="3629025" y="17697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40" name="Text Box 69"/>
        <xdr:cNvSpPr txBox="1">
          <a:spLocks noChangeArrowheads="1"/>
        </xdr:cNvSpPr>
      </xdr:nvSpPr>
      <xdr:spPr>
        <a:xfrm>
          <a:off x="3629025" y="17697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41" name="Text Box 70"/>
        <xdr:cNvSpPr txBox="1">
          <a:spLocks noChangeArrowheads="1"/>
        </xdr:cNvSpPr>
      </xdr:nvSpPr>
      <xdr:spPr>
        <a:xfrm>
          <a:off x="3629025" y="17697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42" name="Text Box 71"/>
        <xdr:cNvSpPr txBox="1">
          <a:spLocks noChangeArrowheads="1"/>
        </xdr:cNvSpPr>
      </xdr:nvSpPr>
      <xdr:spPr>
        <a:xfrm>
          <a:off x="3629025" y="17697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43" name="Text Box 72"/>
        <xdr:cNvSpPr txBox="1">
          <a:spLocks noChangeArrowheads="1"/>
        </xdr:cNvSpPr>
      </xdr:nvSpPr>
      <xdr:spPr>
        <a:xfrm>
          <a:off x="3629025" y="17697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44" name="Text Box 73"/>
        <xdr:cNvSpPr txBox="1">
          <a:spLocks noChangeArrowheads="1"/>
        </xdr:cNvSpPr>
      </xdr:nvSpPr>
      <xdr:spPr>
        <a:xfrm>
          <a:off x="3629025" y="17697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45" name="Text Box 46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46" name="Text Box 43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47" name="Text Box 46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48" name="Text Box 43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77</xdr:row>
      <xdr:rowOff>0</xdr:rowOff>
    </xdr:from>
    <xdr:ext cx="0" cy="180975"/>
    <xdr:sp>
      <xdr:nvSpPr>
        <xdr:cNvPr id="49" name="Text Box 10"/>
        <xdr:cNvSpPr txBox="1">
          <a:spLocks noChangeArrowheads="1"/>
        </xdr:cNvSpPr>
      </xdr:nvSpPr>
      <xdr:spPr>
        <a:xfrm>
          <a:off x="1228725" y="17697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77</xdr:row>
      <xdr:rowOff>0</xdr:rowOff>
    </xdr:from>
    <xdr:ext cx="0" cy="180975"/>
    <xdr:sp>
      <xdr:nvSpPr>
        <xdr:cNvPr id="50" name="Text Box 11"/>
        <xdr:cNvSpPr txBox="1">
          <a:spLocks noChangeArrowheads="1"/>
        </xdr:cNvSpPr>
      </xdr:nvSpPr>
      <xdr:spPr>
        <a:xfrm>
          <a:off x="1228725" y="17697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180975"/>
    <xdr:sp>
      <xdr:nvSpPr>
        <xdr:cNvPr id="51" name="Text Box 65"/>
        <xdr:cNvSpPr txBox="1">
          <a:spLocks noChangeArrowheads="1"/>
        </xdr:cNvSpPr>
      </xdr:nvSpPr>
      <xdr:spPr>
        <a:xfrm>
          <a:off x="3629025" y="17697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180975"/>
    <xdr:sp>
      <xdr:nvSpPr>
        <xdr:cNvPr id="52" name="Text Box 91"/>
        <xdr:cNvSpPr txBox="1">
          <a:spLocks noChangeArrowheads="1"/>
        </xdr:cNvSpPr>
      </xdr:nvSpPr>
      <xdr:spPr>
        <a:xfrm>
          <a:off x="3629025" y="17697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180975"/>
    <xdr:sp>
      <xdr:nvSpPr>
        <xdr:cNvPr id="53" name="Text Box 65"/>
        <xdr:cNvSpPr txBox="1">
          <a:spLocks noChangeArrowheads="1"/>
        </xdr:cNvSpPr>
      </xdr:nvSpPr>
      <xdr:spPr>
        <a:xfrm>
          <a:off x="3629025" y="17697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180975"/>
    <xdr:sp>
      <xdr:nvSpPr>
        <xdr:cNvPr id="54" name="Text Box 91"/>
        <xdr:cNvSpPr txBox="1">
          <a:spLocks noChangeArrowheads="1"/>
        </xdr:cNvSpPr>
      </xdr:nvSpPr>
      <xdr:spPr>
        <a:xfrm>
          <a:off x="3629025" y="17697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85725" cy="180975"/>
    <xdr:sp>
      <xdr:nvSpPr>
        <xdr:cNvPr id="55" name="Text Box 46"/>
        <xdr:cNvSpPr txBox="1">
          <a:spLocks noChangeArrowheads="1"/>
        </xdr:cNvSpPr>
      </xdr:nvSpPr>
      <xdr:spPr>
        <a:xfrm>
          <a:off x="4314825" y="17697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85725" cy="180975"/>
    <xdr:sp>
      <xdr:nvSpPr>
        <xdr:cNvPr id="56" name="Text Box 43"/>
        <xdr:cNvSpPr txBox="1">
          <a:spLocks noChangeArrowheads="1"/>
        </xdr:cNvSpPr>
      </xdr:nvSpPr>
      <xdr:spPr>
        <a:xfrm>
          <a:off x="4314825" y="17697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57" name="Text Box 68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58" name="Text Box 69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59" name="Text Box 70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60" name="Text Box 71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61" name="Text Box 72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62" name="Text Box 73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63" name="Text Box 46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64" name="Text Box 43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65" name="Text Box 46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66" name="Text Box 43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67" name="Text Box 68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68" name="Text Box 69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69" name="Text Box 70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70" name="Text Box 71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71" name="Text Box 72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72" name="Text Box 73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73" name="Text Box 46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74" name="Text Box 43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75" name="Text Box 46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76" name="Text Box 43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77" name="Text Box 68"/>
        <xdr:cNvSpPr txBox="1">
          <a:spLocks noChangeArrowheads="1"/>
        </xdr:cNvSpPr>
      </xdr:nvSpPr>
      <xdr:spPr>
        <a:xfrm>
          <a:off x="3629025" y="17697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78" name="Text Box 69"/>
        <xdr:cNvSpPr txBox="1">
          <a:spLocks noChangeArrowheads="1"/>
        </xdr:cNvSpPr>
      </xdr:nvSpPr>
      <xdr:spPr>
        <a:xfrm>
          <a:off x="3629025" y="17697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79" name="Text Box 70"/>
        <xdr:cNvSpPr txBox="1">
          <a:spLocks noChangeArrowheads="1"/>
        </xdr:cNvSpPr>
      </xdr:nvSpPr>
      <xdr:spPr>
        <a:xfrm>
          <a:off x="3629025" y="17697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80" name="Text Box 71"/>
        <xdr:cNvSpPr txBox="1">
          <a:spLocks noChangeArrowheads="1"/>
        </xdr:cNvSpPr>
      </xdr:nvSpPr>
      <xdr:spPr>
        <a:xfrm>
          <a:off x="3629025" y="17697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81" name="Text Box 72"/>
        <xdr:cNvSpPr txBox="1">
          <a:spLocks noChangeArrowheads="1"/>
        </xdr:cNvSpPr>
      </xdr:nvSpPr>
      <xdr:spPr>
        <a:xfrm>
          <a:off x="3629025" y="17697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82" name="Text Box 73"/>
        <xdr:cNvSpPr txBox="1">
          <a:spLocks noChangeArrowheads="1"/>
        </xdr:cNvSpPr>
      </xdr:nvSpPr>
      <xdr:spPr>
        <a:xfrm>
          <a:off x="3629025" y="17697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83" name="Text Box 46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84" name="Text Box 43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85" name="Text Box 46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86" name="Text Box 43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77</xdr:row>
      <xdr:rowOff>0</xdr:rowOff>
    </xdr:from>
    <xdr:ext cx="0" cy="180975"/>
    <xdr:sp>
      <xdr:nvSpPr>
        <xdr:cNvPr id="87" name="Text Box 10"/>
        <xdr:cNvSpPr txBox="1">
          <a:spLocks noChangeArrowheads="1"/>
        </xdr:cNvSpPr>
      </xdr:nvSpPr>
      <xdr:spPr>
        <a:xfrm>
          <a:off x="1228725" y="17697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77</xdr:row>
      <xdr:rowOff>0</xdr:rowOff>
    </xdr:from>
    <xdr:ext cx="0" cy="180975"/>
    <xdr:sp>
      <xdr:nvSpPr>
        <xdr:cNvPr id="88" name="Text Box 11"/>
        <xdr:cNvSpPr txBox="1">
          <a:spLocks noChangeArrowheads="1"/>
        </xdr:cNvSpPr>
      </xdr:nvSpPr>
      <xdr:spPr>
        <a:xfrm>
          <a:off x="1228725" y="17697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180975"/>
    <xdr:sp>
      <xdr:nvSpPr>
        <xdr:cNvPr id="89" name="Text Box 65"/>
        <xdr:cNvSpPr txBox="1">
          <a:spLocks noChangeArrowheads="1"/>
        </xdr:cNvSpPr>
      </xdr:nvSpPr>
      <xdr:spPr>
        <a:xfrm>
          <a:off x="3629025" y="17697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180975"/>
    <xdr:sp>
      <xdr:nvSpPr>
        <xdr:cNvPr id="90" name="Text Box 91"/>
        <xdr:cNvSpPr txBox="1">
          <a:spLocks noChangeArrowheads="1"/>
        </xdr:cNvSpPr>
      </xdr:nvSpPr>
      <xdr:spPr>
        <a:xfrm>
          <a:off x="3629025" y="17697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180975"/>
    <xdr:sp>
      <xdr:nvSpPr>
        <xdr:cNvPr id="91" name="Text Box 65"/>
        <xdr:cNvSpPr txBox="1">
          <a:spLocks noChangeArrowheads="1"/>
        </xdr:cNvSpPr>
      </xdr:nvSpPr>
      <xdr:spPr>
        <a:xfrm>
          <a:off x="3629025" y="17697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180975"/>
    <xdr:sp>
      <xdr:nvSpPr>
        <xdr:cNvPr id="92" name="Text Box 91"/>
        <xdr:cNvSpPr txBox="1">
          <a:spLocks noChangeArrowheads="1"/>
        </xdr:cNvSpPr>
      </xdr:nvSpPr>
      <xdr:spPr>
        <a:xfrm>
          <a:off x="3629025" y="17697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85725" cy="180975"/>
    <xdr:sp>
      <xdr:nvSpPr>
        <xdr:cNvPr id="93" name="Text Box 46"/>
        <xdr:cNvSpPr txBox="1">
          <a:spLocks noChangeArrowheads="1"/>
        </xdr:cNvSpPr>
      </xdr:nvSpPr>
      <xdr:spPr>
        <a:xfrm>
          <a:off x="4314825" y="17697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85725" cy="180975"/>
    <xdr:sp>
      <xdr:nvSpPr>
        <xdr:cNvPr id="94" name="Text Box 43"/>
        <xdr:cNvSpPr txBox="1">
          <a:spLocks noChangeArrowheads="1"/>
        </xdr:cNvSpPr>
      </xdr:nvSpPr>
      <xdr:spPr>
        <a:xfrm>
          <a:off x="4314825" y="17697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95" name="Text Box 68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96" name="Text Box 69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97" name="Text Box 70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98" name="Text Box 71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99" name="Text Box 72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100" name="Text Box 73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101" name="Text Box 46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102" name="Text Box 43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103" name="Text Box 46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104" name="Text Box 43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105" name="Text Box 68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106" name="Text Box 69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107" name="Text Box 70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108" name="Text Box 71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109" name="Text Box 72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110" name="Text Box 73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111" name="Text Box 46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112" name="Text Box 43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113" name="Text Box 46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114" name="Text Box 43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115" name="Text Box 68"/>
        <xdr:cNvSpPr txBox="1">
          <a:spLocks noChangeArrowheads="1"/>
        </xdr:cNvSpPr>
      </xdr:nvSpPr>
      <xdr:spPr>
        <a:xfrm>
          <a:off x="3629025" y="17697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116" name="Text Box 69"/>
        <xdr:cNvSpPr txBox="1">
          <a:spLocks noChangeArrowheads="1"/>
        </xdr:cNvSpPr>
      </xdr:nvSpPr>
      <xdr:spPr>
        <a:xfrm>
          <a:off x="3629025" y="17697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117" name="Text Box 70"/>
        <xdr:cNvSpPr txBox="1">
          <a:spLocks noChangeArrowheads="1"/>
        </xdr:cNvSpPr>
      </xdr:nvSpPr>
      <xdr:spPr>
        <a:xfrm>
          <a:off x="3629025" y="17697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118" name="Text Box 71"/>
        <xdr:cNvSpPr txBox="1">
          <a:spLocks noChangeArrowheads="1"/>
        </xdr:cNvSpPr>
      </xdr:nvSpPr>
      <xdr:spPr>
        <a:xfrm>
          <a:off x="3629025" y="17697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119" name="Text Box 72"/>
        <xdr:cNvSpPr txBox="1">
          <a:spLocks noChangeArrowheads="1"/>
        </xdr:cNvSpPr>
      </xdr:nvSpPr>
      <xdr:spPr>
        <a:xfrm>
          <a:off x="3629025" y="17697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47625"/>
    <xdr:sp>
      <xdr:nvSpPr>
        <xdr:cNvPr id="120" name="Text Box 73"/>
        <xdr:cNvSpPr txBox="1">
          <a:spLocks noChangeArrowheads="1"/>
        </xdr:cNvSpPr>
      </xdr:nvSpPr>
      <xdr:spPr>
        <a:xfrm>
          <a:off x="3629025" y="17697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121" name="Text Box 46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122" name="Text Box 43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123" name="Text Box 46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124" name="Text Box 43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77</xdr:row>
      <xdr:rowOff>0</xdr:rowOff>
    </xdr:from>
    <xdr:ext cx="0" cy="180975"/>
    <xdr:sp>
      <xdr:nvSpPr>
        <xdr:cNvPr id="125" name="Text Box 10"/>
        <xdr:cNvSpPr txBox="1">
          <a:spLocks noChangeArrowheads="1"/>
        </xdr:cNvSpPr>
      </xdr:nvSpPr>
      <xdr:spPr>
        <a:xfrm>
          <a:off x="1228725" y="17697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77</xdr:row>
      <xdr:rowOff>0</xdr:rowOff>
    </xdr:from>
    <xdr:ext cx="0" cy="180975"/>
    <xdr:sp>
      <xdr:nvSpPr>
        <xdr:cNvPr id="126" name="Text Box 11"/>
        <xdr:cNvSpPr txBox="1">
          <a:spLocks noChangeArrowheads="1"/>
        </xdr:cNvSpPr>
      </xdr:nvSpPr>
      <xdr:spPr>
        <a:xfrm>
          <a:off x="1228725" y="17697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180975"/>
    <xdr:sp>
      <xdr:nvSpPr>
        <xdr:cNvPr id="127" name="Text Box 65"/>
        <xdr:cNvSpPr txBox="1">
          <a:spLocks noChangeArrowheads="1"/>
        </xdr:cNvSpPr>
      </xdr:nvSpPr>
      <xdr:spPr>
        <a:xfrm>
          <a:off x="3629025" y="17697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180975"/>
    <xdr:sp>
      <xdr:nvSpPr>
        <xdr:cNvPr id="128" name="Text Box 91"/>
        <xdr:cNvSpPr txBox="1">
          <a:spLocks noChangeArrowheads="1"/>
        </xdr:cNvSpPr>
      </xdr:nvSpPr>
      <xdr:spPr>
        <a:xfrm>
          <a:off x="3629025" y="17697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180975"/>
    <xdr:sp>
      <xdr:nvSpPr>
        <xdr:cNvPr id="129" name="Text Box 65"/>
        <xdr:cNvSpPr txBox="1">
          <a:spLocks noChangeArrowheads="1"/>
        </xdr:cNvSpPr>
      </xdr:nvSpPr>
      <xdr:spPr>
        <a:xfrm>
          <a:off x="3629025" y="17697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180975"/>
    <xdr:sp>
      <xdr:nvSpPr>
        <xdr:cNvPr id="130" name="Text Box 91"/>
        <xdr:cNvSpPr txBox="1">
          <a:spLocks noChangeArrowheads="1"/>
        </xdr:cNvSpPr>
      </xdr:nvSpPr>
      <xdr:spPr>
        <a:xfrm>
          <a:off x="3629025" y="17697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85725" cy="180975"/>
    <xdr:sp>
      <xdr:nvSpPr>
        <xdr:cNvPr id="131" name="Text Box 46"/>
        <xdr:cNvSpPr txBox="1">
          <a:spLocks noChangeArrowheads="1"/>
        </xdr:cNvSpPr>
      </xdr:nvSpPr>
      <xdr:spPr>
        <a:xfrm>
          <a:off x="4314825" y="17697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85725" cy="180975"/>
    <xdr:sp>
      <xdr:nvSpPr>
        <xdr:cNvPr id="132" name="Text Box 43"/>
        <xdr:cNvSpPr txBox="1">
          <a:spLocks noChangeArrowheads="1"/>
        </xdr:cNvSpPr>
      </xdr:nvSpPr>
      <xdr:spPr>
        <a:xfrm>
          <a:off x="4314825" y="17697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133" name="Text Box 68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134" name="Text Box 69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135" name="Text Box 70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136" name="Text Box 71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137" name="Text Box 72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138" name="Text Box 73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139" name="Text Box 46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140" name="Text Box 43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141" name="Text Box 46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142" name="Text Box 43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143" name="Text Box 68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144" name="Text Box 69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145" name="Text Box 70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146" name="Text Box 71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147" name="Text Box 72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66675"/>
    <xdr:sp>
      <xdr:nvSpPr>
        <xdr:cNvPr id="148" name="Text Box 73"/>
        <xdr:cNvSpPr txBox="1">
          <a:spLocks noChangeArrowheads="1"/>
        </xdr:cNvSpPr>
      </xdr:nvSpPr>
      <xdr:spPr>
        <a:xfrm>
          <a:off x="3629025" y="176974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149" name="Text Box 46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150" name="Text Box 43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151" name="Text Box 46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77</xdr:row>
      <xdr:rowOff>0</xdr:rowOff>
    </xdr:from>
    <xdr:ext cx="85725" cy="28575"/>
    <xdr:sp>
      <xdr:nvSpPr>
        <xdr:cNvPr id="152" name="Text Box 43"/>
        <xdr:cNvSpPr txBox="1">
          <a:spLocks noChangeArrowheads="1"/>
        </xdr:cNvSpPr>
      </xdr:nvSpPr>
      <xdr:spPr>
        <a:xfrm>
          <a:off x="3629025" y="17697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r\Desktop\Konkursi\Didi%20Digomi%20III%20mr%2010%20korpu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krebi"/>
      <sheetName val="x.a.1"/>
      <sheetName val="x.a.2"/>
      <sheetName val="saprokto"/>
    </sheetNames>
    <sheetDataSet>
      <sheetData sheetId="1">
        <row r="5">
          <cell r="H5">
            <v>711361.9949553347</v>
          </cell>
        </row>
        <row r="6">
          <cell r="H6">
            <v>89077.12200800002</v>
          </cell>
        </row>
      </sheetData>
      <sheetData sheetId="2">
        <row r="8">
          <cell r="H8">
            <v>102282.27680508156</v>
          </cell>
        </row>
        <row r="9">
          <cell r="H9">
            <v>3813.2856325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view="pageBreakPreview" zoomScale="70" zoomScaleNormal="70" zoomScaleSheetLayoutView="70" zoomScalePageLayoutView="0" workbookViewId="0" topLeftCell="A89">
      <selection activeCell="A45" sqref="A45:N45"/>
    </sheetView>
  </sheetViews>
  <sheetFormatPr defaultColWidth="9.00390625" defaultRowHeight="12.75"/>
  <cols>
    <col min="1" max="1" width="3.625" style="0" customWidth="1"/>
    <col min="2" max="2" width="7.625" style="0" customWidth="1"/>
    <col min="3" max="3" width="53.375" style="0" customWidth="1"/>
    <col min="4" max="4" width="3.00390625" style="0" customWidth="1"/>
    <col min="5" max="5" width="3.875" style="0" customWidth="1"/>
    <col min="6" max="6" width="4.375" style="0" customWidth="1"/>
    <col min="7" max="7" width="3.625" style="0" customWidth="1"/>
    <col min="8" max="8" width="5.375" style="0" customWidth="1"/>
    <col min="9" max="9" width="4.875" style="0" customWidth="1"/>
    <col min="10" max="10" width="11.625" style="0" customWidth="1"/>
    <col min="11" max="11" width="6.625" style="0" customWidth="1"/>
    <col min="12" max="12" width="5.125" style="0" customWidth="1"/>
    <col min="13" max="13" width="8.625" style="0" customWidth="1"/>
    <col min="14" max="14" width="11.625" style="0" customWidth="1"/>
  </cols>
  <sheetData>
    <row r="1" spans="1:14" ht="27.75" customHeight="1">
      <c r="A1" s="439" t="s">
        <v>20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</row>
    <row r="2" spans="1:14" ht="21.75" customHeight="1">
      <c r="A2" s="440" t="s">
        <v>21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</row>
    <row r="3" spans="1:14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>
      <c r="A4" s="440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</row>
    <row r="5" spans="1:14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41" t="s">
        <v>22</v>
      </c>
      <c r="M5" s="441"/>
      <c r="N5" s="441"/>
    </row>
    <row r="6" spans="1:14" ht="16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6.5">
      <c r="A7" s="439"/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</row>
    <row r="8" spans="1:14" ht="16.5">
      <c r="A8" s="442" t="s">
        <v>23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</row>
    <row r="9" spans="1:14" ht="16.5">
      <c r="A9" s="442" t="s">
        <v>24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</row>
    <row r="10" spans="1:14" ht="16.5">
      <c r="A10" s="442"/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</row>
    <row r="11" spans="1:14" ht="16.5">
      <c r="A11" s="439" t="s">
        <v>25</v>
      </c>
      <c r="B11" s="439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</row>
    <row r="12" spans="1:14" ht="16.5">
      <c r="A12" s="439"/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</row>
    <row r="13" spans="1:14" ht="16.5">
      <c r="A13" s="439"/>
      <c r="B13" s="439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</row>
    <row r="14" spans="1:14" ht="16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6.5">
      <c r="A15" s="439"/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</row>
    <row r="16" spans="1:14" ht="16.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443" t="s">
        <v>27</v>
      </c>
      <c r="K16" s="443"/>
      <c r="L16" s="443"/>
      <c r="M16" s="4">
        <f>N143</f>
        <v>1041394.7287756285</v>
      </c>
      <c r="N16" s="5" t="s">
        <v>0</v>
      </c>
    </row>
    <row r="17" spans="1:14" ht="16.5">
      <c r="A17" s="3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6.5">
      <c r="A18" s="439"/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</row>
    <row r="19" spans="1:14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6.5">
      <c r="A20" s="444" t="s">
        <v>28</v>
      </c>
      <c r="B20" s="444"/>
      <c r="C20" s="444"/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</row>
    <row r="21" spans="1:14" ht="16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6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6.5">
      <c r="A23" s="442" t="s">
        <v>29</v>
      </c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</row>
    <row r="24" spans="1:14" ht="16.5">
      <c r="A24" s="445"/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</row>
    <row r="25" spans="1:14" ht="16.5">
      <c r="A25" s="439"/>
      <c r="B25" s="439"/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</row>
    <row r="26" spans="1:14" ht="28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6.5">
      <c r="A27" s="439" t="s">
        <v>30</v>
      </c>
      <c r="B27" s="439"/>
      <c r="C27" s="439"/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</row>
    <row r="28" spans="1:14" ht="16.5">
      <c r="A28" s="439" t="s">
        <v>31</v>
      </c>
      <c r="B28" s="439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</row>
    <row r="29" spans="1:14" ht="16.5">
      <c r="A29" s="446" t="s">
        <v>32</v>
      </c>
      <c r="B29" s="447"/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</row>
    <row r="30" spans="1:14" ht="16.5">
      <c r="A30" s="446"/>
      <c r="B30" s="447"/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</row>
    <row r="31" spans="1:14" ht="16.5">
      <c r="A31" s="448" t="s">
        <v>33</v>
      </c>
      <c r="B31" s="448"/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9"/>
    </row>
    <row r="32" spans="1:14" ht="16.5">
      <c r="A32" s="450" t="s">
        <v>34</v>
      </c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</row>
    <row r="33" spans="1:14" ht="16.5">
      <c r="A33" s="451" t="s">
        <v>35</v>
      </c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</row>
    <row r="34" spans="1:14" ht="16.5">
      <c r="A34" s="452" t="s">
        <v>36</v>
      </c>
      <c r="B34" s="452"/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</row>
    <row r="35" spans="1:14" ht="16.5">
      <c r="A35" s="452" t="s">
        <v>37</v>
      </c>
      <c r="B35" s="452"/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</row>
    <row r="36" spans="1:14" ht="16.5">
      <c r="A36" s="452" t="s">
        <v>38</v>
      </c>
      <c r="B36" s="452"/>
      <c r="C36" s="452"/>
      <c r="D36" s="452"/>
      <c r="E36" s="452"/>
      <c r="F36" s="452"/>
      <c r="G36" s="452"/>
      <c r="H36" s="452"/>
      <c r="I36" s="452"/>
      <c r="J36" s="452"/>
      <c r="K36" s="452"/>
      <c r="L36" s="452"/>
      <c r="M36" s="452"/>
      <c r="N36" s="452"/>
    </row>
    <row r="37" spans="1:14" ht="16.5">
      <c r="A37" s="452" t="s">
        <v>39</v>
      </c>
      <c r="B37" s="452"/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</row>
    <row r="38" spans="1:14" ht="16.5">
      <c r="A38" s="450" t="s">
        <v>40</v>
      </c>
      <c r="B38" s="450"/>
      <c r="C38" s="450"/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0"/>
    </row>
    <row r="39" spans="1:14" ht="16.5">
      <c r="A39" s="450" t="s">
        <v>41</v>
      </c>
      <c r="B39" s="450"/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7"/>
    </row>
    <row r="40" spans="1:14" ht="16.5">
      <c r="A40" s="450" t="s">
        <v>42</v>
      </c>
      <c r="B40" s="450"/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</row>
    <row r="41" spans="1:14" ht="16.5">
      <c r="A41" s="450" t="s">
        <v>43</v>
      </c>
      <c r="B41" s="450"/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</row>
    <row r="42" spans="1:14" ht="16.5">
      <c r="A42" s="450" t="s">
        <v>44</v>
      </c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</row>
    <row r="43" spans="1:14" ht="16.5">
      <c r="A43" s="450" t="s">
        <v>45</v>
      </c>
      <c r="B43" s="450"/>
      <c r="C43" s="450"/>
      <c r="D43" s="450"/>
      <c r="E43" s="450"/>
      <c r="F43" s="450"/>
      <c r="G43" s="450"/>
      <c r="H43" s="450"/>
      <c r="I43" s="450"/>
      <c r="J43" s="450"/>
      <c r="K43" s="450"/>
      <c r="L43" s="450"/>
      <c r="M43" s="450"/>
      <c r="N43" s="450"/>
    </row>
    <row r="44" spans="1:14" ht="16.5">
      <c r="A44" s="453" t="s">
        <v>46</v>
      </c>
      <c r="B44" s="453"/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</row>
    <row r="45" spans="1:14" ht="16.5">
      <c r="A45" s="450" t="s">
        <v>47</v>
      </c>
      <c r="B45" s="450"/>
      <c r="C45" s="450"/>
      <c r="D45" s="450"/>
      <c r="E45" s="450"/>
      <c r="F45" s="450"/>
      <c r="G45" s="450"/>
      <c r="H45" s="450"/>
      <c r="I45" s="450"/>
      <c r="J45" s="450"/>
      <c r="K45" s="450"/>
      <c r="L45" s="450"/>
      <c r="M45" s="450"/>
      <c r="N45" s="450"/>
    </row>
    <row r="46" spans="1:14" ht="16.5">
      <c r="A46" s="454" t="s">
        <v>48</v>
      </c>
      <c r="B46" s="450"/>
      <c r="C46" s="450"/>
      <c r="D46" s="450"/>
      <c r="E46" s="450"/>
      <c r="F46" s="450"/>
      <c r="G46" s="450"/>
      <c r="H46" s="450"/>
      <c r="I46" s="450"/>
      <c r="J46" s="450"/>
      <c r="K46" s="450"/>
      <c r="L46" s="450"/>
      <c r="M46" s="450"/>
      <c r="N46" s="450"/>
    </row>
    <row r="47" spans="1:14" ht="16.5">
      <c r="A47" s="455" t="s">
        <v>49</v>
      </c>
      <c r="B47" s="455"/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5"/>
      <c r="N47" s="455"/>
    </row>
    <row r="48" spans="1:14" ht="16.5">
      <c r="A48" s="456" t="s">
        <v>50</v>
      </c>
      <c r="B48" s="456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</row>
    <row r="49" spans="1:14" ht="16.5">
      <c r="A49" s="456" t="s">
        <v>51</v>
      </c>
      <c r="B49" s="456"/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6"/>
    </row>
    <row r="50" spans="1:14" ht="16.5">
      <c r="A50" s="456" t="s">
        <v>52</v>
      </c>
      <c r="B50" s="456"/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</row>
    <row r="51" spans="1:14" ht="16.5">
      <c r="A51" s="456" t="s">
        <v>53</v>
      </c>
      <c r="B51" s="456"/>
      <c r="C51" s="456"/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</row>
    <row r="52" spans="1:14" ht="16.5">
      <c r="A52" s="456"/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</row>
    <row r="53" spans="1:14" ht="16.5">
      <c r="A53" s="456"/>
      <c r="B53" s="456"/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  <c r="N53" s="456"/>
    </row>
    <row r="54" spans="1:14" ht="16.5">
      <c r="A54" s="457" t="s">
        <v>54</v>
      </c>
      <c r="B54" s="457"/>
      <c r="C54" s="457"/>
      <c r="D54" s="457"/>
      <c r="E54" s="457"/>
      <c r="F54" s="457"/>
      <c r="G54" s="457"/>
      <c r="H54" s="457"/>
      <c r="I54" s="457"/>
      <c r="J54" s="457"/>
      <c r="K54" s="457"/>
      <c r="L54" s="457"/>
      <c r="M54" s="457"/>
      <c r="N54" s="457"/>
    </row>
    <row r="55" spans="1:14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6.5">
      <c r="A60" s="458" t="s">
        <v>55</v>
      </c>
      <c r="B60" s="458"/>
      <c r="C60" s="458"/>
      <c r="D60" s="458"/>
      <c r="E60" s="458"/>
      <c r="F60" s="458"/>
      <c r="G60" s="458"/>
      <c r="H60" s="458"/>
      <c r="I60" s="458"/>
      <c r="J60" s="458"/>
      <c r="K60" s="458"/>
      <c r="L60" s="458"/>
      <c r="M60" s="458"/>
      <c r="N60" s="458"/>
    </row>
    <row r="61" spans="1:14" ht="16.5">
      <c r="A61" s="458" t="s">
        <v>56</v>
      </c>
      <c r="B61" s="459"/>
      <c r="C61" s="459"/>
      <c r="D61" s="459"/>
      <c r="E61" s="459"/>
      <c r="F61" s="459"/>
      <c r="G61" s="459"/>
      <c r="H61" s="459"/>
      <c r="I61" s="459"/>
      <c r="J61" s="459"/>
      <c r="K61" s="459"/>
      <c r="L61" s="459"/>
      <c r="M61" s="459"/>
      <c r="N61" s="459"/>
    </row>
    <row r="62" spans="1:14" ht="16.5">
      <c r="A62" s="460" t="s">
        <v>57</v>
      </c>
      <c r="B62" s="461"/>
      <c r="C62" s="461"/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461"/>
    </row>
    <row r="63" spans="1:14" ht="16.5">
      <c r="A63" s="458" t="s">
        <v>58</v>
      </c>
      <c r="B63" s="458"/>
      <c r="C63" s="458"/>
      <c r="D63" s="458"/>
      <c r="E63" s="458"/>
      <c r="F63" s="458"/>
      <c r="G63" s="458"/>
      <c r="H63" s="458"/>
      <c r="I63" s="458"/>
      <c r="J63" s="458"/>
      <c r="K63" s="458"/>
      <c r="L63" s="458"/>
      <c r="M63" s="458"/>
      <c r="N63" s="458"/>
    </row>
    <row r="64" spans="1:14" ht="16.5">
      <c r="A64" s="458" t="s">
        <v>59</v>
      </c>
      <c r="B64" s="458"/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</row>
    <row r="65" spans="1:14" ht="16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6.5">
      <c r="A66" s="462" t="s">
        <v>60</v>
      </c>
      <c r="B66" s="462"/>
      <c r="C66" s="462"/>
      <c r="D66" s="462"/>
      <c r="E66" s="462"/>
      <c r="F66" s="462"/>
      <c r="G66" s="462"/>
      <c r="H66" s="462"/>
      <c r="I66" s="462"/>
      <c r="J66" s="462"/>
      <c r="K66" s="462"/>
      <c r="L66" s="462"/>
      <c r="M66" s="462"/>
      <c r="N66" s="462"/>
    </row>
    <row r="67" spans="1:14" ht="16.5">
      <c r="A67" s="462" t="s">
        <v>61</v>
      </c>
      <c r="B67" s="462"/>
      <c r="C67" s="462"/>
      <c r="D67" s="462"/>
      <c r="E67" s="462"/>
      <c r="F67" s="462"/>
      <c r="G67" s="462"/>
      <c r="H67" s="462"/>
      <c r="I67" s="462"/>
      <c r="J67" s="462"/>
      <c r="K67" s="462"/>
      <c r="L67" s="462"/>
      <c r="M67" s="462"/>
      <c r="N67" s="462"/>
    </row>
    <row r="68" spans="1:14" ht="16.5">
      <c r="A68" s="439"/>
      <c r="B68" s="439"/>
      <c r="C68" s="439"/>
      <c r="D68" s="439"/>
      <c r="E68" s="439"/>
      <c r="F68" s="439"/>
      <c r="G68" s="439"/>
      <c r="H68" s="439"/>
      <c r="I68" s="439"/>
      <c r="J68" s="439"/>
      <c r="K68" s="439"/>
      <c r="L68" s="439"/>
      <c r="M68" s="439"/>
      <c r="N68" s="439"/>
    </row>
    <row r="69" spans="1:14" ht="16.5">
      <c r="A69" s="440" t="s">
        <v>20</v>
      </c>
      <c r="B69" s="440"/>
      <c r="C69" s="440"/>
      <c r="D69" s="440"/>
      <c r="E69" s="440"/>
      <c r="F69" s="440"/>
      <c r="G69" s="440"/>
      <c r="H69" s="440"/>
      <c r="I69" s="440"/>
      <c r="J69" s="440"/>
      <c r="K69" s="440"/>
      <c r="L69" s="440"/>
      <c r="M69" s="440"/>
      <c r="N69" s="440"/>
    </row>
    <row r="70" spans="1:14" ht="16.5">
      <c r="A70" s="440" t="s">
        <v>21</v>
      </c>
      <c r="B70" s="440"/>
      <c r="C70" s="440"/>
      <c r="D70" s="440"/>
      <c r="E70" s="440"/>
      <c r="F70" s="440"/>
      <c r="G70" s="440"/>
      <c r="H70" s="440"/>
      <c r="I70" s="440"/>
      <c r="J70" s="440"/>
      <c r="K70" s="440"/>
      <c r="L70" s="440"/>
      <c r="M70" s="440"/>
      <c r="N70" s="440"/>
    </row>
    <row r="71" spans="1:14" ht="16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6.5">
      <c r="A72" s="463" t="s">
        <v>62</v>
      </c>
      <c r="B72" s="463"/>
      <c r="C72" s="463"/>
      <c r="D72" s="463"/>
      <c r="E72" s="463"/>
      <c r="F72" s="463"/>
      <c r="G72" s="463"/>
      <c r="H72" s="463"/>
      <c r="I72" s="463"/>
      <c r="J72" s="463"/>
      <c r="K72" s="463"/>
      <c r="L72" s="463"/>
      <c r="M72" s="463"/>
      <c r="N72" s="463"/>
    </row>
    <row r="73" spans="1:14" ht="16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464" t="s">
        <v>63</v>
      </c>
      <c r="B74" s="467" t="s">
        <v>64</v>
      </c>
      <c r="C74" s="470" t="s">
        <v>65</v>
      </c>
      <c r="D74" s="471"/>
      <c r="E74" s="471"/>
      <c r="F74" s="471"/>
      <c r="G74" s="471"/>
      <c r="H74" s="471"/>
      <c r="I74" s="472"/>
      <c r="J74" s="470" t="s">
        <v>66</v>
      </c>
      <c r="K74" s="479"/>
      <c r="L74" s="479"/>
      <c r="M74" s="480"/>
      <c r="N74" s="467" t="s">
        <v>67</v>
      </c>
    </row>
    <row r="75" spans="1:14" ht="12.75">
      <c r="A75" s="465"/>
      <c r="B75" s="468"/>
      <c r="C75" s="473"/>
      <c r="D75" s="474"/>
      <c r="E75" s="474"/>
      <c r="F75" s="474"/>
      <c r="G75" s="474"/>
      <c r="H75" s="474"/>
      <c r="I75" s="475"/>
      <c r="J75" s="476"/>
      <c r="K75" s="477"/>
      <c r="L75" s="477"/>
      <c r="M75" s="478"/>
      <c r="N75" s="468"/>
    </row>
    <row r="76" spans="1:14" ht="12.75">
      <c r="A76" s="465"/>
      <c r="B76" s="468"/>
      <c r="C76" s="473"/>
      <c r="D76" s="474"/>
      <c r="E76" s="474"/>
      <c r="F76" s="474"/>
      <c r="G76" s="474"/>
      <c r="H76" s="474"/>
      <c r="I76" s="475"/>
      <c r="J76" s="467" t="s">
        <v>68</v>
      </c>
      <c r="K76" s="467" t="s">
        <v>69</v>
      </c>
      <c r="L76" s="467" t="s">
        <v>70</v>
      </c>
      <c r="M76" s="467" t="s">
        <v>71</v>
      </c>
      <c r="N76" s="468"/>
    </row>
    <row r="77" spans="1:14" ht="12.75">
      <c r="A77" s="465"/>
      <c r="B77" s="468"/>
      <c r="C77" s="473"/>
      <c r="D77" s="474"/>
      <c r="E77" s="474"/>
      <c r="F77" s="474"/>
      <c r="G77" s="474"/>
      <c r="H77" s="474"/>
      <c r="I77" s="475"/>
      <c r="J77" s="468"/>
      <c r="K77" s="468"/>
      <c r="L77" s="468"/>
      <c r="M77" s="468"/>
      <c r="N77" s="468"/>
    </row>
    <row r="78" spans="1:14" ht="12.75">
      <c r="A78" s="465"/>
      <c r="B78" s="468"/>
      <c r="C78" s="473"/>
      <c r="D78" s="474"/>
      <c r="E78" s="474"/>
      <c r="F78" s="474"/>
      <c r="G78" s="474"/>
      <c r="H78" s="474"/>
      <c r="I78" s="475"/>
      <c r="J78" s="468"/>
      <c r="K78" s="468"/>
      <c r="L78" s="468"/>
      <c r="M78" s="468"/>
      <c r="N78" s="468"/>
    </row>
    <row r="79" spans="1:14" ht="12.75">
      <c r="A79" s="465"/>
      <c r="B79" s="468"/>
      <c r="C79" s="473"/>
      <c r="D79" s="474"/>
      <c r="E79" s="474"/>
      <c r="F79" s="474"/>
      <c r="G79" s="474"/>
      <c r="H79" s="474"/>
      <c r="I79" s="475"/>
      <c r="J79" s="468"/>
      <c r="K79" s="468"/>
      <c r="L79" s="468"/>
      <c r="M79" s="468"/>
      <c r="N79" s="468"/>
    </row>
    <row r="80" spans="1:14" ht="12.75">
      <c r="A80" s="466"/>
      <c r="B80" s="469"/>
      <c r="C80" s="476"/>
      <c r="D80" s="477"/>
      <c r="E80" s="477"/>
      <c r="F80" s="477"/>
      <c r="G80" s="477"/>
      <c r="H80" s="477"/>
      <c r="I80" s="478"/>
      <c r="J80" s="469"/>
      <c r="K80" s="469"/>
      <c r="L80" s="469"/>
      <c r="M80" s="469"/>
      <c r="N80" s="469"/>
    </row>
    <row r="81" spans="1:14" ht="16.5">
      <c r="A81" s="12">
        <v>1</v>
      </c>
      <c r="B81" s="13">
        <v>2</v>
      </c>
      <c r="C81" s="481">
        <v>3</v>
      </c>
      <c r="D81" s="482"/>
      <c r="E81" s="482"/>
      <c r="F81" s="482"/>
      <c r="G81" s="482"/>
      <c r="H81" s="482"/>
      <c r="I81" s="483"/>
      <c r="J81" s="13">
        <v>4</v>
      </c>
      <c r="K81" s="16">
        <v>5</v>
      </c>
      <c r="L81" s="13">
        <v>6</v>
      </c>
      <c r="M81" s="16">
        <v>7</v>
      </c>
      <c r="N81" s="13">
        <v>8</v>
      </c>
    </row>
    <row r="82" spans="1:14" ht="16.5">
      <c r="A82" s="12"/>
      <c r="B82" s="13"/>
      <c r="C82" s="17" t="s">
        <v>18</v>
      </c>
      <c r="D82" s="14"/>
      <c r="E82" s="14"/>
      <c r="F82" s="14"/>
      <c r="G82" s="14"/>
      <c r="H82" s="14"/>
      <c r="I82" s="15"/>
      <c r="J82" s="13"/>
      <c r="K82" s="16"/>
      <c r="L82" s="13"/>
      <c r="M82" s="16"/>
      <c r="N82" s="13"/>
    </row>
    <row r="83" spans="1:14" ht="16.5">
      <c r="A83" s="12"/>
      <c r="B83" s="13"/>
      <c r="C83" s="17" t="s">
        <v>72</v>
      </c>
      <c r="D83" s="14"/>
      <c r="E83" s="14"/>
      <c r="F83" s="14"/>
      <c r="G83" s="14"/>
      <c r="H83" s="14"/>
      <c r="I83" s="15"/>
      <c r="J83" s="13"/>
      <c r="K83" s="16"/>
      <c r="L83" s="13"/>
      <c r="M83" s="16"/>
      <c r="N83" s="13"/>
    </row>
    <row r="84" spans="1:14" ht="16.5">
      <c r="A84" s="12">
        <v>1</v>
      </c>
      <c r="B84" s="13"/>
      <c r="C84" s="18" t="s">
        <v>73</v>
      </c>
      <c r="D84" s="14"/>
      <c r="E84" s="14"/>
      <c r="F84" s="14"/>
      <c r="G84" s="14"/>
      <c r="H84" s="14"/>
      <c r="I84" s="15"/>
      <c r="J84" s="13"/>
      <c r="K84" s="16"/>
      <c r="L84" s="13"/>
      <c r="M84" s="16"/>
      <c r="N84" s="13"/>
    </row>
    <row r="85" spans="1:14" ht="16.5">
      <c r="A85" s="12"/>
      <c r="B85" s="13"/>
      <c r="C85" s="19" t="s">
        <v>74</v>
      </c>
      <c r="D85" s="14"/>
      <c r="E85" s="14"/>
      <c r="F85" s="14"/>
      <c r="G85" s="14"/>
      <c r="H85" s="14"/>
      <c r="I85" s="15"/>
      <c r="J85" s="13"/>
      <c r="K85" s="16"/>
      <c r="L85" s="13"/>
      <c r="M85" s="16"/>
      <c r="N85" s="13"/>
    </row>
    <row r="86" spans="1:14" ht="16.5">
      <c r="A86" s="20"/>
      <c r="B86" s="21"/>
      <c r="C86" s="484" t="s">
        <v>12</v>
      </c>
      <c r="D86" s="484"/>
      <c r="E86" s="484"/>
      <c r="F86" s="484"/>
      <c r="G86" s="484"/>
      <c r="H86" s="484"/>
      <c r="I86" s="484"/>
      <c r="J86" s="21"/>
      <c r="K86" s="21"/>
      <c r="L86" s="21"/>
      <c r="M86" s="21"/>
      <c r="N86" s="21"/>
    </row>
    <row r="87" spans="1:14" ht="16.5">
      <c r="A87" s="20"/>
      <c r="B87" s="21"/>
      <c r="C87" s="485" t="s">
        <v>13</v>
      </c>
      <c r="D87" s="486"/>
      <c r="E87" s="486"/>
      <c r="F87" s="486"/>
      <c r="G87" s="486"/>
      <c r="H87" s="486"/>
      <c r="I87" s="487"/>
      <c r="J87" s="20"/>
      <c r="K87" s="21"/>
      <c r="L87" s="21"/>
      <c r="M87" s="20"/>
      <c r="N87" s="20"/>
    </row>
    <row r="88" spans="1:14" ht="16.5">
      <c r="A88" s="22">
        <v>2</v>
      </c>
      <c r="B88" s="22" t="s">
        <v>75</v>
      </c>
      <c r="C88" s="18" t="s">
        <v>25</v>
      </c>
      <c r="D88" s="23"/>
      <c r="E88" s="23"/>
      <c r="F88" s="23"/>
      <c r="G88" s="23"/>
      <c r="H88" s="23"/>
      <c r="I88" s="24"/>
      <c r="J88" s="25">
        <f>'[1]x.a.1'!H5</f>
        <v>711361.9949553347</v>
      </c>
      <c r="K88" s="25"/>
      <c r="L88" s="26"/>
      <c r="M88" s="22"/>
      <c r="N88" s="25">
        <f>J88</f>
        <v>711361.9949553347</v>
      </c>
    </row>
    <row r="89" spans="1:14" ht="16.5">
      <c r="A89" s="22">
        <v>3</v>
      </c>
      <c r="B89" s="22" t="s">
        <v>76</v>
      </c>
      <c r="C89" s="27" t="s">
        <v>77</v>
      </c>
      <c r="D89" s="23"/>
      <c r="E89" s="23"/>
      <c r="F89" s="23"/>
      <c r="G89" s="23"/>
      <c r="H89" s="23"/>
      <c r="I89" s="24"/>
      <c r="J89" s="25">
        <f>'[1]x.a.2'!H8</f>
        <v>102282.27680508156</v>
      </c>
      <c r="K89" s="25"/>
      <c r="L89" s="26"/>
      <c r="M89" s="22"/>
      <c r="N89" s="25">
        <f>J89</f>
        <v>102282.27680508156</v>
      </c>
    </row>
    <row r="90" spans="1:14" ht="16.5">
      <c r="A90" s="22"/>
      <c r="B90" s="26"/>
      <c r="C90" s="28" t="s">
        <v>78</v>
      </c>
      <c r="D90" s="26"/>
      <c r="E90" s="26"/>
      <c r="F90" s="26"/>
      <c r="G90" s="26"/>
      <c r="H90" s="26"/>
      <c r="I90" s="26"/>
      <c r="J90" s="25">
        <f>SUM(J88:J89)</f>
        <v>813644.2717604162</v>
      </c>
      <c r="K90" s="25"/>
      <c r="L90" s="26"/>
      <c r="M90" s="22"/>
      <c r="N90" s="25">
        <f>SUM(N88:N89)</f>
        <v>813644.2717604162</v>
      </c>
    </row>
    <row r="91" spans="1:14" ht="16.5">
      <c r="A91" s="20"/>
      <c r="B91" s="21"/>
      <c r="C91" s="19" t="s">
        <v>79</v>
      </c>
      <c r="D91" s="21"/>
      <c r="E91" s="21"/>
      <c r="F91" s="21"/>
      <c r="G91" s="21"/>
      <c r="H91" s="21"/>
      <c r="I91" s="21"/>
      <c r="J91" s="29"/>
      <c r="K91" s="30"/>
      <c r="L91" s="21"/>
      <c r="M91" s="29"/>
      <c r="N91" s="29"/>
    </row>
    <row r="92" spans="1:14" ht="16.5">
      <c r="A92" s="20"/>
      <c r="B92" s="31"/>
      <c r="C92" s="32" t="s">
        <v>80</v>
      </c>
      <c r="D92" s="21"/>
      <c r="E92" s="21"/>
      <c r="F92" s="21"/>
      <c r="G92" s="21"/>
      <c r="H92" s="21"/>
      <c r="I92" s="21"/>
      <c r="J92" s="29"/>
      <c r="K92" s="30"/>
      <c r="L92" s="21"/>
      <c r="M92" s="20"/>
      <c r="N92" s="29"/>
    </row>
    <row r="93" spans="1:14" ht="16.5">
      <c r="A93" s="20">
        <v>4</v>
      </c>
      <c r="B93" s="21"/>
      <c r="C93" s="18" t="s">
        <v>73</v>
      </c>
      <c r="D93" s="21"/>
      <c r="E93" s="21"/>
      <c r="F93" s="21"/>
      <c r="G93" s="21"/>
      <c r="H93" s="21"/>
      <c r="I93" s="21"/>
      <c r="J93" s="29"/>
      <c r="K93" s="30"/>
      <c r="L93" s="21"/>
      <c r="M93" s="20"/>
      <c r="N93" s="29"/>
    </row>
    <row r="94" spans="1:14" ht="16.5">
      <c r="A94" s="20"/>
      <c r="B94" s="21"/>
      <c r="C94" s="19" t="s">
        <v>81</v>
      </c>
      <c r="D94" s="21"/>
      <c r="E94" s="21"/>
      <c r="F94" s="21"/>
      <c r="G94" s="21"/>
      <c r="H94" s="21"/>
      <c r="I94" s="21"/>
      <c r="J94" s="29"/>
      <c r="K94" s="30"/>
      <c r="L94" s="21"/>
      <c r="M94" s="20"/>
      <c r="N94" s="29"/>
    </row>
    <row r="95" spans="1:14" ht="16.5">
      <c r="A95" s="20"/>
      <c r="B95" s="21"/>
      <c r="C95" s="19" t="s">
        <v>82</v>
      </c>
      <c r="D95" s="21"/>
      <c r="E95" s="21"/>
      <c r="F95" s="21"/>
      <c r="G95" s="21"/>
      <c r="H95" s="21"/>
      <c r="I95" s="21"/>
      <c r="J95" s="29"/>
      <c r="K95" s="30"/>
      <c r="L95" s="21"/>
      <c r="M95" s="20"/>
      <c r="N95" s="29"/>
    </row>
    <row r="96" spans="1:14" ht="16.5">
      <c r="A96" s="20"/>
      <c r="B96" s="21"/>
      <c r="C96" s="19" t="s">
        <v>83</v>
      </c>
      <c r="D96" s="21"/>
      <c r="E96" s="21"/>
      <c r="F96" s="21"/>
      <c r="G96" s="21"/>
      <c r="H96" s="21"/>
      <c r="I96" s="21"/>
      <c r="J96" s="29"/>
      <c r="K96" s="30"/>
      <c r="L96" s="21"/>
      <c r="M96" s="20"/>
      <c r="N96" s="29"/>
    </row>
    <row r="97" spans="1:14" ht="16.5">
      <c r="A97" s="20">
        <v>5</v>
      </c>
      <c r="B97" s="21"/>
      <c r="C97" s="18" t="s">
        <v>73</v>
      </c>
      <c r="D97" s="21"/>
      <c r="E97" s="21"/>
      <c r="F97" s="21"/>
      <c r="G97" s="21"/>
      <c r="H97" s="21"/>
      <c r="I97" s="21"/>
      <c r="J97" s="29"/>
      <c r="K97" s="30"/>
      <c r="L97" s="21"/>
      <c r="M97" s="20"/>
      <c r="N97" s="29"/>
    </row>
    <row r="98" spans="1:14" ht="16.5">
      <c r="A98" s="20"/>
      <c r="B98" s="21"/>
      <c r="C98" s="19" t="s">
        <v>84</v>
      </c>
      <c r="D98" s="21"/>
      <c r="E98" s="21"/>
      <c r="F98" s="21"/>
      <c r="G98" s="21"/>
      <c r="H98" s="21"/>
      <c r="I98" s="21"/>
      <c r="J98" s="29"/>
      <c r="K98" s="30"/>
      <c r="L98" s="30"/>
      <c r="M98" s="20"/>
      <c r="N98" s="29"/>
    </row>
    <row r="99" spans="1:14" ht="16.5">
      <c r="A99" s="20"/>
      <c r="B99" s="21"/>
      <c r="C99" s="19" t="s">
        <v>85</v>
      </c>
      <c r="D99" s="21"/>
      <c r="E99" s="21"/>
      <c r="F99" s="21"/>
      <c r="G99" s="21"/>
      <c r="H99" s="21"/>
      <c r="I99" s="21"/>
      <c r="J99" s="29"/>
      <c r="K99" s="30"/>
      <c r="L99" s="21"/>
      <c r="M99" s="20"/>
      <c r="N99" s="29"/>
    </row>
    <row r="100" spans="1:14" ht="41.25" customHeight="1">
      <c r="A100" s="20"/>
      <c r="B100" s="21"/>
      <c r="C100" s="33" t="s">
        <v>86</v>
      </c>
      <c r="D100" s="21"/>
      <c r="E100" s="21"/>
      <c r="F100" s="21"/>
      <c r="G100" s="21"/>
      <c r="H100" s="21"/>
      <c r="I100" s="21"/>
      <c r="J100" s="29"/>
      <c r="K100" s="30"/>
      <c r="L100" s="21"/>
      <c r="M100" s="20"/>
      <c r="N100" s="29"/>
    </row>
    <row r="101" spans="1:14" ht="16.5">
      <c r="A101" s="20">
        <v>6</v>
      </c>
      <c r="B101" s="21"/>
      <c r="C101" s="34" t="s">
        <v>73</v>
      </c>
      <c r="D101" s="21"/>
      <c r="E101" s="21"/>
      <c r="F101" s="21"/>
      <c r="G101" s="21"/>
      <c r="H101" s="21"/>
      <c r="I101" s="21"/>
      <c r="J101" s="29"/>
      <c r="K101" s="30"/>
      <c r="L101" s="21"/>
      <c r="M101" s="20"/>
      <c r="N101" s="29"/>
    </row>
    <row r="102" spans="1:14" ht="16.5">
      <c r="A102" s="20"/>
      <c r="B102" s="21"/>
      <c r="C102" s="19" t="s">
        <v>87</v>
      </c>
      <c r="D102" s="21"/>
      <c r="E102" s="21"/>
      <c r="F102" s="21"/>
      <c r="G102" s="21"/>
      <c r="H102" s="21"/>
      <c r="I102" s="21"/>
      <c r="J102" s="29"/>
      <c r="K102" s="30"/>
      <c r="L102" s="21"/>
      <c r="M102" s="20"/>
      <c r="N102" s="29"/>
    </row>
    <row r="103" spans="1:14" ht="16.5">
      <c r="A103" s="20"/>
      <c r="B103" s="21"/>
      <c r="C103" s="19" t="s">
        <v>88</v>
      </c>
      <c r="D103" s="21"/>
      <c r="E103" s="21"/>
      <c r="F103" s="21"/>
      <c r="G103" s="21"/>
      <c r="H103" s="21"/>
      <c r="I103" s="21"/>
      <c r="J103" s="29"/>
      <c r="K103" s="30"/>
      <c r="L103" s="21"/>
      <c r="M103" s="20"/>
      <c r="N103" s="29"/>
    </row>
    <row r="104" spans="1:14" ht="55.5" customHeight="1">
      <c r="A104" s="20"/>
      <c r="B104" s="21"/>
      <c r="C104" s="33" t="s">
        <v>89</v>
      </c>
      <c r="D104" s="21"/>
      <c r="E104" s="21"/>
      <c r="F104" s="21"/>
      <c r="G104" s="21"/>
      <c r="H104" s="21"/>
      <c r="I104" s="21"/>
      <c r="J104" s="29"/>
      <c r="K104" s="30"/>
      <c r="L104" s="21"/>
      <c r="M104" s="20"/>
      <c r="N104" s="29"/>
    </row>
    <row r="105" spans="1:14" ht="16.5">
      <c r="A105" s="20">
        <v>7</v>
      </c>
      <c r="B105" s="21"/>
      <c r="C105" s="34" t="s">
        <v>73</v>
      </c>
      <c r="D105" s="21"/>
      <c r="E105" s="21"/>
      <c r="F105" s="21"/>
      <c r="G105" s="21"/>
      <c r="H105" s="21"/>
      <c r="I105" s="21"/>
      <c r="J105" s="29"/>
      <c r="K105" s="30"/>
      <c r="L105" s="21"/>
      <c r="M105" s="20"/>
      <c r="N105" s="29"/>
    </row>
    <row r="106" spans="1:14" ht="16.5">
      <c r="A106" s="20"/>
      <c r="B106" s="13"/>
      <c r="C106" s="19" t="s">
        <v>90</v>
      </c>
      <c r="D106" s="21"/>
      <c r="E106" s="21"/>
      <c r="F106" s="21"/>
      <c r="G106" s="21"/>
      <c r="H106" s="21"/>
      <c r="I106" s="21"/>
      <c r="J106" s="29"/>
      <c r="K106" s="30"/>
      <c r="L106" s="21"/>
      <c r="M106" s="20"/>
      <c r="N106" s="29"/>
    </row>
    <row r="107" spans="1:14" ht="16.5">
      <c r="A107" s="22"/>
      <c r="B107" s="35"/>
      <c r="C107" s="28" t="s">
        <v>91</v>
      </c>
      <c r="D107" s="26"/>
      <c r="E107" s="26"/>
      <c r="F107" s="26"/>
      <c r="G107" s="26"/>
      <c r="H107" s="26"/>
      <c r="I107" s="26"/>
      <c r="J107" s="25"/>
      <c r="K107" s="36"/>
      <c r="L107" s="26"/>
      <c r="M107" s="22"/>
      <c r="N107" s="25"/>
    </row>
    <row r="108" spans="1:14" ht="61.5" customHeight="1">
      <c r="A108" s="22"/>
      <c r="B108" s="35"/>
      <c r="C108" s="37" t="s">
        <v>92</v>
      </c>
      <c r="D108" s="26"/>
      <c r="E108" s="26"/>
      <c r="F108" s="26"/>
      <c r="G108" s="26"/>
      <c r="H108" s="26"/>
      <c r="I108" s="26"/>
      <c r="J108" s="25"/>
      <c r="K108" s="36"/>
      <c r="L108" s="26"/>
      <c r="M108" s="22"/>
      <c r="N108" s="25"/>
    </row>
    <row r="109" spans="1:14" ht="16.5">
      <c r="A109" s="20"/>
      <c r="B109" s="21"/>
      <c r="C109" s="19" t="s">
        <v>93</v>
      </c>
      <c r="D109" s="21"/>
      <c r="E109" s="21"/>
      <c r="F109" s="21"/>
      <c r="G109" s="21"/>
      <c r="H109" s="21"/>
      <c r="I109" s="21"/>
      <c r="J109" s="29"/>
      <c r="K109" s="30"/>
      <c r="L109" s="21"/>
      <c r="M109" s="20"/>
      <c r="N109" s="29"/>
    </row>
    <row r="110" spans="1:14" ht="16.5">
      <c r="A110" s="11">
        <v>8</v>
      </c>
      <c r="B110" s="38"/>
      <c r="C110" s="18" t="s">
        <v>73</v>
      </c>
      <c r="D110" s="39"/>
      <c r="E110" s="39"/>
      <c r="F110" s="39"/>
      <c r="G110" s="39"/>
      <c r="H110" s="39"/>
      <c r="I110" s="40"/>
      <c r="J110" s="41"/>
      <c r="K110" s="42"/>
      <c r="L110" s="38"/>
      <c r="M110" s="43"/>
      <c r="N110" s="44"/>
    </row>
    <row r="111" spans="1:14" ht="16.5">
      <c r="A111" s="11"/>
      <c r="B111" s="38"/>
      <c r="C111" s="19" t="s">
        <v>93</v>
      </c>
      <c r="D111" s="39"/>
      <c r="E111" s="39"/>
      <c r="F111" s="39"/>
      <c r="G111" s="39"/>
      <c r="H111" s="39"/>
      <c r="I111" s="40"/>
      <c r="J111" s="41"/>
      <c r="K111" s="42"/>
      <c r="L111" s="42"/>
      <c r="M111" s="43"/>
      <c r="N111" s="44"/>
    </row>
    <row r="112" spans="1:14" ht="16.5">
      <c r="A112" s="11"/>
      <c r="B112" s="38"/>
      <c r="C112" s="19" t="s">
        <v>94</v>
      </c>
      <c r="D112" s="39"/>
      <c r="E112" s="39"/>
      <c r="F112" s="39"/>
      <c r="G112" s="39"/>
      <c r="H112" s="39"/>
      <c r="I112" s="40"/>
      <c r="J112" s="41">
        <f>J90+J106</f>
        <v>813644.2717604162</v>
      </c>
      <c r="K112" s="42"/>
      <c r="L112" s="42"/>
      <c r="M112" s="43"/>
      <c r="N112" s="44">
        <f>N90+N106</f>
        <v>813644.2717604162</v>
      </c>
    </row>
    <row r="113" spans="1:14" ht="16.5">
      <c r="A113" s="11"/>
      <c r="B113" s="38"/>
      <c r="C113" s="19" t="s">
        <v>14</v>
      </c>
      <c r="D113" s="39"/>
      <c r="E113" s="39"/>
      <c r="F113" s="39"/>
      <c r="G113" s="39"/>
      <c r="H113" s="39"/>
      <c r="I113" s="40"/>
      <c r="J113" s="43"/>
      <c r="K113" s="38"/>
      <c r="L113" s="38"/>
      <c r="M113" s="43"/>
      <c r="N113" s="11"/>
    </row>
    <row r="114" spans="1:14" ht="12.75">
      <c r="A114" s="467">
        <v>9</v>
      </c>
      <c r="B114" s="488"/>
      <c r="C114" s="488" t="s">
        <v>95</v>
      </c>
      <c r="D114" s="490"/>
      <c r="E114" s="490"/>
      <c r="F114" s="490"/>
      <c r="G114" s="490"/>
      <c r="H114" s="490"/>
      <c r="I114" s="491"/>
      <c r="J114" s="494">
        <f>J112*1.5%</f>
        <v>12204.664076406243</v>
      </c>
      <c r="K114" s="494"/>
      <c r="L114" s="488"/>
      <c r="M114" s="494"/>
      <c r="N114" s="496">
        <f>J114+K114</f>
        <v>12204.664076406243</v>
      </c>
    </row>
    <row r="115" spans="1:14" ht="12.75">
      <c r="A115" s="469"/>
      <c r="B115" s="489"/>
      <c r="C115" s="489"/>
      <c r="D115" s="492"/>
      <c r="E115" s="492"/>
      <c r="F115" s="492"/>
      <c r="G115" s="492"/>
      <c r="H115" s="492"/>
      <c r="I115" s="493"/>
      <c r="J115" s="495"/>
      <c r="K115" s="495"/>
      <c r="L115" s="489"/>
      <c r="M115" s="495"/>
      <c r="N115" s="497"/>
    </row>
    <row r="116" spans="1:14" ht="16.5">
      <c r="A116" s="20"/>
      <c r="B116" s="21"/>
      <c r="C116" s="21" t="s">
        <v>96</v>
      </c>
      <c r="D116" s="21"/>
      <c r="E116" s="21"/>
      <c r="F116" s="21"/>
      <c r="G116" s="21"/>
      <c r="H116" s="21"/>
      <c r="I116" s="21"/>
      <c r="J116" s="20"/>
      <c r="K116" s="21"/>
      <c r="L116" s="21"/>
      <c r="M116" s="29"/>
      <c r="N116" s="29">
        <f>-0.15*12204.66</f>
        <v>-1830.6989999999998</v>
      </c>
    </row>
    <row r="117" spans="1:14" ht="16.5">
      <c r="A117" s="20"/>
      <c r="B117" s="20"/>
      <c r="C117" s="45" t="s">
        <v>97</v>
      </c>
      <c r="D117" s="20"/>
      <c r="E117" s="20"/>
      <c r="F117" s="20"/>
      <c r="G117" s="20"/>
      <c r="H117" s="20"/>
      <c r="I117" s="20"/>
      <c r="J117" s="29">
        <f>J114</f>
        <v>12204.664076406243</v>
      </c>
      <c r="K117" s="29"/>
      <c r="L117" s="20"/>
      <c r="M117" s="20"/>
      <c r="N117" s="29">
        <f>N114</f>
        <v>12204.664076406243</v>
      </c>
    </row>
    <row r="118" spans="1:14" ht="16.5">
      <c r="A118" s="20"/>
      <c r="B118" s="21"/>
      <c r="C118" s="484" t="s">
        <v>98</v>
      </c>
      <c r="D118" s="484"/>
      <c r="E118" s="484"/>
      <c r="F118" s="484"/>
      <c r="G118" s="484"/>
      <c r="H118" s="484"/>
      <c r="I118" s="484"/>
      <c r="J118" s="29">
        <f>J112+J117</f>
        <v>825848.9358368225</v>
      </c>
      <c r="K118" s="29"/>
      <c r="L118" s="30"/>
      <c r="M118" s="20"/>
      <c r="N118" s="29">
        <f>N112+N117</f>
        <v>825848.9358368225</v>
      </c>
    </row>
    <row r="119" spans="1:14" ht="16.5">
      <c r="A119" s="43"/>
      <c r="B119" s="38"/>
      <c r="C119" s="484" t="s">
        <v>17</v>
      </c>
      <c r="D119" s="484"/>
      <c r="E119" s="484"/>
      <c r="F119" s="484"/>
      <c r="G119" s="484"/>
      <c r="H119" s="484"/>
      <c r="I119" s="484"/>
      <c r="J119" s="43"/>
      <c r="K119" s="38"/>
      <c r="L119" s="38"/>
      <c r="M119" s="41"/>
      <c r="N119" s="11"/>
    </row>
    <row r="120" spans="1:14" ht="12.75">
      <c r="A120" s="470">
        <v>10</v>
      </c>
      <c r="B120" s="488"/>
      <c r="C120" s="488" t="s">
        <v>99</v>
      </c>
      <c r="D120" s="498"/>
      <c r="E120" s="498"/>
      <c r="F120" s="498"/>
      <c r="G120" s="498"/>
      <c r="H120" s="498"/>
      <c r="I120" s="499"/>
      <c r="J120" s="494">
        <f>J118*0.4%</f>
        <v>3303.39574334729</v>
      </c>
      <c r="K120" s="494"/>
      <c r="L120" s="488"/>
      <c r="M120" s="494"/>
      <c r="N120" s="496">
        <f>J120+K120</f>
        <v>3303.39574334729</v>
      </c>
    </row>
    <row r="121" spans="1:14" ht="12.75">
      <c r="A121" s="476"/>
      <c r="B121" s="489"/>
      <c r="C121" s="489"/>
      <c r="D121" s="492"/>
      <c r="E121" s="492"/>
      <c r="F121" s="492"/>
      <c r="G121" s="492"/>
      <c r="H121" s="492"/>
      <c r="I121" s="493"/>
      <c r="J121" s="495"/>
      <c r="K121" s="495"/>
      <c r="L121" s="489"/>
      <c r="M121" s="495"/>
      <c r="N121" s="497"/>
    </row>
    <row r="122" spans="1:14" ht="16.5">
      <c r="A122" s="20"/>
      <c r="B122" s="21"/>
      <c r="C122" s="45" t="s">
        <v>100</v>
      </c>
      <c r="D122" s="21"/>
      <c r="E122" s="21"/>
      <c r="F122" s="21"/>
      <c r="G122" s="21"/>
      <c r="H122" s="21"/>
      <c r="I122" s="21"/>
      <c r="J122" s="29">
        <f>J120</f>
        <v>3303.39574334729</v>
      </c>
      <c r="K122" s="30"/>
      <c r="L122" s="21"/>
      <c r="M122" s="20"/>
      <c r="N122" s="29">
        <f>N120</f>
        <v>3303.39574334729</v>
      </c>
    </row>
    <row r="123" spans="1:14" ht="16.5">
      <c r="A123" s="20"/>
      <c r="B123" s="21"/>
      <c r="C123" s="484" t="s">
        <v>101</v>
      </c>
      <c r="D123" s="484"/>
      <c r="E123" s="484"/>
      <c r="F123" s="484"/>
      <c r="G123" s="484"/>
      <c r="H123" s="484"/>
      <c r="I123" s="484"/>
      <c r="J123" s="29">
        <f>J118+J122</f>
        <v>829152.3315801697</v>
      </c>
      <c r="K123" s="29"/>
      <c r="L123" s="30"/>
      <c r="M123" s="20"/>
      <c r="N123" s="29">
        <f>N118+N122</f>
        <v>829152.3315801697</v>
      </c>
    </row>
    <row r="124" spans="1:14" ht="16.5">
      <c r="A124" s="20"/>
      <c r="B124" s="21"/>
      <c r="C124" s="19" t="s">
        <v>15</v>
      </c>
      <c r="D124" s="21"/>
      <c r="E124" s="21"/>
      <c r="F124" s="21"/>
      <c r="G124" s="21"/>
      <c r="H124" s="21"/>
      <c r="I124" s="21"/>
      <c r="J124" s="20"/>
      <c r="K124" s="20"/>
      <c r="L124" s="21"/>
      <c r="M124" s="20"/>
      <c r="N124" s="20"/>
    </row>
    <row r="125" spans="1:14" ht="16.5">
      <c r="A125" s="20">
        <v>11</v>
      </c>
      <c r="B125" s="21"/>
      <c r="C125" s="34" t="s">
        <v>102</v>
      </c>
      <c r="D125" s="21"/>
      <c r="E125" s="21"/>
      <c r="F125" s="21"/>
      <c r="G125" s="21"/>
      <c r="H125" s="21"/>
      <c r="I125" s="21"/>
      <c r="J125" s="20"/>
      <c r="K125" s="20"/>
      <c r="L125" s="21"/>
      <c r="M125" s="29">
        <f>N123*0.49%</f>
        <v>4062.8464247428315</v>
      </c>
      <c r="N125" s="29">
        <f>N123*0.49%</f>
        <v>4062.8464247428315</v>
      </c>
    </row>
    <row r="126" spans="1:14" ht="16.5">
      <c r="A126" s="20">
        <v>12</v>
      </c>
      <c r="B126" s="21"/>
      <c r="C126" s="500" t="s">
        <v>103</v>
      </c>
      <c r="D126" s="501"/>
      <c r="E126" s="501"/>
      <c r="F126" s="501"/>
      <c r="G126" s="501"/>
      <c r="H126" s="501"/>
      <c r="I126" s="502"/>
      <c r="J126" s="20"/>
      <c r="K126" s="20"/>
      <c r="L126" s="21"/>
      <c r="M126" s="29">
        <f>N123*0.2%</f>
        <v>1658.3046631603395</v>
      </c>
      <c r="N126" s="29">
        <f>N123*0.2%</f>
        <v>1658.3046631603395</v>
      </c>
    </row>
    <row r="127" spans="1:14" ht="16.5">
      <c r="A127" s="20"/>
      <c r="B127" s="21"/>
      <c r="C127" s="484" t="s">
        <v>104</v>
      </c>
      <c r="D127" s="484"/>
      <c r="E127" s="484"/>
      <c r="F127" s="484"/>
      <c r="G127" s="484"/>
      <c r="H127" s="484"/>
      <c r="I127" s="484"/>
      <c r="J127" s="29"/>
      <c r="K127" s="29"/>
      <c r="L127" s="21"/>
      <c r="M127" s="29">
        <f>SUM(M125:M126)</f>
        <v>5721.151087903171</v>
      </c>
      <c r="N127" s="29">
        <f>SUM(N125:N126)</f>
        <v>5721.151087903171</v>
      </c>
    </row>
    <row r="128" spans="1:14" ht="16.5">
      <c r="A128" s="20"/>
      <c r="B128" s="21"/>
      <c r="C128" s="484" t="s">
        <v>105</v>
      </c>
      <c r="D128" s="484"/>
      <c r="E128" s="484"/>
      <c r="F128" s="484"/>
      <c r="G128" s="484"/>
      <c r="H128" s="484"/>
      <c r="I128" s="484"/>
      <c r="J128" s="29">
        <f>J123</f>
        <v>829152.3315801697</v>
      </c>
      <c r="K128" s="29"/>
      <c r="L128" s="30"/>
      <c r="M128" s="29">
        <f>M127</f>
        <v>5721.151087903171</v>
      </c>
      <c r="N128" s="29">
        <f>N123+N127</f>
        <v>834873.4826680729</v>
      </c>
    </row>
    <row r="129" spans="1:14" ht="16.5">
      <c r="A129" s="20"/>
      <c r="B129" s="21"/>
      <c r="C129" s="19" t="s">
        <v>106</v>
      </c>
      <c r="D129" s="19"/>
      <c r="E129" s="19"/>
      <c r="F129" s="19"/>
      <c r="G129" s="19"/>
      <c r="H129" s="19"/>
      <c r="I129" s="19"/>
      <c r="J129" s="20"/>
      <c r="K129" s="21"/>
      <c r="L129" s="48"/>
      <c r="M129" s="29"/>
      <c r="N129" s="29"/>
    </row>
    <row r="130" spans="1:14" ht="16.5">
      <c r="A130" s="20"/>
      <c r="B130" s="21"/>
      <c r="C130" s="32" t="s">
        <v>107</v>
      </c>
      <c r="D130" s="19"/>
      <c r="E130" s="19"/>
      <c r="F130" s="19"/>
      <c r="G130" s="19"/>
      <c r="H130" s="19"/>
      <c r="I130" s="19"/>
      <c r="J130" s="20"/>
      <c r="K130" s="21"/>
      <c r="L130" s="21"/>
      <c r="M130" s="29"/>
      <c r="N130" s="29"/>
    </row>
    <row r="131" spans="1:14" ht="16.5">
      <c r="A131" s="20">
        <v>13</v>
      </c>
      <c r="B131" s="21"/>
      <c r="C131" s="34" t="s">
        <v>73</v>
      </c>
      <c r="D131" s="19"/>
      <c r="E131" s="19"/>
      <c r="F131" s="19"/>
      <c r="G131" s="19"/>
      <c r="H131" s="19"/>
      <c r="I131" s="19"/>
      <c r="J131" s="20"/>
      <c r="K131" s="21"/>
      <c r="L131" s="21"/>
      <c r="M131" s="29"/>
      <c r="N131" s="29"/>
    </row>
    <row r="132" spans="1:14" ht="16.5">
      <c r="A132" s="20"/>
      <c r="B132" s="21"/>
      <c r="C132" s="19" t="s">
        <v>108</v>
      </c>
      <c r="D132" s="19"/>
      <c r="E132" s="19"/>
      <c r="F132" s="19"/>
      <c r="G132" s="19"/>
      <c r="H132" s="19"/>
      <c r="I132" s="19"/>
      <c r="J132" s="20"/>
      <c r="K132" s="21"/>
      <c r="L132" s="48"/>
      <c r="M132" s="29"/>
      <c r="N132" s="29"/>
    </row>
    <row r="133" spans="1:14" ht="16.5">
      <c r="A133" s="20"/>
      <c r="B133" s="21"/>
      <c r="C133" s="19" t="s">
        <v>16</v>
      </c>
      <c r="D133" s="21"/>
      <c r="E133" s="21"/>
      <c r="F133" s="21"/>
      <c r="G133" s="21"/>
      <c r="H133" s="21"/>
      <c r="I133" s="21"/>
      <c r="J133" s="20"/>
      <c r="K133" s="21"/>
      <c r="L133" s="21"/>
      <c r="M133" s="29"/>
      <c r="N133" s="29"/>
    </row>
    <row r="134" spans="1:14" ht="16.5">
      <c r="A134" s="20">
        <v>14</v>
      </c>
      <c r="B134" s="21"/>
      <c r="C134" s="500" t="s">
        <v>109</v>
      </c>
      <c r="D134" s="501"/>
      <c r="E134" s="501"/>
      <c r="F134" s="501"/>
      <c r="G134" s="501"/>
      <c r="H134" s="501"/>
      <c r="I134" s="502"/>
      <c r="J134" s="20"/>
      <c r="K134" s="21"/>
      <c r="L134" s="21"/>
      <c r="M134" s="29">
        <v>2966.1</v>
      </c>
      <c r="N134" s="29">
        <f>M134</f>
        <v>2966.1</v>
      </c>
    </row>
    <row r="135" spans="1:14" ht="16.5">
      <c r="A135" s="20">
        <v>15</v>
      </c>
      <c r="B135" s="21"/>
      <c r="C135" s="18" t="s">
        <v>110</v>
      </c>
      <c r="D135" s="46"/>
      <c r="E135" s="46"/>
      <c r="F135" s="46"/>
      <c r="G135" s="46"/>
      <c r="H135" s="46"/>
      <c r="I135" s="47"/>
      <c r="J135" s="20"/>
      <c r="K135" s="21"/>
      <c r="L135" s="21"/>
      <c r="M135" s="29">
        <f>M134*14%</f>
        <v>415.254</v>
      </c>
      <c r="N135" s="29">
        <f>M135</f>
        <v>415.254</v>
      </c>
    </row>
    <row r="136" spans="1:14" ht="16.5">
      <c r="A136" s="20"/>
      <c r="B136" s="21"/>
      <c r="C136" s="19" t="s">
        <v>111</v>
      </c>
      <c r="D136" s="21"/>
      <c r="E136" s="21"/>
      <c r="F136" s="21"/>
      <c r="G136" s="21"/>
      <c r="H136" s="21"/>
      <c r="I136" s="21"/>
      <c r="J136" s="20"/>
      <c r="K136" s="21"/>
      <c r="L136" s="48"/>
      <c r="M136" s="29">
        <f>M134+M135</f>
        <v>3381.354</v>
      </c>
      <c r="N136" s="29">
        <f>N134+N135</f>
        <v>3381.354</v>
      </c>
    </row>
    <row r="137" spans="1:14" ht="16.5">
      <c r="A137" s="20"/>
      <c r="B137" s="20"/>
      <c r="C137" s="484" t="s">
        <v>112</v>
      </c>
      <c r="D137" s="484"/>
      <c r="E137" s="484"/>
      <c r="F137" s="484"/>
      <c r="G137" s="484"/>
      <c r="H137" s="484"/>
      <c r="I137" s="484"/>
      <c r="J137" s="29">
        <f>J128</f>
        <v>829152.3315801697</v>
      </c>
      <c r="K137" s="29"/>
      <c r="L137" s="29"/>
      <c r="M137" s="29">
        <f>M128+M136</f>
        <v>9102.505087903171</v>
      </c>
      <c r="N137" s="29">
        <f>N128+N136</f>
        <v>838254.836668073</v>
      </c>
    </row>
    <row r="138" spans="1:14" ht="16.5">
      <c r="A138" s="20">
        <v>16</v>
      </c>
      <c r="B138" s="13"/>
      <c r="C138" s="503" t="s">
        <v>113</v>
      </c>
      <c r="D138" s="504"/>
      <c r="E138" s="504"/>
      <c r="F138" s="504"/>
      <c r="G138" s="504"/>
      <c r="H138" s="504"/>
      <c r="I138" s="505"/>
      <c r="J138" s="20"/>
      <c r="K138" s="30"/>
      <c r="L138" s="13"/>
      <c r="M138" s="29">
        <f>('[1]x.a.1'!H6+'[1]x.a.2'!H9)*20%</f>
        <v>18578.081528100007</v>
      </c>
      <c r="N138" s="29">
        <f>M138</f>
        <v>18578.081528100007</v>
      </c>
    </row>
    <row r="139" spans="1:14" ht="16.5">
      <c r="A139" s="20"/>
      <c r="B139" s="21"/>
      <c r="C139" s="19" t="s">
        <v>6</v>
      </c>
      <c r="D139" s="21"/>
      <c r="E139" s="21"/>
      <c r="F139" s="21"/>
      <c r="G139" s="21"/>
      <c r="H139" s="21"/>
      <c r="I139" s="21"/>
      <c r="J139" s="29">
        <f>SUM(J137:J138)</f>
        <v>829152.3315801697</v>
      </c>
      <c r="K139" s="48"/>
      <c r="L139" s="48"/>
      <c r="M139" s="29">
        <f>M137+M138</f>
        <v>27680.58661600318</v>
      </c>
      <c r="N139" s="29">
        <f>N137+N138</f>
        <v>856832.9181961729</v>
      </c>
    </row>
    <row r="140" spans="1:14" ht="16.5">
      <c r="A140" s="20">
        <v>17</v>
      </c>
      <c r="B140" s="21"/>
      <c r="C140" s="21" t="s">
        <v>114</v>
      </c>
      <c r="D140" s="21"/>
      <c r="E140" s="21"/>
      <c r="F140" s="21"/>
      <c r="G140" s="21"/>
      <c r="H140" s="21"/>
      <c r="I140" s="21"/>
      <c r="J140" s="29">
        <f>J139*3%</f>
        <v>24874.569947405093</v>
      </c>
      <c r="K140" s="30"/>
      <c r="L140" s="13"/>
      <c r="M140" s="29">
        <f>M139*3%</f>
        <v>830.4175984800954</v>
      </c>
      <c r="N140" s="29">
        <f>N139*3%</f>
        <v>25704.987545885186</v>
      </c>
    </row>
    <row r="141" spans="1:14" ht="16.5">
      <c r="A141" s="20"/>
      <c r="B141" s="21"/>
      <c r="C141" s="484" t="s">
        <v>6</v>
      </c>
      <c r="D141" s="484"/>
      <c r="E141" s="484"/>
      <c r="F141" s="484"/>
      <c r="G141" s="484"/>
      <c r="H141" s="484"/>
      <c r="I141" s="484"/>
      <c r="J141" s="29">
        <f>SUM(J139:J140)</f>
        <v>854026.9015275749</v>
      </c>
      <c r="K141" s="30"/>
      <c r="L141" s="30"/>
      <c r="M141" s="29">
        <f>M139+M140</f>
        <v>28511.004214483277</v>
      </c>
      <c r="N141" s="29">
        <f>N139+N140</f>
        <v>882537.9057420581</v>
      </c>
    </row>
    <row r="142" spans="1:14" ht="16.5">
      <c r="A142" s="20">
        <v>18</v>
      </c>
      <c r="B142" s="21"/>
      <c r="C142" s="21" t="s">
        <v>115</v>
      </c>
      <c r="D142" s="21"/>
      <c r="E142" s="21"/>
      <c r="F142" s="21"/>
      <c r="G142" s="21"/>
      <c r="H142" s="21"/>
      <c r="I142" s="21"/>
      <c r="J142" s="29">
        <f>J141*18%</f>
        <v>153724.84227496348</v>
      </c>
      <c r="K142" s="30"/>
      <c r="L142" s="30"/>
      <c r="M142" s="29">
        <f>M141*18%</f>
        <v>5131.98075860699</v>
      </c>
      <c r="N142" s="29">
        <f>N141*18%</f>
        <v>158856.82303357046</v>
      </c>
    </row>
    <row r="143" spans="1:14" ht="12.75">
      <c r="A143" s="506"/>
      <c r="B143" s="506"/>
      <c r="C143" s="507" t="s">
        <v>116</v>
      </c>
      <c r="D143" s="508"/>
      <c r="E143" s="508"/>
      <c r="F143" s="508"/>
      <c r="G143" s="508"/>
      <c r="H143" s="508"/>
      <c r="I143" s="509"/>
      <c r="J143" s="496">
        <f>J141+J142</f>
        <v>1007751.7438025384</v>
      </c>
      <c r="K143" s="516"/>
      <c r="L143" s="516"/>
      <c r="M143" s="518">
        <f>M141+M142</f>
        <v>33642.984973090264</v>
      </c>
      <c r="N143" s="518">
        <f>N141+N142</f>
        <v>1041394.7287756285</v>
      </c>
    </row>
    <row r="144" spans="1:14" ht="12.75">
      <c r="A144" s="489"/>
      <c r="B144" s="489"/>
      <c r="C144" s="510"/>
      <c r="D144" s="511"/>
      <c r="E144" s="511"/>
      <c r="F144" s="511"/>
      <c r="G144" s="511"/>
      <c r="H144" s="511"/>
      <c r="I144" s="512"/>
      <c r="J144" s="515"/>
      <c r="K144" s="517"/>
      <c r="L144" s="517"/>
      <c r="M144" s="519"/>
      <c r="N144" s="519"/>
    </row>
    <row r="145" spans="1:14" ht="16.5">
      <c r="A145" s="20"/>
      <c r="B145" s="31"/>
      <c r="C145" s="520" t="s">
        <v>117</v>
      </c>
      <c r="D145" s="520"/>
      <c r="E145" s="520"/>
      <c r="F145" s="520"/>
      <c r="G145" s="520"/>
      <c r="H145" s="520"/>
      <c r="I145" s="520"/>
      <c r="J145" s="29"/>
      <c r="K145" s="31"/>
      <c r="L145" s="49"/>
      <c r="M145" s="29"/>
      <c r="N145" s="50">
        <f>N116</f>
        <v>-1830.6989999999998</v>
      </c>
    </row>
    <row r="146" spans="1:14" ht="16.5">
      <c r="A146" s="51"/>
      <c r="B146" s="10"/>
      <c r="C146" s="52"/>
      <c r="D146" s="52"/>
      <c r="E146" s="52"/>
      <c r="F146" s="52"/>
      <c r="G146" s="52"/>
      <c r="H146" s="52"/>
      <c r="I146" s="52"/>
      <c r="J146" s="53"/>
      <c r="K146" s="10"/>
      <c r="L146" s="54"/>
      <c r="M146" s="53"/>
      <c r="N146" s="53"/>
    </row>
    <row r="147" spans="1:14" ht="16.5">
      <c r="A147" s="444" t="s">
        <v>118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</row>
    <row r="148" spans="1:14" ht="16.5">
      <c r="A148" s="513"/>
      <c r="B148" s="513"/>
      <c r="C148" s="513"/>
      <c r="D148" s="513"/>
      <c r="E148" s="513"/>
      <c r="F148" s="513"/>
      <c r="G148" s="513"/>
      <c r="H148" s="513"/>
      <c r="I148" s="513"/>
      <c r="J148" s="513"/>
      <c r="K148" s="513"/>
      <c r="L148" s="513"/>
      <c r="M148" s="513"/>
      <c r="N148" s="513"/>
    </row>
    <row r="149" spans="1:14" ht="16.5">
      <c r="A149" s="445" t="s">
        <v>119</v>
      </c>
      <c r="B149" s="445"/>
      <c r="C149" s="445"/>
      <c r="D149" s="445"/>
      <c r="E149" s="445"/>
      <c r="F149" s="445"/>
      <c r="G149" s="445"/>
      <c r="H149" s="445"/>
      <c r="I149" s="445"/>
      <c r="J149" s="445"/>
      <c r="K149" s="445"/>
      <c r="L149" s="445"/>
      <c r="M149" s="445"/>
      <c r="N149" s="445"/>
    </row>
    <row r="150" spans="1:14" ht="16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55"/>
      <c r="N150" s="7"/>
    </row>
    <row r="151" spans="1:14" ht="16.5">
      <c r="A151" s="514"/>
      <c r="B151" s="514"/>
      <c r="C151" s="514"/>
      <c r="D151" s="514"/>
      <c r="E151" s="514"/>
      <c r="F151" s="514"/>
      <c r="G151" s="514"/>
      <c r="H151" s="514"/>
      <c r="I151" s="514"/>
      <c r="J151" s="514"/>
      <c r="K151" s="514"/>
      <c r="L151" s="514"/>
      <c r="M151" s="514"/>
      <c r="N151" s="514"/>
    </row>
    <row r="152" spans="1:14" ht="16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55"/>
      <c r="L152" s="7"/>
      <c r="M152" s="55"/>
      <c r="N152" s="7"/>
    </row>
    <row r="153" spans="1:14" ht="16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6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6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55"/>
      <c r="N155" s="7"/>
    </row>
    <row r="156" spans="1:14" ht="16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6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6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6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6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6.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</sheetData>
  <sheetProtection/>
  <mergeCells count="108">
    <mergeCell ref="A147:N147"/>
    <mergeCell ref="A148:N148"/>
    <mergeCell ref="A149:N149"/>
    <mergeCell ref="A151:N151"/>
    <mergeCell ref="J143:J144"/>
    <mergeCell ref="K143:K144"/>
    <mergeCell ref="L143:L144"/>
    <mergeCell ref="M143:M144"/>
    <mergeCell ref="N143:N144"/>
    <mergeCell ref="C145:I145"/>
    <mergeCell ref="C128:I128"/>
    <mergeCell ref="C134:I134"/>
    <mergeCell ref="C137:I137"/>
    <mergeCell ref="C138:I138"/>
    <mergeCell ref="C141:I141"/>
    <mergeCell ref="A143:A144"/>
    <mergeCell ref="B143:B144"/>
    <mergeCell ref="C143:I144"/>
    <mergeCell ref="L120:L121"/>
    <mergeCell ref="M120:M121"/>
    <mergeCell ref="N120:N121"/>
    <mergeCell ref="C123:I123"/>
    <mergeCell ref="C126:I126"/>
    <mergeCell ref="C127:I127"/>
    <mergeCell ref="L114:L115"/>
    <mergeCell ref="M114:M115"/>
    <mergeCell ref="N114:N115"/>
    <mergeCell ref="C118:I118"/>
    <mergeCell ref="C119:I119"/>
    <mergeCell ref="A120:A121"/>
    <mergeCell ref="B120:B121"/>
    <mergeCell ref="C120:I121"/>
    <mergeCell ref="J120:J121"/>
    <mergeCell ref="K120:K121"/>
    <mergeCell ref="L76:L80"/>
    <mergeCell ref="M76:M80"/>
    <mergeCell ref="C81:I81"/>
    <mergeCell ref="C86:I86"/>
    <mergeCell ref="C87:I87"/>
    <mergeCell ref="A114:A115"/>
    <mergeCell ref="B114:B115"/>
    <mergeCell ref="C114:I115"/>
    <mergeCell ref="J114:J115"/>
    <mergeCell ref="K114:K115"/>
    <mergeCell ref="A69:N69"/>
    <mergeCell ref="A70:N70"/>
    <mergeCell ref="A72:N72"/>
    <mergeCell ref="A74:A80"/>
    <mergeCell ref="B74:B80"/>
    <mergeCell ref="C74:I80"/>
    <mergeCell ref="J74:M75"/>
    <mergeCell ref="N74:N80"/>
    <mergeCell ref="J76:J80"/>
    <mergeCell ref="K76:K80"/>
    <mergeCell ref="A62:N62"/>
    <mergeCell ref="A63:N63"/>
    <mergeCell ref="A64:N64"/>
    <mergeCell ref="A66:N66"/>
    <mergeCell ref="A67:N67"/>
    <mergeCell ref="A68:N68"/>
    <mergeCell ref="A51:N51"/>
    <mergeCell ref="A52:N52"/>
    <mergeCell ref="A53:N53"/>
    <mergeCell ref="A54:N54"/>
    <mergeCell ref="A60:N60"/>
    <mergeCell ref="A61:N61"/>
    <mergeCell ref="A45:N45"/>
    <mergeCell ref="A46:N46"/>
    <mergeCell ref="A47:N47"/>
    <mergeCell ref="A48:N48"/>
    <mergeCell ref="A49:N49"/>
    <mergeCell ref="A50:N50"/>
    <mergeCell ref="A39:M39"/>
    <mergeCell ref="A40:N40"/>
    <mergeCell ref="A41:N41"/>
    <mergeCell ref="A42:N42"/>
    <mergeCell ref="A43:N43"/>
    <mergeCell ref="A44:N44"/>
    <mergeCell ref="A33:N33"/>
    <mergeCell ref="A34:N34"/>
    <mergeCell ref="A35:N35"/>
    <mergeCell ref="A36:N36"/>
    <mergeCell ref="A37:N37"/>
    <mergeCell ref="A38:N38"/>
    <mergeCell ref="A27:N27"/>
    <mergeCell ref="A28:N28"/>
    <mergeCell ref="A29:N29"/>
    <mergeCell ref="A30:N30"/>
    <mergeCell ref="A31:N31"/>
    <mergeCell ref="A32:N32"/>
    <mergeCell ref="J16:L16"/>
    <mergeCell ref="A18:N18"/>
    <mergeCell ref="A20:N20"/>
    <mergeCell ref="A23:N23"/>
    <mergeCell ref="A24:N24"/>
    <mergeCell ref="A25:N25"/>
    <mergeCell ref="A9:N9"/>
    <mergeCell ref="A10:N10"/>
    <mergeCell ref="A11:N11"/>
    <mergeCell ref="A12:N12"/>
    <mergeCell ref="A13:N13"/>
    <mergeCell ref="A15:N15"/>
    <mergeCell ref="A1:N1"/>
    <mergeCell ref="A2:N2"/>
    <mergeCell ref="A4:N4"/>
    <mergeCell ref="L5:N5"/>
    <mergeCell ref="A7:N7"/>
    <mergeCell ref="A8:N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7">
      <selection activeCell="J13" sqref="J13:J30"/>
    </sheetView>
  </sheetViews>
  <sheetFormatPr defaultColWidth="9.00390625" defaultRowHeight="12.75"/>
  <cols>
    <col min="1" max="1" width="6.25390625" style="66" customWidth="1"/>
    <col min="2" max="2" width="49.00390625" style="66" customWidth="1"/>
    <col min="3" max="3" width="9.125" style="66" customWidth="1"/>
    <col min="4" max="4" width="9.375" style="66" customWidth="1"/>
    <col min="5" max="5" width="9.00390625" style="66" customWidth="1"/>
    <col min="6" max="6" width="9.75390625" style="66" customWidth="1"/>
    <col min="7" max="7" width="10.75390625" style="66" customWidth="1"/>
    <col min="8" max="8" width="9.125" style="66" customWidth="1"/>
    <col min="9" max="11" width="12.125" style="66" customWidth="1"/>
    <col min="12" max="12" width="13.625" style="66" customWidth="1"/>
    <col min="13" max="16384" width="9.125" style="66" customWidth="1"/>
  </cols>
  <sheetData>
    <row r="2" spans="2:12" ht="18" customHeight="1">
      <c r="B2" s="65" t="s">
        <v>371</v>
      </c>
      <c r="C2" s="65"/>
      <c r="D2" s="65"/>
      <c r="E2" s="300"/>
      <c r="F2" s="300"/>
      <c r="G2" s="300"/>
      <c r="H2" s="146"/>
      <c r="I2" s="67"/>
      <c r="J2" s="67"/>
      <c r="K2" s="67"/>
      <c r="L2" s="67"/>
    </row>
    <row r="3" spans="2:12" ht="16.5" customHeight="1">
      <c r="B3" s="65" t="s">
        <v>287</v>
      </c>
      <c r="C3" s="65"/>
      <c r="D3" s="65"/>
      <c r="E3" s="300"/>
      <c r="F3" s="300"/>
      <c r="G3" s="300"/>
      <c r="H3" s="146"/>
      <c r="I3" s="67"/>
      <c r="J3" s="67"/>
      <c r="K3" s="67"/>
      <c r="L3" s="67"/>
    </row>
    <row r="4" spans="2:12" ht="13.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2:12" ht="21" customHeight="1">
      <c r="B5" s="67"/>
      <c r="C5" s="65" t="s">
        <v>492</v>
      </c>
      <c r="D5" s="65"/>
      <c r="E5" s="65"/>
      <c r="F5" s="65"/>
      <c r="G5" s="65"/>
      <c r="H5" s="67"/>
      <c r="I5" s="67"/>
      <c r="J5" s="67"/>
      <c r="K5" s="68"/>
      <c r="L5" s="67"/>
    </row>
    <row r="6" spans="2:12" ht="18.75" customHeight="1">
      <c r="B6" s="67"/>
      <c r="C6" s="67" t="s">
        <v>256</v>
      </c>
      <c r="D6" s="67"/>
      <c r="E6" s="67"/>
      <c r="F6" s="67"/>
      <c r="G6" s="67"/>
      <c r="H6" s="67"/>
      <c r="I6" s="67"/>
      <c r="J6" s="67"/>
      <c r="K6" s="67"/>
      <c r="L6" s="67"/>
    </row>
    <row r="7" spans="2:12" ht="13.5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2:12" ht="19.5" customHeight="1">
      <c r="B8" s="67" t="s">
        <v>125</v>
      </c>
      <c r="C8" s="67"/>
      <c r="D8" s="67"/>
      <c r="E8" s="67"/>
      <c r="F8" s="67"/>
      <c r="G8" s="67"/>
      <c r="H8" s="67"/>
      <c r="I8" s="67"/>
      <c r="J8" s="67"/>
      <c r="K8" s="69"/>
      <c r="L8" s="67"/>
    </row>
    <row r="10" spans="1:12" ht="40.5" customHeight="1">
      <c r="A10" s="528" t="s">
        <v>10</v>
      </c>
      <c r="B10" s="554" t="s">
        <v>11</v>
      </c>
      <c r="C10" s="554" t="s">
        <v>1</v>
      </c>
      <c r="D10" s="556" t="s">
        <v>2</v>
      </c>
      <c r="E10" s="531"/>
      <c r="F10" s="532" t="s">
        <v>3</v>
      </c>
      <c r="G10" s="533"/>
      <c r="H10" s="534" t="s">
        <v>4</v>
      </c>
      <c r="I10" s="535"/>
      <c r="J10" s="534" t="s">
        <v>222</v>
      </c>
      <c r="K10" s="535"/>
      <c r="L10" s="525" t="s">
        <v>5</v>
      </c>
    </row>
    <row r="11" spans="1:12" ht="56.25" customHeight="1">
      <c r="A11" s="529"/>
      <c r="B11" s="555"/>
      <c r="C11" s="555"/>
      <c r="D11" s="72" t="s">
        <v>127</v>
      </c>
      <c r="E11" s="72" t="s">
        <v>6</v>
      </c>
      <c r="F11" s="73" t="s">
        <v>7</v>
      </c>
      <c r="G11" s="74" t="s">
        <v>5</v>
      </c>
      <c r="H11" s="75" t="s">
        <v>7</v>
      </c>
      <c r="I11" s="74" t="s">
        <v>5</v>
      </c>
      <c r="J11" s="75" t="s">
        <v>7</v>
      </c>
      <c r="K11" s="74" t="s">
        <v>5</v>
      </c>
      <c r="L11" s="526"/>
    </row>
    <row r="12" spans="1:12" ht="21.75" customHeight="1">
      <c r="A12" s="265" t="s">
        <v>8</v>
      </c>
      <c r="B12" s="265">
        <v>2</v>
      </c>
      <c r="C12" s="246">
        <v>3</v>
      </c>
      <c r="D12" s="73" t="s">
        <v>9</v>
      </c>
      <c r="E12" s="245">
        <v>5</v>
      </c>
      <c r="F12" s="246">
        <v>6</v>
      </c>
      <c r="G12" s="245">
        <v>7</v>
      </c>
      <c r="H12" s="246">
        <v>8</v>
      </c>
      <c r="I12" s="245">
        <v>9</v>
      </c>
      <c r="J12" s="245">
        <v>10</v>
      </c>
      <c r="K12" s="245">
        <v>11</v>
      </c>
      <c r="L12" s="265">
        <v>12</v>
      </c>
    </row>
    <row r="13" spans="1:12" ht="18" customHeight="1">
      <c r="A13" s="257">
        <v>1</v>
      </c>
      <c r="B13" s="279" t="s">
        <v>260</v>
      </c>
      <c r="C13" s="211" t="s">
        <v>141</v>
      </c>
      <c r="D13" s="211"/>
      <c r="E13" s="212">
        <v>4</v>
      </c>
      <c r="F13" s="213"/>
      <c r="G13" s="213"/>
      <c r="H13" s="213"/>
      <c r="I13" s="213"/>
      <c r="J13" s="213"/>
      <c r="K13" s="213"/>
      <c r="L13" s="213"/>
    </row>
    <row r="14" spans="1:12" ht="15.75" customHeight="1">
      <c r="A14" s="259"/>
      <c r="B14" s="299" t="s">
        <v>151</v>
      </c>
      <c r="C14" s="91" t="s">
        <v>0</v>
      </c>
      <c r="D14" s="213">
        <v>1</v>
      </c>
      <c r="E14" s="213">
        <f>E13*D14</f>
        <v>4</v>
      </c>
      <c r="F14" s="213"/>
      <c r="G14" s="213"/>
      <c r="H14" s="213"/>
      <c r="I14" s="213">
        <f>H14*E14</f>
        <v>0</v>
      </c>
      <c r="J14" s="213"/>
      <c r="K14" s="213"/>
      <c r="L14" s="213">
        <f>I14</f>
        <v>0</v>
      </c>
    </row>
    <row r="15" spans="1:12" ht="15.75" customHeight="1">
      <c r="A15" s="259"/>
      <c r="B15" s="299" t="s">
        <v>292</v>
      </c>
      <c r="C15" s="91" t="s">
        <v>140</v>
      </c>
      <c r="D15" s="215">
        <v>4.81</v>
      </c>
      <c r="E15" s="213">
        <f>E13*D15</f>
        <v>19.24</v>
      </c>
      <c r="F15" s="213"/>
      <c r="G15" s="213"/>
      <c r="H15" s="213"/>
      <c r="I15" s="213"/>
      <c r="J15" s="213"/>
      <c r="K15" s="213">
        <f>J15*E15</f>
        <v>0</v>
      </c>
      <c r="L15" s="213">
        <f>K15</f>
        <v>0</v>
      </c>
    </row>
    <row r="16" spans="1:12" ht="18" customHeight="1">
      <c r="A16" s="257">
        <v>2</v>
      </c>
      <c r="B16" s="279" t="s">
        <v>261</v>
      </c>
      <c r="C16" s="211" t="s">
        <v>137</v>
      </c>
      <c r="D16" s="211"/>
      <c r="E16" s="212">
        <v>1</v>
      </c>
      <c r="F16" s="213"/>
      <c r="G16" s="213"/>
      <c r="H16" s="213"/>
      <c r="I16" s="213"/>
      <c r="J16" s="213"/>
      <c r="K16" s="213"/>
      <c r="L16" s="213"/>
    </row>
    <row r="17" spans="1:12" ht="15.75" customHeight="1">
      <c r="A17" s="259"/>
      <c r="B17" s="304" t="s">
        <v>151</v>
      </c>
      <c r="C17" s="91" t="s">
        <v>0</v>
      </c>
      <c r="D17" s="213">
        <v>1</v>
      </c>
      <c r="E17" s="213">
        <f>E16*D17</f>
        <v>1</v>
      </c>
      <c r="F17" s="213"/>
      <c r="G17" s="213"/>
      <c r="H17" s="213"/>
      <c r="I17" s="213">
        <f>H17*E17</f>
        <v>0</v>
      </c>
      <c r="J17" s="213"/>
      <c r="K17" s="213"/>
      <c r="L17" s="213">
        <f>K17+I17+G17</f>
        <v>0</v>
      </c>
    </row>
    <row r="18" spans="1:12" ht="15.75" customHeight="1">
      <c r="A18" s="259"/>
      <c r="B18" s="305" t="s">
        <v>159</v>
      </c>
      <c r="C18" s="215" t="s">
        <v>137</v>
      </c>
      <c r="D18" s="215">
        <v>1.02</v>
      </c>
      <c r="E18" s="213">
        <f>E16*D18</f>
        <v>1.02</v>
      </c>
      <c r="F18" s="213"/>
      <c r="G18" s="213">
        <f>F18*E18</f>
        <v>0</v>
      </c>
      <c r="H18" s="213"/>
      <c r="I18" s="213"/>
      <c r="J18" s="213"/>
      <c r="K18" s="213"/>
      <c r="L18" s="213">
        <f>K18+I18+G18</f>
        <v>0</v>
      </c>
    </row>
    <row r="19" spans="1:12" ht="15.75" customHeight="1">
      <c r="A19" s="262"/>
      <c r="B19" s="305" t="s">
        <v>123</v>
      </c>
      <c r="C19" s="215" t="s">
        <v>0</v>
      </c>
      <c r="D19" s="215">
        <v>0.62</v>
      </c>
      <c r="E19" s="213">
        <f>E16*D19</f>
        <v>0.62</v>
      </c>
      <c r="F19" s="213"/>
      <c r="G19" s="213">
        <f>F19*E19</f>
        <v>0</v>
      </c>
      <c r="H19" s="213"/>
      <c r="I19" s="213"/>
      <c r="J19" s="213"/>
      <c r="K19" s="213"/>
      <c r="L19" s="213">
        <f>K19+I19+G19</f>
        <v>0</v>
      </c>
    </row>
    <row r="20" spans="1:12" ht="57.75" customHeight="1">
      <c r="A20" s="257">
        <v>3</v>
      </c>
      <c r="B20" s="258" t="s">
        <v>257</v>
      </c>
      <c r="C20" s="211" t="s">
        <v>141</v>
      </c>
      <c r="D20" s="211"/>
      <c r="E20" s="212">
        <v>4</v>
      </c>
      <c r="F20" s="278"/>
      <c r="G20" s="278"/>
      <c r="H20" s="278"/>
      <c r="I20" s="278"/>
      <c r="J20" s="278"/>
      <c r="K20" s="278"/>
      <c r="L20" s="278"/>
    </row>
    <row r="21" spans="1:12" ht="16.5" customHeight="1">
      <c r="A21" s="259"/>
      <c r="B21" s="299" t="s">
        <v>151</v>
      </c>
      <c r="C21" s="91" t="s">
        <v>0</v>
      </c>
      <c r="D21" s="213">
        <v>1</v>
      </c>
      <c r="E21" s="213">
        <f>E20*D21</f>
        <v>4</v>
      </c>
      <c r="F21" s="278"/>
      <c r="G21" s="278"/>
      <c r="H21" s="278"/>
      <c r="I21" s="278">
        <f>H21*E21</f>
        <v>0</v>
      </c>
      <c r="J21" s="278"/>
      <c r="K21" s="278"/>
      <c r="L21" s="278">
        <f>K21+I21+G21</f>
        <v>0</v>
      </c>
    </row>
    <row r="22" spans="1:12" ht="16.5" customHeight="1">
      <c r="A22" s="259"/>
      <c r="B22" s="305" t="s">
        <v>263</v>
      </c>
      <c r="C22" s="215" t="s">
        <v>140</v>
      </c>
      <c r="D22" s="215">
        <v>1.25</v>
      </c>
      <c r="E22" s="213">
        <f>E20*D22</f>
        <v>5</v>
      </c>
      <c r="F22" s="278"/>
      <c r="G22" s="278"/>
      <c r="H22" s="278"/>
      <c r="I22" s="278"/>
      <c r="J22" s="278"/>
      <c r="K22" s="278">
        <f>J22*E22</f>
        <v>0</v>
      </c>
      <c r="L22" s="278">
        <f>K22+I22+G22</f>
        <v>0</v>
      </c>
    </row>
    <row r="23" spans="1:12" ht="46.5" customHeight="1">
      <c r="A23" s="259"/>
      <c r="B23" s="306" t="s">
        <v>258</v>
      </c>
      <c r="C23" s="210" t="s">
        <v>141</v>
      </c>
      <c r="D23" s="255">
        <v>1</v>
      </c>
      <c r="E23" s="255">
        <f>E20*D23</f>
        <v>4</v>
      </c>
      <c r="F23" s="280"/>
      <c r="G23" s="280">
        <f>F23*E23</f>
        <v>0</v>
      </c>
      <c r="H23" s="280"/>
      <c r="I23" s="280"/>
      <c r="J23" s="280"/>
      <c r="K23" s="280"/>
      <c r="L23" s="280">
        <f>K23+I23+G23</f>
        <v>0</v>
      </c>
    </row>
    <row r="24" spans="1:12" ht="14.25" customHeight="1">
      <c r="A24" s="302"/>
      <c r="B24" s="258" t="s">
        <v>5</v>
      </c>
      <c r="C24" s="211"/>
      <c r="D24" s="211"/>
      <c r="E24" s="212"/>
      <c r="F24" s="253"/>
      <c r="G24" s="253">
        <f>SUM(G13:G23)</f>
        <v>0</v>
      </c>
      <c r="H24" s="253"/>
      <c r="I24" s="253"/>
      <c r="J24" s="253"/>
      <c r="K24" s="253"/>
      <c r="L24" s="253">
        <f>SUM(L13:L23)</f>
        <v>0</v>
      </c>
    </row>
    <row r="25" spans="1:12" ht="15" customHeight="1">
      <c r="A25" s="302"/>
      <c r="B25" s="102" t="s">
        <v>132</v>
      </c>
      <c r="C25" s="250">
        <v>0.05</v>
      </c>
      <c r="D25" s="211"/>
      <c r="E25" s="212"/>
      <c r="F25" s="212"/>
      <c r="G25" s="212"/>
      <c r="H25" s="212"/>
      <c r="I25" s="212"/>
      <c r="J25" s="212"/>
      <c r="K25" s="212"/>
      <c r="L25" s="213">
        <f>G24*C25</f>
        <v>0</v>
      </c>
    </row>
    <row r="26" spans="1:12" ht="15" customHeight="1">
      <c r="A26" s="264"/>
      <c r="B26" s="286" t="s">
        <v>5</v>
      </c>
      <c r="C26" s="223"/>
      <c r="D26" s="281"/>
      <c r="E26" s="282"/>
      <c r="F26" s="282"/>
      <c r="G26" s="282"/>
      <c r="H26" s="282"/>
      <c r="I26" s="282"/>
      <c r="J26" s="282"/>
      <c r="K26" s="282"/>
      <c r="L26" s="214">
        <f>L25+L24</f>
        <v>0</v>
      </c>
    </row>
    <row r="27" spans="1:12" ht="15" customHeight="1">
      <c r="A27" s="264"/>
      <c r="B27" s="211" t="s">
        <v>264</v>
      </c>
      <c r="C27" s="273">
        <v>0.1</v>
      </c>
      <c r="D27" s="211"/>
      <c r="E27" s="212"/>
      <c r="F27" s="212"/>
      <c r="G27" s="212"/>
      <c r="H27" s="212"/>
      <c r="I27" s="212"/>
      <c r="J27" s="212"/>
      <c r="K27" s="212"/>
      <c r="L27" s="213">
        <f>L26*C27</f>
        <v>0</v>
      </c>
    </row>
    <row r="28" spans="1:12" ht="15" customHeight="1">
      <c r="A28" s="264"/>
      <c r="B28" s="279" t="s">
        <v>5</v>
      </c>
      <c r="C28" s="211"/>
      <c r="D28" s="211"/>
      <c r="E28" s="212"/>
      <c r="F28" s="212"/>
      <c r="G28" s="212"/>
      <c r="H28" s="212"/>
      <c r="I28" s="212"/>
      <c r="J28" s="212"/>
      <c r="K28" s="212"/>
      <c r="L28" s="213">
        <f>L27+L26</f>
        <v>0</v>
      </c>
    </row>
    <row r="29" spans="1:12" ht="15" customHeight="1">
      <c r="A29" s="264"/>
      <c r="B29" s="211" t="s">
        <v>225</v>
      </c>
      <c r="C29" s="273">
        <v>0.08</v>
      </c>
      <c r="D29" s="211"/>
      <c r="E29" s="212"/>
      <c r="F29" s="212"/>
      <c r="G29" s="212"/>
      <c r="H29" s="212"/>
      <c r="I29" s="212"/>
      <c r="J29" s="212"/>
      <c r="K29" s="212"/>
      <c r="L29" s="213">
        <f>L28*C29</f>
        <v>0</v>
      </c>
    </row>
    <row r="30" spans="1:12" ht="15" customHeight="1">
      <c r="A30" s="264"/>
      <c r="B30" s="279" t="s">
        <v>5</v>
      </c>
      <c r="C30" s="211"/>
      <c r="D30" s="211"/>
      <c r="E30" s="212"/>
      <c r="F30" s="212"/>
      <c r="G30" s="212"/>
      <c r="H30" s="212"/>
      <c r="I30" s="212"/>
      <c r="J30" s="212"/>
      <c r="K30" s="212"/>
      <c r="L30" s="213">
        <f>SUM(L28:L29)</f>
        <v>0</v>
      </c>
    </row>
    <row r="31" spans="2:12" ht="15" customHeight="1">
      <c r="B31" s="96" t="s">
        <v>120</v>
      </c>
      <c r="C31" s="97">
        <v>0.03</v>
      </c>
      <c r="D31" s="102"/>
      <c r="E31" s="103"/>
      <c r="F31" s="96"/>
      <c r="G31" s="94"/>
      <c r="H31" s="94"/>
      <c r="I31" s="94"/>
      <c r="J31" s="104"/>
      <c r="K31" s="104"/>
      <c r="L31" s="90">
        <f>L30*C31</f>
        <v>0</v>
      </c>
    </row>
    <row r="32" spans="2:12" ht="15" customHeight="1">
      <c r="B32" s="98" t="s">
        <v>5</v>
      </c>
      <c r="C32" s="97"/>
      <c r="D32" s="102"/>
      <c r="E32" s="103"/>
      <c r="F32" s="96"/>
      <c r="G32" s="94"/>
      <c r="H32" s="94"/>
      <c r="I32" s="94"/>
      <c r="J32" s="104"/>
      <c r="K32" s="104"/>
      <c r="L32" s="90">
        <f>L31+L30</f>
        <v>0</v>
      </c>
    </row>
    <row r="33" spans="2:12" ht="15" customHeight="1">
      <c r="B33" s="96" t="s">
        <v>135</v>
      </c>
      <c r="C33" s="97">
        <v>0.18</v>
      </c>
      <c r="D33" s="102"/>
      <c r="E33" s="103"/>
      <c r="F33" s="96"/>
      <c r="G33" s="94"/>
      <c r="H33" s="94"/>
      <c r="I33" s="94"/>
      <c r="J33" s="104"/>
      <c r="K33" s="104"/>
      <c r="L33" s="90">
        <f>L32*C33</f>
        <v>0</v>
      </c>
    </row>
    <row r="34" spans="2:12" ht="15" customHeight="1">
      <c r="B34" s="98" t="s">
        <v>150</v>
      </c>
      <c r="C34" s="105"/>
      <c r="D34" s="105"/>
      <c r="E34" s="105"/>
      <c r="F34" s="105"/>
      <c r="G34" s="106"/>
      <c r="H34" s="106"/>
      <c r="I34" s="106"/>
      <c r="J34" s="106"/>
      <c r="K34" s="106"/>
      <c r="L34" s="107">
        <f>L33+L32</f>
        <v>0</v>
      </c>
    </row>
  </sheetData>
  <sheetProtection/>
  <mergeCells count="8">
    <mergeCell ref="H10:I10"/>
    <mergeCell ref="J10:K10"/>
    <mergeCell ref="L10:L11"/>
    <mergeCell ref="A10:A11"/>
    <mergeCell ref="B10:B11"/>
    <mergeCell ref="C10:C11"/>
    <mergeCell ref="D10:E10"/>
    <mergeCell ref="F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96"/>
  <sheetViews>
    <sheetView zoomScalePageLayoutView="0" workbookViewId="0" topLeftCell="A8">
      <selection activeCell="J14" sqref="J14:J87"/>
    </sheetView>
  </sheetViews>
  <sheetFormatPr defaultColWidth="8.75390625" defaultRowHeight="12.75"/>
  <cols>
    <col min="1" max="1" width="4.25390625" style="66" customWidth="1"/>
    <col min="2" max="2" width="43.375" style="66" customWidth="1"/>
    <col min="3" max="3" width="9.00390625" style="66" customWidth="1"/>
    <col min="4" max="4" width="7.25390625" style="66" customWidth="1"/>
    <col min="5" max="5" width="8.875" style="66" customWidth="1"/>
    <col min="6" max="6" width="7.375" style="66" customWidth="1"/>
    <col min="7" max="7" width="10.75390625" style="66" customWidth="1"/>
    <col min="8" max="8" width="7.625" style="66" customWidth="1"/>
    <col min="9" max="9" width="8.375" style="66" customWidth="1"/>
    <col min="10" max="10" width="7.875" style="66" customWidth="1"/>
    <col min="11" max="11" width="8.75390625" style="66" customWidth="1"/>
    <col min="12" max="12" width="14.125" style="66" customWidth="1"/>
    <col min="13" max="13" width="12.875" style="66" customWidth="1"/>
    <col min="14" max="16384" width="8.75390625" style="66" customWidth="1"/>
  </cols>
  <sheetData>
    <row r="2" spans="2:12" ht="18" customHeight="1">
      <c r="B2" s="65" t="s">
        <v>371</v>
      </c>
      <c r="C2" s="65"/>
      <c r="D2" s="65"/>
      <c r="E2" s="300"/>
      <c r="F2" s="300"/>
      <c r="G2" s="300"/>
      <c r="H2" s="146"/>
      <c r="I2" s="67"/>
      <c r="J2" s="67"/>
      <c r="K2" s="67"/>
      <c r="L2" s="67"/>
    </row>
    <row r="3" spans="2:12" ht="16.5" customHeight="1">
      <c r="B3" s="65" t="s">
        <v>287</v>
      </c>
      <c r="C3" s="65"/>
      <c r="D3" s="65"/>
      <c r="E3" s="300"/>
      <c r="F3" s="300"/>
      <c r="G3" s="300"/>
      <c r="H3" s="146"/>
      <c r="I3" s="67"/>
      <c r="J3" s="67"/>
      <c r="K3" s="67"/>
      <c r="L3" s="67"/>
    </row>
    <row r="4" spans="2:12" ht="16.5" customHeight="1">
      <c r="B4" s="146"/>
      <c r="C4" s="146"/>
      <c r="D4" s="146"/>
      <c r="E4" s="146"/>
      <c r="F4" s="146"/>
      <c r="G4" s="146"/>
      <c r="H4" s="146"/>
      <c r="I4" s="67"/>
      <c r="J4" s="67"/>
      <c r="K4" s="67"/>
      <c r="L4" s="67"/>
    </row>
    <row r="5" spans="2:12" ht="21" customHeight="1">
      <c r="B5" s="67"/>
      <c r="C5" s="65" t="s">
        <v>449</v>
      </c>
      <c r="D5" s="65"/>
      <c r="E5" s="65"/>
      <c r="F5" s="65"/>
      <c r="G5" s="65"/>
      <c r="H5" s="67"/>
      <c r="I5" s="67"/>
      <c r="J5" s="67"/>
      <c r="K5" s="68"/>
      <c r="L5" s="67"/>
    </row>
    <row r="6" spans="2:12" ht="18.75" customHeight="1">
      <c r="B6" s="67"/>
      <c r="C6" s="67" t="s">
        <v>240</v>
      </c>
      <c r="D6" s="67"/>
      <c r="E6" s="67"/>
      <c r="F6" s="67"/>
      <c r="G6" s="67"/>
      <c r="H6" s="67"/>
      <c r="I6" s="67"/>
      <c r="J6" s="67"/>
      <c r="K6" s="67"/>
      <c r="L6" s="67"/>
    </row>
    <row r="7" spans="2:12" ht="16.5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2:12" ht="15.75" customHeight="1">
      <c r="B8" s="67" t="s">
        <v>125</v>
      </c>
      <c r="C8" s="67"/>
      <c r="D8" s="67"/>
      <c r="E8" s="67"/>
      <c r="F8" s="67"/>
      <c r="G8" s="67"/>
      <c r="H8" s="67"/>
      <c r="I8" s="67"/>
      <c r="J8" s="67"/>
      <c r="K8" s="69"/>
      <c r="L8" s="67"/>
    </row>
    <row r="9" spans="1:12" ht="13.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42.75" customHeight="1">
      <c r="A10" s="528" t="s">
        <v>10</v>
      </c>
      <c r="B10" s="127"/>
      <c r="C10" s="71"/>
      <c r="D10" s="530" t="s">
        <v>2</v>
      </c>
      <c r="E10" s="531"/>
      <c r="F10" s="532" t="s">
        <v>3</v>
      </c>
      <c r="G10" s="533"/>
      <c r="H10" s="534" t="s">
        <v>4</v>
      </c>
      <c r="I10" s="535"/>
      <c r="J10" s="534" t="s">
        <v>126</v>
      </c>
      <c r="K10" s="535"/>
      <c r="L10" s="525" t="s">
        <v>153</v>
      </c>
    </row>
    <row r="11" spans="1:12" ht="72" customHeight="1">
      <c r="A11" s="529"/>
      <c r="B11" s="86" t="s">
        <v>11</v>
      </c>
      <c r="C11" s="87" t="s">
        <v>1</v>
      </c>
      <c r="D11" s="125" t="s">
        <v>127</v>
      </c>
      <c r="E11" s="72" t="s">
        <v>6</v>
      </c>
      <c r="F11" s="73" t="s">
        <v>7</v>
      </c>
      <c r="G11" s="74" t="s">
        <v>5</v>
      </c>
      <c r="H11" s="75" t="s">
        <v>7</v>
      </c>
      <c r="I11" s="74" t="s">
        <v>5</v>
      </c>
      <c r="J11" s="75" t="s">
        <v>7</v>
      </c>
      <c r="K11" s="74" t="s">
        <v>5</v>
      </c>
      <c r="L11" s="526"/>
    </row>
    <row r="12" spans="1:12" ht="13.5">
      <c r="A12" s="233" t="s">
        <v>8</v>
      </c>
      <c r="B12" s="234">
        <v>2</v>
      </c>
      <c r="C12" s="235">
        <v>3</v>
      </c>
      <c r="D12" s="301" t="s">
        <v>9</v>
      </c>
      <c r="E12" s="236">
        <v>5</v>
      </c>
      <c r="F12" s="237">
        <v>6</v>
      </c>
      <c r="G12" s="236">
        <v>7</v>
      </c>
      <c r="H12" s="237">
        <v>8</v>
      </c>
      <c r="I12" s="236">
        <v>9</v>
      </c>
      <c r="J12" s="236">
        <v>10</v>
      </c>
      <c r="K12" s="236">
        <v>11</v>
      </c>
      <c r="L12" s="233">
        <v>12</v>
      </c>
    </row>
    <row r="13" spans="1:12" ht="16.5">
      <c r="A13" s="409"/>
      <c r="B13" s="558" t="s">
        <v>226</v>
      </c>
      <c r="C13" s="527"/>
      <c r="D13" s="527"/>
      <c r="E13" s="527"/>
      <c r="F13" s="80"/>
      <c r="G13" s="80"/>
      <c r="H13" s="81"/>
      <c r="I13" s="80"/>
      <c r="J13" s="80"/>
      <c r="K13" s="80"/>
      <c r="L13" s="82"/>
    </row>
    <row r="14" spans="1:12" ht="13.5">
      <c r="A14" s="410">
        <v>1</v>
      </c>
      <c r="B14" s="93" t="s">
        <v>457</v>
      </c>
      <c r="C14" s="133" t="s">
        <v>141</v>
      </c>
      <c r="D14" s="136"/>
      <c r="E14" s="136">
        <v>1</v>
      </c>
      <c r="F14" s="94"/>
      <c r="G14" s="90"/>
      <c r="H14" s="117"/>
      <c r="I14" s="90"/>
      <c r="J14" s="90"/>
      <c r="K14" s="90"/>
      <c r="L14" s="90"/>
    </row>
    <row r="15" spans="1:12" ht="13.5">
      <c r="A15" s="411"/>
      <c r="B15" s="299" t="s">
        <v>151</v>
      </c>
      <c r="C15" s="91" t="s">
        <v>0</v>
      </c>
      <c r="D15" s="84">
        <v>1</v>
      </c>
      <c r="E15" s="255">
        <f>E14*D15</f>
        <v>1</v>
      </c>
      <c r="F15" s="255"/>
      <c r="G15" s="255"/>
      <c r="H15" s="254"/>
      <c r="I15" s="254">
        <f>H15*E15</f>
        <v>0</v>
      </c>
      <c r="J15" s="248"/>
      <c r="K15" s="248"/>
      <c r="L15" s="254">
        <f>K15+I15+G15</f>
        <v>0</v>
      </c>
    </row>
    <row r="16" spans="1:12" ht="13.5">
      <c r="A16" s="411"/>
      <c r="B16" s="85" t="s">
        <v>458</v>
      </c>
      <c r="C16" s="215" t="s">
        <v>124</v>
      </c>
      <c r="D16" s="213">
        <v>1</v>
      </c>
      <c r="E16" s="213">
        <f>E14*D16</f>
        <v>1</v>
      </c>
      <c r="F16" s="213"/>
      <c r="G16" s="213">
        <f>F16*E16</f>
        <v>0</v>
      </c>
      <c r="H16" s="254"/>
      <c r="I16" s="254"/>
      <c r="J16" s="248"/>
      <c r="K16" s="248"/>
      <c r="L16" s="254">
        <f>K16+I16+G16</f>
        <v>0</v>
      </c>
    </row>
    <row r="17" spans="1:12" ht="27">
      <c r="A17" s="266">
        <v>2</v>
      </c>
      <c r="B17" s="258" t="s">
        <v>459</v>
      </c>
      <c r="C17" s="211" t="s">
        <v>124</v>
      </c>
      <c r="D17" s="211"/>
      <c r="E17" s="212">
        <v>30</v>
      </c>
      <c r="F17" s="255"/>
      <c r="G17" s="255"/>
      <c r="H17" s="254"/>
      <c r="I17" s="254"/>
      <c r="J17" s="248"/>
      <c r="K17" s="248"/>
      <c r="L17" s="254"/>
    </row>
    <row r="18" spans="1:12" ht="13.5">
      <c r="A18" s="267"/>
      <c r="B18" s="299" t="s">
        <v>151</v>
      </c>
      <c r="C18" s="91" t="s">
        <v>0</v>
      </c>
      <c r="D18" s="84">
        <v>1</v>
      </c>
      <c r="E18" s="255">
        <f>E17*D18</f>
        <v>30</v>
      </c>
      <c r="F18" s="255"/>
      <c r="G18" s="255"/>
      <c r="H18" s="254"/>
      <c r="I18" s="254">
        <f>H18*E18</f>
        <v>0</v>
      </c>
      <c r="J18" s="248"/>
      <c r="K18" s="248"/>
      <c r="L18" s="254">
        <f>K18+I18+G18</f>
        <v>0</v>
      </c>
    </row>
    <row r="19" spans="1:12" ht="13.5">
      <c r="A19" s="267"/>
      <c r="B19" s="85" t="s">
        <v>227</v>
      </c>
      <c r="C19" s="215" t="s">
        <v>124</v>
      </c>
      <c r="D19" s="213">
        <v>1</v>
      </c>
      <c r="E19" s="213">
        <f>E17*D19</f>
        <v>30</v>
      </c>
      <c r="F19" s="213"/>
      <c r="G19" s="213">
        <f>F19*E19</f>
        <v>0</v>
      </c>
      <c r="H19" s="254"/>
      <c r="I19" s="254"/>
      <c r="J19" s="248"/>
      <c r="K19" s="248"/>
      <c r="L19" s="254">
        <f>K19+I19+G19</f>
        <v>0</v>
      </c>
    </row>
    <row r="20" spans="1:12" ht="27">
      <c r="A20" s="266">
        <v>3</v>
      </c>
      <c r="B20" s="258" t="s">
        <v>460</v>
      </c>
      <c r="C20" s="211" t="s">
        <v>124</v>
      </c>
      <c r="D20" s="212"/>
      <c r="E20" s="212">
        <v>40</v>
      </c>
      <c r="F20" s="255"/>
      <c r="G20" s="214"/>
      <c r="H20" s="254"/>
      <c r="I20" s="254"/>
      <c r="J20" s="256"/>
      <c r="K20" s="256"/>
      <c r="L20" s="254"/>
    </row>
    <row r="21" spans="1:12" ht="13.5">
      <c r="A21" s="267"/>
      <c r="B21" s="299" t="s">
        <v>151</v>
      </c>
      <c r="C21" s="91" t="s">
        <v>0</v>
      </c>
      <c r="D21" s="84">
        <v>1</v>
      </c>
      <c r="E21" s="213">
        <f>E20*D21</f>
        <v>40</v>
      </c>
      <c r="F21" s="255"/>
      <c r="G21" s="214"/>
      <c r="H21" s="254"/>
      <c r="I21" s="254">
        <f>H21*E21</f>
        <v>0</v>
      </c>
      <c r="J21" s="256"/>
      <c r="K21" s="256"/>
      <c r="L21" s="254">
        <f>K21+I21+G21</f>
        <v>0</v>
      </c>
    </row>
    <row r="22" spans="1:12" ht="13.5">
      <c r="A22" s="267"/>
      <c r="B22" s="85" t="s">
        <v>228</v>
      </c>
      <c r="C22" s="215" t="s">
        <v>124</v>
      </c>
      <c r="D22" s="213">
        <v>1</v>
      </c>
      <c r="E22" s="213">
        <f>E20*D22</f>
        <v>40</v>
      </c>
      <c r="F22" s="213"/>
      <c r="G22" s="214">
        <f>F22*E22</f>
        <v>0</v>
      </c>
      <c r="H22" s="254"/>
      <c r="I22" s="254"/>
      <c r="J22" s="256"/>
      <c r="K22" s="256"/>
      <c r="L22" s="254">
        <f>K22+I22+G22</f>
        <v>0</v>
      </c>
    </row>
    <row r="23" spans="1:12" ht="13.5">
      <c r="A23" s="412">
        <v>4</v>
      </c>
      <c r="B23" s="258" t="s">
        <v>229</v>
      </c>
      <c r="C23" s="211" t="s">
        <v>141</v>
      </c>
      <c r="D23" s="212"/>
      <c r="E23" s="212">
        <v>5</v>
      </c>
      <c r="F23" s="213"/>
      <c r="G23" s="214"/>
      <c r="H23" s="213"/>
      <c r="I23" s="213"/>
      <c r="J23" s="214"/>
      <c r="K23" s="214"/>
      <c r="L23" s="254"/>
    </row>
    <row r="24" spans="1:12" ht="19.5" customHeight="1">
      <c r="A24" s="413"/>
      <c r="B24" s="299" t="s">
        <v>151</v>
      </c>
      <c r="C24" s="91" t="s">
        <v>0</v>
      </c>
      <c r="D24" s="84">
        <v>1</v>
      </c>
      <c r="E24" s="213">
        <f>E23*D24</f>
        <v>5</v>
      </c>
      <c r="F24" s="213"/>
      <c r="G24" s="214"/>
      <c r="H24" s="213"/>
      <c r="I24" s="213">
        <f>H24*E24</f>
        <v>0</v>
      </c>
      <c r="J24" s="214"/>
      <c r="K24" s="214"/>
      <c r="L24" s="254">
        <f>K24+I24+G24</f>
        <v>0</v>
      </c>
    </row>
    <row r="25" spans="1:12" ht="13.5">
      <c r="A25" s="413"/>
      <c r="B25" s="85" t="s">
        <v>230</v>
      </c>
      <c r="C25" s="215" t="s">
        <v>141</v>
      </c>
      <c r="D25" s="215"/>
      <c r="E25" s="213">
        <v>4</v>
      </c>
      <c r="F25" s="213"/>
      <c r="G25" s="214">
        <f>F25*E25</f>
        <v>0</v>
      </c>
      <c r="H25" s="213"/>
      <c r="I25" s="213"/>
      <c r="J25" s="214"/>
      <c r="K25" s="214"/>
      <c r="L25" s="254">
        <f>K25+I25+G25</f>
        <v>0</v>
      </c>
    </row>
    <row r="26" spans="1:12" ht="13.5">
      <c r="A26" s="413"/>
      <c r="B26" s="85" t="s">
        <v>231</v>
      </c>
      <c r="C26" s="215" t="s">
        <v>141</v>
      </c>
      <c r="D26" s="215"/>
      <c r="E26" s="213">
        <v>1</v>
      </c>
      <c r="F26" s="213"/>
      <c r="G26" s="214">
        <f>F26*E26</f>
        <v>0</v>
      </c>
      <c r="H26" s="213"/>
      <c r="I26" s="213"/>
      <c r="J26" s="214"/>
      <c r="K26" s="214"/>
      <c r="L26" s="254">
        <f>K26+I26+G26</f>
        <v>0</v>
      </c>
    </row>
    <row r="27" spans="1:12" ht="18" customHeight="1">
      <c r="A27" s="118">
        <v>5</v>
      </c>
      <c r="B27" s="251" t="s">
        <v>232</v>
      </c>
      <c r="C27" s="102" t="s">
        <v>124</v>
      </c>
      <c r="D27" s="102"/>
      <c r="E27" s="122">
        <v>12</v>
      </c>
      <c r="F27" s="260"/>
      <c r="G27" s="261"/>
      <c r="H27" s="260"/>
      <c r="I27" s="261"/>
      <c r="J27" s="248"/>
      <c r="K27" s="248"/>
      <c r="L27" s="183"/>
    </row>
    <row r="28" spans="1:12" ht="13.5">
      <c r="A28" s="267"/>
      <c r="B28" s="299" t="s">
        <v>151</v>
      </c>
      <c r="C28" s="91" t="s">
        <v>0</v>
      </c>
      <c r="D28" s="254">
        <v>1</v>
      </c>
      <c r="E28" s="254">
        <f>E27*D28</f>
        <v>12</v>
      </c>
      <c r="F28" s="260"/>
      <c r="G28" s="261"/>
      <c r="H28" s="254"/>
      <c r="I28" s="254">
        <f>H28*E28</f>
        <v>0</v>
      </c>
      <c r="J28" s="248"/>
      <c r="K28" s="248"/>
      <c r="L28" s="254">
        <f>K28+I28+G28</f>
        <v>0</v>
      </c>
    </row>
    <row r="29" spans="1:12" ht="13.5">
      <c r="A29" s="267"/>
      <c r="B29" s="85" t="s">
        <v>233</v>
      </c>
      <c r="C29" s="215" t="s">
        <v>124</v>
      </c>
      <c r="D29" s="213">
        <v>1</v>
      </c>
      <c r="E29" s="213">
        <f>E27*D29</f>
        <v>12</v>
      </c>
      <c r="F29" s="213"/>
      <c r="G29" s="213">
        <f>F29*E29</f>
        <v>0</v>
      </c>
      <c r="H29" s="260"/>
      <c r="I29" s="261"/>
      <c r="J29" s="248"/>
      <c r="K29" s="248"/>
      <c r="L29" s="254">
        <f>K29+I29+G29</f>
        <v>0</v>
      </c>
    </row>
    <row r="30" spans="1:12" ht="27">
      <c r="A30" s="118">
        <v>6</v>
      </c>
      <c r="B30" s="251" t="s">
        <v>234</v>
      </c>
      <c r="C30" s="102" t="s">
        <v>124</v>
      </c>
      <c r="D30" s="122"/>
      <c r="E30" s="122">
        <v>8</v>
      </c>
      <c r="F30" s="213"/>
      <c r="G30" s="214"/>
      <c r="H30" s="213"/>
      <c r="I30" s="213"/>
      <c r="J30" s="214"/>
      <c r="K30" s="214"/>
      <c r="L30" s="213"/>
    </row>
    <row r="31" spans="1:12" ht="13.5">
      <c r="A31" s="267"/>
      <c r="B31" s="299" t="s">
        <v>152</v>
      </c>
      <c r="C31" s="91" t="s">
        <v>0</v>
      </c>
      <c r="D31" s="213">
        <v>1</v>
      </c>
      <c r="E31" s="213">
        <f>E30*D31</f>
        <v>8</v>
      </c>
      <c r="F31" s="213"/>
      <c r="G31" s="214"/>
      <c r="H31" s="213"/>
      <c r="I31" s="213">
        <f>H31*E31</f>
        <v>0</v>
      </c>
      <c r="J31" s="214"/>
      <c r="K31" s="214"/>
      <c r="L31" s="214">
        <f>K31+I31+G31</f>
        <v>0</v>
      </c>
    </row>
    <row r="32" spans="1:12" ht="13.5">
      <c r="A32" s="267"/>
      <c r="B32" s="85" t="s">
        <v>461</v>
      </c>
      <c r="C32" s="215" t="s">
        <v>124</v>
      </c>
      <c r="D32" s="84">
        <v>1</v>
      </c>
      <c r="E32" s="213">
        <f>E30*D32</f>
        <v>8</v>
      </c>
      <c r="F32" s="213"/>
      <c r="G32" s="214">
        <f>F32*E32</f>
        <v>0</v>
      </c>
      <c r="H32" s="213"/>
      <c r="I32" s="213"/>
      <c r="J32" s="214"/>
      <c r="K32" s="214"/>
      <c r="L32" s="214">
        <f>K32+I32+G32</f>
        <v>0</v>
      </c>
    </row>
    <row r="33" spans="1:12" ht="27">
      <c r="A33" s="266">
        <v>7</v>
      </c>
      <c r="B33" s="258" t="s">
        <v>462</v>
      </c>
      <c r="C33" s="211" t="s">
        <v>124</v>
      </c>
      <c r="D33" s="122"/>
      <c r="E33" s="212">
        <v>18</v>
      </c>
      <c r="F33" s="213"/>
      <c r="G33" s="213"/>
      <c r="H33" s="213"/>
      <c r="I33" s="213"/>
      <c r="J33" s="214"/>
      <c r="K33" s="214"/>
      <c r="L33" s="214"/>
    </row>
    <row r="34" spans="1:12" ht="13.5">
      <c r="A34" s="267"/>
      <c r="B34" s="299" t="s">
        <v>152</v>
      </c>
      <c r="C34" s="91" t="s">
        <v>0</v>
      </c>
      <c r="D34" s="213">
        <v>1</v>
      </c>
      <c r="E34" s="213">
        <f>E33*D34</f>
        <v>18</v>
      </c>
      <c r="F34" s="213"/>
      <c r="G34" s="214"/>
      <c r="H34" s="213"/>
      <c r="I34" s="213">
        <f>H34*E34</f>
        <v>0</v>
      </c>
      <c r="J34" s="214"/>
      <c r="K34" s="214"/>
      <c r="L34" s="214">
        <f>K34+I34+G34</f>
        <v>0</v>
      </c>
    </row>
    <row r="35" spans="1:12" ht="13.5">
      <c r="A35" s="267"/>
      <c r="B35" s="306" t="s">
        <v>461</v>
      </c>
      <c r="C35" s="210" t="s">
        <v>124</v>
      </c>
      <c r="D35" s="144">
        <v>1</v>
      </c>
      <c r="E35" s="255">
        <f>E33*D35</f>
        <v>18</v>
      </c>
      <c r="F35" s="255"/>
      <c r="G35" s="263">
        <f>F35*E35</f>
        <v>0</v>
      </c>
      <c r="H35" s="255"/>
      <c r="I35" s="255"/>
      <c r="J35" s="263"/>
      <c r="K35" s="263"/>
      <c r="L35" s="263">
        <f>K35+I35+G35</f>
        <v>0</v>
      </c>
    </row>
    <row r="36" spans="1:12" ht="27">
      <c r="A36" s="266">
        <v>8</v>
      </c>
      <c r="B36" s="258" t="s">
        <v>463</v>
      </c>
      <c r="C36" s="211" t="s">
        <v>124</v>
      </c>
      <c r="D36" s="122"/>
      <c r="E36" s="212">
        <v>5</v>
      </c>
      <c r="F36" s="213"/>
      <c r="G36" s="213"/>
      <c r="H36" s="213"/>
      <c r="I36" s="213"/>
      <c r="J36" s="213"/>
      <c r="K36" s="213"/>
      <c r="L36" s="213"/>
    </row>
    <row r="37" spans="1:12" ht="13.5">
      <c r="A37" s="267"/>
      <c r="B37" s="299" t="s">
        <v>152</v>
      </c>
      <c r="C37" s="91" t="s">
        <v>0</v>
      </c>
      <c r="D37" s="213">
        <v>1</v>
      </c>
      <c r="E37" s="213">
        <f>E36*D37</f>
        <v>5</v>
      </c>
      <c r="F37" s="213"/>
      <c r="G37" s="214"/>
      <c r="H37" s="213"/>
      <c r="I37" s="213">
        <f>H37*E37</f>
        <v>0</v>
      </c>
      <c r="J37" s="214"/>
      <c r="K37" s="214"/>
      <c r="L37" s="214">
        <f>K37+I37+G37</f>
        <v>0</v>
      </c>
    </row>
    <row r="38" spans="1:12" ht="13.5">
      <c r="A38" s="267"/>
      <c r="B38" s="306" t="s">
        <v>464</v>
      </c>
      <c r="C38" s="210" t="s">
        <v>124</v>
      </c>
      <c r="D38" s="144">
        <v>1</v>
      </c>
      <c r="E38" s="255">
        <f>E36*D38</f>
        <v>5</v>
      </c>
      <c r="F38" s="255"/>
      <c r="G38" s="263">
        <f>F38*E38</f>
        <v>0</v>
      </c>
      <c r="H38" s="255"/>
      <c r="I38" s="255"/>
      <c r="J38" s="263"/>
      <c r="K38" s="263"/>
      <c r="L38" s="263">
        <f>K38+I38+G38</f>
        <v>0</v>
      </c>
    </row>
    <row r="39" spans="1:12" ht="27">
      <c r="A39" s="266">
        <v>9</v>
      </c>
      <c r="B39" s="251" t="s">
        <v>235</v>
      </c>
      <c r="C39" s="102" t="s">
        <v>141</v>
      </c>
      <c r="D39" s="122"/>
      <c r="E39" s="212">
        <v>14</v>
      </c>
      <c r="F39" s="213"/>
      <c r="G39" s="213"/>
      <c r="H39" s="213"/>
      <c r="I39" s="213"/>
      <c r="J39" s="213"/>
      <c r="K39" s="213"/>
      <c r="L39" s="213"/>
    </row>
    <row r="40" spans="1:12" ht="13.5">
      <c r="A40" s="267"/>
      <c r="B40" s="299" t="s">
        <v>152</v>
      </c>
      <c r="C40" s="91" t="s">
        <v>0</v>
      </c>
      <c r="D40" s="84">
        <v>1</v>
      </c>
      <c r="E40" s="213">
        <f>E39*D40</f>
        <v>14</v>
      </c>
      <c r="F40" s="213"/>
      <c r="G40" s="214"/>
      <c r="H40" s="213"/>
      <c r="I40" s="213">
        <f>H40*E40</f>
        <v>0</v>
      </c>
      <c r="J40" s="214"/>
      <c r="K40" s="214"/>
      <c r="L40" s="214">
        <f aca="true" t="shared" si="0" ref="L40:L47">K40+I40+G40</f>
        <v>0</v>
      </c>
    </row>
    <row r="41" spans="1:12" ht="13.5">
      <c r="A41" s="267"/>
      <c r="B41" s="85" t="s">
        <v>465</v>
      </c>
      <c r="C41" s="215" t="s">
        <v>141</v>
      </c>
      <c r="D41" s="215"/>
      <c r="E41" s="213">
        <v>4</v>
      </c>
      <c r="F41" s="213"/>
      <c r="G41" s="213">
        <f aca="true" t="shared" si="1" ref="G41:G47">F41*E41</f>
        <v>0</v>
      </c>
      <c r="H41" s="260"/>
      <c r="I41" s="261"/>
      <c r="J41" s="248"/>
      <c r="K41" s="248"/>
      <c r="L41" s="214">
        <f t="shared" si="0"/>
        <v>0</v>
      </c>
    </row>
    <row r="42" spans="1:12" ht="13.5">
      <c r="A42" s="267"/>
      <c r="B42" s="85" t="s">
        <v>466</v>
      </c>
      <c r="C42" s="215" t="s">
        <v>141</v>
      </c>
      <c r="D42" s="215"/>
      <c r="E42" s="213">
        <v>1</v>
      </c>
      <c r="F42" s="213"/>
      <c r="G42" s="213">
        <f t="shared" si="1"/>
        <v>0</v>
      </c>
      <c r="H42" s="260"/>
      <c r="I42" s="261"/>
      <c r="J42" s="248"/>
      <c r="K42" s="248"/>
      <c r="L42" s="214">
        <f t="shared" si="0"/>
        <v>0</v>
      </c>
    </row>
    <row r="43" spans="1:12" ht="13.5">
      <c r="A43" s="267"/>
      <c r="B43" s="85" t="s">
        <v>236</v>
      </c>
      <c r="C43" s="215" t="s">
        <v>141</v>
      </c>
      <c r="D43" s="215"/>
      <c r="E43" s="213">
        <v>6</v>
      </c>
      <c r="F43" s="213"/>
      <c r="G43" s="213">
        <f t="shared" si="1"/>
        <v>0</v>
      </c>
      <c r="H43" s="260"/>
      <c r="I43" s="261"/>
      <c r="J43" s="248"/>
      <c r="K43" s="248"/>
      <c r="L43" s="214">
        <f t="shared" si="0"/>
        <v>0</v>
      </c>
    </row>
    <row r="44" spans="1:12" ht="13.5">
      <c r="A44" s="267"/>
      <c r="B44" s="85" t="s">
        <v>467</v>
      </c>
      <c r="C44" s="215" t="s">
        <v>141</v>
      </c>
      <c r="D44" s="215"/>
      <c r="E44" s="213">
        <v>1</v>
      </c>
      <c r="F44" s="213"/>
      <c r="G44" s="214">
        <f t="shared" si="1"/>
        <v>0</v>
      </c>
      <c r="H44" s="213"/>
      <c r="I44" s="213"/>
      <c r="J44" s="214"/>
      <c r="K44" s="214"/>
      <c r="L44" s="214">
        <f t="shared" si="0"/>
        <v>0</v>
      </c>
    </row>
    <row r="45" spans="1:12" ht="13.5">
      <c r="A45" s="267"/>
      <c r="B45" s="85" t="s">
        <v>468</v>
      </c>
      <c r="C45" s="215" t="s">
        <v>141</v>
      </c>
      <c r="D45" s="215"/>
      <c r="E45" s="213">
        <v>1</v>
      </c>
      <c r="F45" s="213"/>
      <c r="G45" s="214">
        <f t="shared" si="1"/>
        <v>0</v>
      </c>
      <c r="H45" s="213"/>
      <c r="I45" s="213"/>
      <c r="J45" s="214"/>
      <c r="K45" s="214"/>
      <c r="L45" s="214">
        <f t="shared" si="0"/>
        <v>0</v>
      </c>
    </row>
    <row r="46" spans="1:12" ht="13.5">
      <c r="A46" s="267"/>
      <c r="B46" s="85" t="s">
        <v>237</v>
      </c>
      <c r="C46" s="215" t="s">
        <v>141</v>
      </c>
      <c r="D46" s="215"/>
      <c r="E46" s="213">
        <v>1</v>
      </c>
      <c r="F46" s="213"/>
      <c r="G46" s="214">
        <f t="shared" si="1"/>
        <v>0</v>
      </c>
      <c r="H46" s="213"/>
      <c r="I46" s="213"/>
      <c r="J46" s="214"/>
      <c r="K46" s="214"/>
      <c r="L46" s="214">
        <f t="shared" si="0"/>
        <v>0</v>
      </c>
    </row>
    <row r="47" spans="1:12" ht="13.5">
      <c r="A47" s="267"/>
      <c r="B47" s="303" t="s">
        <v>123</v>
      </c>
      <c r="C47" s="188" t="s">
        <v>0</v>
      </c>
      <c r="D47" s="188">
        <v>0.24</v>
      </c>
      <c r="E47" s="213">
        <f>E39*D47</f>
        <v>3.36</v>
      </c>
      <c r="F47" s="213"/>
      <c r="G47" s="214">
        <f t="shared" si="1"/>
        <v>0</v>
      </c>
      <c r="H47" s="213"/>
      <c r="I47" s="213"/>
      <c r="J47" s="214"/>
      <c r="K47" s="214"/>
      <c r="L47" s="214">
        <f t="shared" si="0"/>
        <v>0</v>
      </c>
    </row>
    <row r="48" spans="1:12" ht="27">
      <c r="A48" s="412">
        <v>10</v>
      </c>
      <c r="B48" s="258" t="s">
        <v>476</v>
      </c>
      <c r="C48" s="211" t="s">
        <v>202</v>
      </c>
      <c r="D48" s="211"/>
      <c r="E48" s="212">
        <v>1</v>
      </c>
      <c r="F48" s="213"/>
      <c r="G48" s="214"/>
      <c r="H48" s="213"/>
      <c r="I48" s="213"/>
      <c r="J48" s="214"/>
      <c r="K48" s="214"/>
      <c r="L48" s="214"/>
    </row>
    <row r="49" spans="1:12" ht="13.5">
      <c r="A49" s="413"/>
      <c r="B49" s="299" t="s">
        <v>151</v>
      </c>
      <c r="C49" s="91" t="s">
        <v>0</v>
      </c>
      <c r="D49" s="213">
        <v>1</v>
      </c>
      <c r="E49" s="213">
        <f>E48*D49</f>
        <v>1</v>
      </c>
      <c r="F49" s="213"/>
      <c r="G49" s="214"/>
      <c r="H49" s="213"/>
      <c r="I49" s="213">
        <f>H49*E49</f>
        <v>0</v>
      </c>
      <c r="J49" s="214"/>
      <c r="K49" s="214"/>
      <c r="L49" s="214">
        <f>K49+I49+G49</f>
        <v>0</v>
      </c>
    </row>
    <row r="50" spans="1:12" ht="40.5">
      <c r="A50" s="413"/>
      <c r="B50" s="85" t="s">
        <v>477</v>
      </c>
      <c r="C50" s="215" t="s">
        <v>202</v>
      </c>
      <c r="D50" s="213">
        <v>1</v>
      </c>
      <c r="E50" s="213">
        <f>E48*D50</f>
        <v>1</v>
      </c>
      <c r="F50" s="213"/>
      <c r="G50" s="214">
        <f>F50*E50</f>
        <v>0</v>
      </c>
      <c r="H50" s="213"/>
      <c r="I50" s="213"/>
      <c r="J50" s="214"/>
      <c r="K50" s="214"/>
      <c r="L50" s="214">
        <f>K50+I50+G50</f>
        <v>0</v>
      </c>
    </row>
    <row r="51" spans="1:12" ht="13.5">
      <c r="A51" s="414"/>
      <c r="B51" s="285" t="s">
        <v>123</v>
      </c>
      <c r="C51" s="188" t="s">
        <v>0</v>
      </c>
      <c r="D51" s="188">
        <v>0.37</v>
      </c>
      <c r="E51" s="213">
        <f>E48*D51</f>
        <v>0.37</v>
      </c>
      <c r="F51" s="213"/>
      <c r="G51" s="214">
        <f>F51*E51</f>
        <v>0</v>
      </c>
      <c r="H51" s="213"/>
      <c r="I51" s="213"/>
      <c r="J51" s="214"/>
      <c r="K51" s="214"/>
      <c r="L51" s="214">
        <f>K51+I51+G51</f>
        <v>0</v>
      </c>
    </row>
    <row r="52" spans="1:12" ht="27">
      <c r="A52" s="412">
        <v>11</v>
      </c>
      <c r="B52" s="258" t="s">
        <v>475</v>
      </c>
      <c r="C52" s="211" t="s">
        <v>202</v>
      </c>
      <c r="D52" s="211"/>
      <c r="E52" s="212">
        <v>1</v>
      </c>
      <c r="F52" s="213"/>
      <c r="G52" s="214"/>
      <c r="H52" s="213"/>
      <c r="I52" s="213"/>
      <c r="J52" s="214"/>
      <c r="K52" s="214"/>
      <c r="L52" s="214"/>
    </row>
    <row r="53" spans="1:12" ht="13.5">
      <c r="A53" s="413"/>
      <c r="B53" s="299" t="s">
        <v>151</v>
      </c>
      <c r="C53" s="91" t="s">
        <v>0</v>
      </c>
      <c r="D53" s="213">
        <v>1</v>
      </c>
      <c r="E53" s="213">
        <f>E52*D53</f>
        <v>1</v>
      </c>
      <c r="F53" s="213"/>
      <c r="G53" s="214"/>
      <c r="H53" s="213"/>
      <c r="I53" s="213">
        <f>H53*E53</f>
        <v>0</v>
      </c>
      <c r="J53" s="214"/>
      <c r="K53" s="214"/>
      <c r="L53" s="214">
        <f>K53+I53+G53</f>
        <v>0</v>
      </c>
    </row>
    <row r="54" spans="1:12" ht="27">
      <c r="A54" s="413"/>
      <c r="B54" s="85" t="s">
        <v>370</v>
      </c>
      <c r="C54" s="215" t="s">
        <v>202</v>
      </c>
      <c r="D54" s="213">
        <v>1</v>
      </c>
      <c r="E54" s="213">
        <f>E52*D54</f>
        <v>1</v>
      </c>
      <c r="F54" s="213"/>
      <c r="G54" s="214">
        <f>F54*E54</f>
        <v>0</v>
      </c>
      <c r="H54" s="213"/>
      <c r="I54" s="213"/>
      <c r="J54" s="214"/>
      <c r="K54" s="214"/>
      <c r="L54" s="214">
        <f>K54+I54+G54</f>
        <v>0</v>
      </c>
    </row>
    <row r="55" spans="1:12" ht="13.5">
      <c r="A55" s="414"/>
      <c r="B55" s="285" t="s">
        <v>123</v>
      </c>
      <c r="C55" s="188" t="s">
        <v>0</v>
      </c>
      <c r="D55" s="188">
        <v>1.32</v>
      </c>
      <c r="E55" s="213">
        <f>E52*D55</f>
        <v>1.32</v>
      </c>
      <c r="F55" s="213"/>
      <c r="G55" s="214">
        <f>F55*E55</f>
        <v>0</v>
      </c>
      <c r="H55" s="213"/>
      <c r="I55" s="213"/>
      <c r="J55" s="214"/>
      <c r="K55" s="214"/>
      <c r="L55" s="214">
        <f>K55+I55+G55</f>
        <v>0</v>
      </c>
    </row>
    <row r="56" spans="1:12" ht="15.75" customHeight="1">
      <c r="A56" s="412">
        <v>12</v>
      </c>
      <c r="B56" s="251" t="s">
        <v>238</v>
      </c>
      <c r="C56" s="102" t="s">
        <v>206</v>
      </c>
      <c r="D56" s="102"/>
      <c r="E56" s="122">
        <v>1</v>
      </c>
      <c r="F56" s="213"/>
      <c r="G56" s="214"/>
      <c r="H56" s="213"/>
      <c r="I56" s="213"/>
      <c r="J56" s="214"/>
      <c r="K56" s="214"/>
      <c r="L56" s="214"/>
    </row>
    <row r="57" spans="1:12" ht="13.5" customHeight="1">
      <c r="A57" s="413"/>
      <c r="B57" s="299" t="s">
        <v>151</v>
      </c>
      <c r="C57" s="91" t="s">
        <v>0</v>
      </c>
      <c r="D57" s="84">
        <v>1</v>
      </c>
      <c r="E57" s="84">
        <f>E56*D57</f>
        <v>1</v>
      </c>
      <c r="F57" s="213"/>
      <c r="G57" s="214"/>
      <c r="H57" s="213"/>
      <c r="I57" s="213">
        <f>H57*E57</f>
        <v>0</v>
      </c>
      <c r="J57" s="214"/>
      <c r="K57" s="214"/>
      <c r="L57" s="214">
        <f>K57+I57+G57</f>
        <v>0</v>
      </c>
    </row>
    <row r="58" spans="1:12" ht="13.5">
      <c r="A58" s="413"/>
      <c r="B58" s="85" t="s">
        <v>239</v>
      </c>
      <c r="C58" s="215" t="s">
        <v>141</v>
      </c>
      <c r="D58" s="213">
        <v>1</v>
      </c>
      <c r="E58" s="213">
        <f>E56*D58</f>
        <v>1</v>
      </c>
      <c r="F58" s="213"/>
      <c r="G58" s="214">
        <f>F58*E58</f>
        <v>0</v>
      </c>
      <c r="H58" s="213"/>
      <c r="I58" s="213"/>
      <c r="J58" s="214"/>
      <c r="K58" s="214"/>
      <c r="L58" s="214">
        <f>K58+I58+G58</f>
        <v>0</v>
      </c>
    </row>
    <row r="59" spans="1:12" ht="13.5">
      <c r="A59" s="413"/>
      <c r="B59" s="303" t="s">
        <v>123</v>
      </c>
      <c r="C59" s="220" t="s">
        <v>0</v>
      </c>
      <c r="D59" s="220">
        <v>0.11</v>
      </c>
      <c r="E59" s="255">
        <f>E56*D59</f>
        <v>0.11</v>
      </c>
      <c r="F59" s="255"/>
      <c r="G59" s="263">
        <f>F59*E59</f>
        <v>0</v>
      </c>
      <c r="H59" s="255"/>
      <c r="I59" s="255"/>
      <c r="J59" s="263"/>
      <c r="K59" s="263"/>
      <c r="L59" s="263">
        <f>K59+I59+G59</f>
        <v>0</v>
      </c>
    </row>
    <row r="60" spans="1:12" ht="13.5">
      <c r="A60" s="412">
        <v>13</v>
      </c>
      <c r="B60" s="251" t="s">
        <v>283</v>
      </c>
      <c r="C60" s="102" t="s">
        <v>141</v>
      </c>
      <c r="D60" s="102"/>
      <c r="E60" s="212">
        <v>1</v>
      </c>
      <c r="F60" s="213"/>
      <c r="G60" s="213"/>
      <c r="H60" s="213"/>
      <c r="I60" s="213"/>
      <c r="J60" s="213"/>
      <c r="K60" s="213"/>
      <c r="L60" s="213"/>
    </row>
    <row r="61" spans="1:12" ht="13.5">
      <c r="A61" s="413"/>
      <c r="B61" s="299" t="s">
        <v>151</v>
      </c>
      <c r="C61" s="91" t="s">
        <v>0</v>
      </c>
      <c r="D61" s="84">
        <v>1</v>
      </c>
      <c r="E61" s="84">
        <f>E60*D61</f>
        <v>1</v>
      </c>
      <c r="F61" s="213"/>
      <c r="G61" s="214"/>
      <c r="H61" s="213"/>
      <c r="I61" s="213">
        <f>H61*E61</f>
        <v>0</v>
      </c>
      <c r="J61" s="214"/>
      <c r="K61" s="214"/>
      <c r="L61" s="214">
        <f>K61+I61+G61</f>
        <v>0</v>
      </c>
    </row>
    <row r="62" spans="1:12" ht="27">
      <c r="A62" s="413"/>
      <c r="B62" s="285" t="s">
        <v>284</v>
      </c>
      <c r="C62" s="188" t="s">
        <v>206</v>
      </c>
      <c r="D62" s="84">
        <v>1</v>
      </c>
      <c r="E62" s="213">
        <f>E60*D62</f>
        <v>1</v>
      </c>
      <c r="F62" s="213"/>
      <c r="G62" s="213">
        <f>F62*E62</f>
        <v>0</v>
      </c>
      <c r="H62" s="213"/>
      <c r="I62" s="213"/>
      <c r="J62" s="213"/>
      <c r="K62" s="213"/>
      <c r="L62" s="213">
        <f>G62</f>
        <v>0</v>
      </c>
    </row>
    <row r="63" spans="1:12" ht="15.75">
      <c r="A63" s="363"/>
      <c r="B63" s="557" t="s">
        <v>469</v>
      </c>
      <c r="C63" s="553"/>
      <c r="D63" s="553"/>
      <c r="E63" s="553"/>
      <c r="F63" s="364"/>
      <c r="G63" s="365"/>
      <c r="H63" s="366"/>
      <c r="I63" s="365"/>
      <c r="J63" s="365"/>
      <c r="K63" s="365"/>
      <c r="L63" s="367"/>
    </row>
    <row r="64" spans="1:12" ht="27">
      <c r="A64" s="412">
        <v>1</v>
      </c>
      <c r="B64" s="307" t="s">
        <v>470</v>
      </c>
      <c r="C64" s="211" t="s">
        <v>137</v>
      </c>
      <c r="D64" s="211"/>
      <c r="E64" s="212">
        <v>7.94</v>
      </c>
      <c r="F64" s="213"/>
      <c r="G64" s="213"/>
      <c r="H64" s="213"/>
      <c r="I64" s="213"/>
      <c r="J64" s="213"/>
      <c r="K64" s="213"/>
      <c r="L64" s="213"/>
    </row>
    <row r="65" spans="1:12" ht="13.5">
      <c r="A65" s="413"/>
      <c r="B65" s="415" t="s">
        <v>151</v>
      </c>
      <c r="C65" s="130" t="s">
        <v>0</v>
      </c>
      <c r="D65" s="255">
        <v>1</v>
      </c>
      <c r="E65" s="255">
        <f>E64*D65</f>
        <v>7.94</v>
      </c>
      <c r="F65" s="213"/>
      <c r="G65" s="213"/>
      <c r="H65" s="213"/>
      <c r="I65" s="213">
        <f>H65*E65</f>
        <v>0</v>
      </c>
      <c r="J65" s="213"/>
      <c r="K65" s="213"/>
      <c r="L65" s="213">
        <f>I65</f>
        <v>0</v>
      </c>
    </row>
    <row r="66" spans="1:12" ht="40.5">
      <c r="A66" s="412">
        <v>2</v>
      </c>
      <c r="B66" s="307" t="s">
        <v>471</v>
      </c>
      <c r="C66" s="121" t="s">
        <v>137</v>
      </c>
      <c r="D66" s="212"/>
      <c r="E66" s="212">
        <v>3</v>
      </c>
      <c r="F66" s="213"/>
      <c r="G66" s="213"/>
      <c r="H66" s="213"/>
      <c r="I66" s="213"/>
      <c r="J66" s="213"/>
      <c r="K66" s="213"/>
      <c r="L66" s="213"/>
    </row>
    <row r="67" spans="1:12" ht="13.5">
      <c r="A67" s="413"/>
      <c r="B67" s="299" t="s">
        <v>151</v>
      </c>
      <c r="C67" s="416" t="s">
        <v>0</v>
      </c>
      <c r="D67" s="348">
        <v>1</v>
      </c>
      <c r="E67" s="348">
        <f>E66*D67</f>
        <v>3</v>
      </c>
      <c r="F67" s="348"/>
      <c r="G67" s="350"/>
      <c r="H67" s="348"/>
      <c r="I67" s="350">
        <f>H67*E67</f>
        <v>0</v>
      </c>
      <c r="J67" s="348"/>
      <c r="K67" s="348"/>
      <c r="L67" s="316">
        <f>K67+I67+G67</f>
        <v>0</v>
      </c>
    </row>
    <row r="68" spans="1:12" ht="13.5">
      <c r="A68" s="413"/>
      <c r="B68" s="368" t="s">
        <v>472</v>
      </c>
      <c r="C68" s="237" t="s">
        <v>130</v>
      </c>
      <c r="D68" s="143">
        <v>1.75</v>
      </c>
      <c r="E68" s="417">
        <f>E66*D68</f>
        <v>5.25</v>
      </c>
      <c r="F68" s="237"/>
      <c r="G68" s="417"/>
      <c r="H68" s="237"/>
      <c r="I68" s="236"/>
      <c r="J68" s="417"/>
      <c r="K68" s="417">
        <f>J68*E68</f>
        <v>0</v>
      </c>
      <c r="L68" s="417">
        <f>K68</f>
        <v>0</v>
      </c>
    </row>
    <row r="69" spans="1:12" ht="27">
      <c r="A69" s="412">
        <v>3</v>
      </c>
      <c r="B69" s="307" t="s">
        <v>473</v>
      </c>
      <c r="C69" s="211" t="s">
        <v>137</v>
      </c>
      <c r="D69" s="212"/>
      <c r="E69" s="212">
        <v>0.98</v>
      </c>
      <c r="F69" s="213"/>
      <c r="G69" s="213"/>
      <c r="H69" s="213"/>
      <c r="I69" s="213"/>
      <c r="J69" s="213"/>
      <c r="K69" s="213"/>
      <c r="L69" s="213"/>
    </row>
    <row r="70" spans="1:12" ht="13.5">
      <c r="A70" s="413"/>
      <c r="B70" s="299" t="s">
        <v>151</v>
      </c>
      <c r="C70" s="91" t="s">
        <v>0</v>
      </c>
      <c r="D70" s="213">
        <v>1</v>
      </c>
      <c r="E70" s="213">
        <f>E69*D70</f>
        <v>0.98</v>
      </c>
      <c r="F70" s="213"/>
      <c r="G70" s="213"/>
      <c r="H70" s="213"/>
      <c r="I70" s="213">
        <f>H70*E70</f>
        <v>0</v>
      </c>
      <c r="J70" s="213"/>
      <c r="K70" s="213"/>
      <c r="L70" s="213">
        <f>I70</f>
        <v>0</v>
      </c>
    </row>
    <row r="71" spans="1:12" ht="13.5">
      <c r="A71" s="413"/>
      <c r="B71" s="299" t="s">
        <v>372</v>
      </c>
      <c r="C71" s="91" t="s">
        <v>170</v>
      </c>
      <c r="D71" s="213"/>
      <c r="E71" s="213">
        <v>1</v>
      </c>
      <c r="F71" s="213"/>
      <c r="G71" s="213"/>
      <c r="H71" s="213"/>
      <c r="I71" s="213"/>
      <c r="J71" s="213"/>
      <c r="K71" s="213">
        <f>J71*E71</f>
        <v>0</v>
      </c>
      <c r="L71" s="213">
        <f>K71</f>
        <v>0</v>
      </c>
    </row>
    <row r="72" spans="1:12" ht="14.25" customHeight="1">
      <c r="A72" s="413"/>
      <c r="B72" s="275" t="s">
        <v>175</v>
      </c>
      <c r="C72" s="215" t="s">
        <v>137</v>
      </c>
      <c r="D72" s="213">
        <v>1.1</v>
      </c>
      <c r="E72" s="213">
        <f>E69*D72</f>
        <v>1.078</v>
      </c>
      <c r="F72" s="213"/>
      <c r="G72" s="213">
        <f>F72*E72</f>
        <v>0</v>
      </c>
      <c r="H72" s="213"/>
      <c r="I72" s="213"/>
      <c r="J72" s="213"/>
      <c r="K72" s="213"/>
      <c r="L72" s="213">
        <f>G72</f>
        <v>0</v>
      </c>
    </row>
    <row r="73" spans="1:12" ht="14.25" customHeight="1">
      <c r="A73" s="412">
        <v>4</v>
      </c>
      <c r="B73" s="274" t="s">
        <v>247</v>
      </c>
      <c r="C73" s="211" t="s">
        <v>137</v>
      </c>
      <c r="D73" s="212"/>
      <c r="E73" s="212">
        <v>2.98</v>
      </c>
      <c r="F73" s="213"/>
      <c r="G73" s="213"/>
      <c r="H73" s="213"/>
      <c r="I73" s="213"/>
      <c r="J73" s="213"/>
      <c r="K73" s="213"/>
      <c r="L73" s="213"/>
    </row>
    <row r="74" spans="1:12" ht="14.25" customHeight="1">
      <c r="A74" s="413"/>
      <c r="B74" s="299" t="s">
        <v>151</v>
      </c>
      <c r="C74" s="91" t="s">
        <v>0</v>
      </c>
      <c r="D74" s="213">
        <v>1</v>
      </c>
      <c r="E74" s="213">
        <f>E73*D74</f>
        <v>2.98</v>
      </c>
      <c r="F74" s="213"/>
      <c r="G74" s="213"/>
      <c r="H74" s="213"/>
      <c r="I74" s="213">
        <f>H74*E74</f>
        <v>0</v>
      </c>
      <c r="J74" s="213"/>
      <c r="K74" s="213"/>
      <c r="L74" s="213">
        <f>I74</f>
        <v>0</v>
      </c>
    </row>
    <row r="75" spans="1:12" ht="14.25" customHeight="1">
      <c r="A75" s="413"/>
      <c r="B75" s="418" t="s">
        <v>248</v>
      </c>
      <c r="C75" s="210" t="s">
        <v>137</v>
      </c>
      <c r="D75" s="255">
        <v>1.1</v>
      </c>
      <c r="E75" s="255">
        <f>E73*D75</f>
        <v>3.278</v>
      </c>
      <c r="F75" s="255"/>
      <c r="G75" s="255">
        <f>F75*E75</f>
        <v>0</v>
      </c>
      <c r="H75" s="255"/>
      <c r="I75" s="255"/>
      <c r="J75" s="255"/>
      <c r="K75" s="255"/>
      <c r="L75" s="255">
        <f>G75</f>
        <v>0</v>
      </c>
    </row>
    <row r="76" spans="1:12" ht="14.25" customHeight="1">
      <c r="A76" s="412">
        <v>5</v>
      </c>
      <c r="B76" s="274" t="s">
        <v>474</v>
      </c>
      <c r="C76" s="211" t="s">
        <v>137</v>
      </c>
      <c r="D76" s="212"/>
      <c r="E76" s="212">
        <v>4.98</v>
      </c>
      <c r="F76" s="213"/>
      <c r="G76" s="213"/>
      <c r="H76" s="213"/>
      <c r="I76" s="213"/>
      <c r="J76" s="213"/>
      <c r="K76" s="213"/>
      <c r="L76" s="213"/>
    </row>
    <row r="77" spans="1:12" ht="14.25" customHeight="1">
      <c r="A77" s="413"/>
      <c r="B77" s="299" t="s">
        <v>151</v>
      </c>
      <c r="C77" s="91" t="s">
        <v>0</v>
      </c>
      <c r="D77" s="213">
        <v>1</v>
      </c>
      <c r="E77" s="213">
        <f>E76*D77</f>
        <v>4.98</v>
      </c>
      <c r="F77" s="213"/>
      <c r="G77" s="213"/>
      <c r="H77" s="213"/>
      <c r="I77" s="213">
        <f>H77*E77</f>
        <v>0</v>
      </c>
      <c r="J77" s="213"/>
      <c r="K77" s="213"/>
      <c r="L77" s="213">
        <f>I77</f>
        <v>0</v>
      </c>
    </row>
    <row r="78" spans="1:12" ht="14.25" customHeight="1">
      <c r="A78" s="419"/>
      <c r="B78" s="98" t="s">
        <v>5</v>
      </c>
      <c r="C78" s="97"/>
      <c r="D78" s="60"/>
      <c r="E78" s="61"/>
      <c r="F78" s="62"/>
      <c r="G78" s="62">
        <f>SUM(G14:G77)</f>
        <v>0</v>
      </c>
      <c r="H78" s="62"/>
      <c r="I78" s="62"/>
      <c r="J78" s="62"/>
      <c r="K78" s="62"/>
      <c r="L78" s="57">
        <f>SUM(L14:L77)</f>
        <v>0</v>
      </c>
    </row>
    <row r="79" spans="1:12" ht="14.25" customHeight="1">
      <c r="A79" s="95"/>
      <c r="B79" s="96" t="s">
        <v>132</v>
      </c>
      <c r="C79" s="97">
        <v>0.05</v>
      </c>
      <c r="D79" s="60"/>
      <c r="E79" s="61"/>
      <c r="F79" s="62"/>
      <c r="G79" s="62"/>
      <c r="H79" s="62"/>
      <c r="I79" s="62"/>
      <c r="J79" s="62"/>
      <c r="K79" s="62"/>
      <c r="L79" s="58">
        <f>G78*C79</f>
        <v>0</v>
      </c>
    </row>
    <row r="80" spans="1:12" ht="14.25" customHeight="1">
      <c r="A80" s="95"/>
      <c r="B80" s="98" t="s">
        <v>5</v>
      </c>
      <c r="C80" s="97"/>
      <c r="D80" s="60"/>
      <c r="E80" s="61"/>
      <c r="F80" s="62"/>
      <c r="G80" s="62"/>
      <c r="H80" s="62"/>
      <c r="I80" s="62"/>
      <c r="J80" s="62"/>
      <c r="K80" s="62"/>
      <c r="L80" s="58">
        <f>L79+L78</f>
        <v>0</v>
      </c>
    </row>
    <row r="81" spans="1:12" ht="14.25" customHeight="1">
      <c r="A81" s="64"/>
      <c r="B81" s="99" t="s">
        <v>133</v>
      </c>
      <c r="C81" s="63">
        <v>0.1</v>
      </c>
      <c r="D81" s="60"/>
      <c r="E81" s="61"/>
      <c r="F81" s="62"/>
      <c r="G81" s="62"/>
      <c r="H81" s="62"/>
      <c r="I81" s="62"/>
      <c r="J81" s="62"/>
      <c r="K81" s="62"/>
      <c r="L81" s="58">
        <f>L80*C81</f>
        <v>0</v>
      </c>
    </row>
    <row r="82" spans="1:12" ht="14.25" customHeight="1">
      <c r="A82" s="64"/>
      <c r="B82" s="100" t="s">
        <v>122</v>
      </c>
      <c r="C82" s="63"/>
      <c r="D82" s="60"/>
      <c r="E82" s="61"/>
      <c r="F82" s="62"/>
      <c r="G82" s="62"/>
      <c r="H82" s="62"/>
      <c r="I82" s="62"/>
      <c r="J82" s="62"/>
      <c r="K82" s="62"/>
      <c r="L82" s="58">
        <f>L81+L80</f>
        <v>0</v>
      </c>
    </row>
    <row r="83" spans="1:12" ht="14.25" customHeight="1">
      <c r="A83" s="101"/>
      <c r="B83" s="96" t="s">
        <v>134</v>
      </c>
      <c r="C83" s="97">
        <v>0.08</v>
      </c>
      <c r="D83" s="102"/>
      <c r="E83" s="103"/>
      <c r="F83" s="96"/>
      <c r="G83" s="94"/>
      <c r="H83" s="94"/>
      <c r="I83" s="94"/>
      <c r="J83" s="104"/>
      <c r="K83" s="104"/>
      <c r="L83" s="90">
        <f>L82*C83</f>
        <v>0</v>
      </c>
    </row>
    <row r="84" spans="2:12" ht="14.25" customHeight="1">
      <c r="B84" s="98" t="s">
        <v>5</v>
      </c>
      <c r="C84" s="97"/>
      <c r="D84" s="102"/>
      <c r="E84" s="103"/>
      <c r="F84" s="96"/>
      <c r="G84" s="94"/>
      <c r="H84" s="94"/>
      <c r="I84" s="94"/>
      <c r="J84" s="104"/>
      <c r="K84" s="104"/>
      <c r="L84" s="90">
        <f>L83+L82</f>
        <v>0</v>
      </c>
    </row>
    <row r="85" spans="2:12" ht="14.25" customHeight="1">
      <c r="B85" s="96" t="s">
        <v>120</v>
      </c>
      <c r="C85" s="97">
        <v>0.05</v>
      </c>
      <c r="D85" s="102"/>
      <c r="E85" s="103"/>
      <c r="F85" s="96"/>
      <c r="G85" s="94"/>
      <c r="H85" s="94"/>
      <c r="I85" s="94"/>
      <c r="J85" s="104"/>
      <c r="K85" s="104"/>
      <c r="L85" s="90">
        <f>L84*C85</f>
        <v>0</v>
      </c>
    </row>
    <row r="86" spans="2:12" ht="16.5" customHeight="1">
      <c r="B86" s="98" t="s">
        <v>5</v>
      </c>
      <c r="C86" s="97"/>
      <c r="D86" s="102"/>
      <c r="E86" s="103"/>
      <c r="F86" s="96"/>
      <c r="G86" s="94"/>
      <c r="H86" s="94"/>
      <c r="I86" s="94"/>
      <c r="J86" s="104"/>
      <c r="K86" s="104"/>
      <c r="L86" s="90">
        <f>L85+L84</f>
        <v>0</v>
      </c>
    </row>
    <row r="87" spans="2:12" ht="14.25" customHeight="1">
      <c r="B87" s="96" t="s">
        <v>135</v>
      </c>
      <c r="C87" s="97">
        <v>0.18</v>
      </c>
      <c r="D87" s="102"/>
      <c r="E87" s="103"/>
      <c r="F87" s="96"/>
      <c r="G87" s="94"/>
      <c r="H87" s="94"/>
      <c r="I87" s="94"/>
      <c r="J87" s="104"/>
      <c r="K87" s="104"/>
      <c r="L87" s="90">
        <f>L86*C87</f>
        <v>0</v>
      </c>
    </row>
    <row r="88" spans="2:12" ht="14.25" customHeight="1">
      <c r="B88" s="98" t="s">
        <v>150</v>
      </c>
      <c r="C88" s="105"/>
      <c r="D88" s="105"/>
      <c r="E88" s="105"/>
      <c r="F88" s="105"/>
      <c r="G88" s="106"/>
      <c r="H88" s="106"/>
      <c r="I88" s="106"/>
      <c r="J88" s="106"/>
      <c r="K88" s="106"/>
      <c r="L88" s="107">
        <f>L87+L86</f>
        <v>0</v>
      </c>
    </row>
    <row r="89" ht="13.5">
      <c r="L89" s="109"/>
    </row>
    <row r="90" ht="13.5">
      <c r="L90" s="108"/>
    </row>
    <row r="91" ht="13.5">
      <c r="L91" s="108"/>
    </row>
    <row r="96" ht="13.5">
      <c r="L96" s="108"/>
    </row>
  </sheetData>
  <sheetProtection/>
  <mergeCells count="8">
    <mergeCell ref="B63:E63"/>
    <mergeCell ref="L10:L11"/>
    <mergeCell ref="B13:E13"/>
    <mergeCell ref="A10:A11"/>
    <mergeCell ref="D10:E10"/>
    <mergeCell ref="F10:G10"/>
    <mergeCell ref="H10:I10"/>
    <mergeCell ref="J10:K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7">
      <selection activeCell="F24" sqref="F24"/>
    </sheetView>
  </sheetViews>
  <sheetFormatPr defaultColWidth="8.75390625" defaultRowHeight="12.75"/>
  <cols>
    <col min="1" max="1" width="4.25390625" style="66" customWidth="1"/>
    <col min="2" max="2" width="52.375" style="66" customWidth="1"/>
    <col min="3" max="3" width="10.875" style="66" customWidth="1"/>
    <col min="4" max="4" width="8.75390625" style="66" customWidth="1"/>
    <col min="5" max="5" width="11.00390625" style="66" customWidth="1"/>
    <col min="6" max="6" width="8.875" style="66" customWidth="1"/>
    <col min="7" max="7" width="11.75390625" style="66" customWidth="1"/>
    <col min="8" max="8" width="9.125" style="66" customWidth="1"/>
    <col min="9" max="9" width="13.875" style="66" customWidth="1"/>
    <col min="10" max="10" width="12.875" style="66" customWidth="1"/>
    <col min="11" max="16384" width="8.75390625" style="66" customWidth="1"/>
  </cols>
  <sheetData>
    <row r="2" spans="2:10" ht="18" customHeight="1">
      <c r="B2" s="65" t="s">
        <v>371</v>
      </c>
      <c r="C2" s="65"/>
      <c r="D2" s="65"/>
      <c r="E2" s="300"/>
      <c r="F2" s="300"/>
      <c r="G2" s="300"/>
      <c r="H2" s="146"/>
      <c r="I2" s="67"/>
      <c r="J2" s="67"/>
    </row>
    <row r="3" spans="2:10" ht="16.5" customHeight="1">
      <c r="B3" s="65" t="s">
        <v>287</v>
      </c>
      <c r="C3" s="65"/>
      <c r="D3" s="65"/>
      <c r="E3" s="300"/>
      <c r="F3" s="300"/>
      <c r="G3" s="300"/>
      <c r="H3" s="146"/>
      <c r="I3" s="67"/>
      <c r="J3" s="67"/>
    </row>
    <row r="4" spans="2:9" ht="16.5" customHeight="1">
      <c r="B4" s="146"/>
      <c r="C4" s="146"/>
      <c r="D4" s="146"/>
      <c r="E4" s="146"/>
      <c r="F4" s="146"/>
      <c r="G4" s="146"/>
      <c r="H4" s="146"/>
      <c r="I4" s="67"/>
    </row>
    <row r="5" spans="2:9" ht="21" customHeight="1">
      <c r="B5" s="67"/>
      <c r="C5" s="65" t="s">
        <v>493</v>
      </c>
      <c r="D5" s="65"/>
      <c r="E5" s="65"/>
      <c r="F5" s="65"/>
      <c r="G5" s="65"/>
      <c r="H5" s="67"/>
      <c r="I5" s="67"/>
    </row>
    <row r="6" spans="2:9" ht="18.75" customHeight="1">
      <c r="B6" s="67"/>
      <c r="C6" s="67" t="s">
        <v>425</v>
      </c>
      <c r="D6" s="67"/>
      <c r="E6" s="67"/>
      <c r="F6" s="67"/>
      <c r="G6" s="67"/>
      <c r="H6" s="67"/>
      <c r="I6" s="67"/>
    </row>
    <row r="7" spans="2:9" ht="16.5" customHeight="1">
      <c r="B7" s="67"/>
      <c r="C7" s="67"/>
      <c r="D7" s="67"/>
      <c r="E7" s="67"/>
      <c r="F7" s="67"/>
      <c r="G7" s="67"/>
      <c r="H7" s="67"/>
      <c r="I7" s="67"/>
    </row>
    <row r="8" spans="1:9" ht="13.5">
      <c r="A8" s="70"/>
      <c r="B8" s="70"/>
      <c r="C8" s="70"/>
      <c r="D8" s="70"/>
      <c r="E8" s="70"/>
      <c r="F8" s="70"/>
      <c r="G8" s="70"/>
      <c r="H8" s="70"/>
      <c r="I8" s="70"/>
    </row>
    <row r="9" spans="1:9" ht="42.75" customHeight="1">
      <c r="A9" s="559" t="s">
        <v>426</v>
      </c>
      <c r="B9" s="559" t="s">
        <v>427</v>
      </c>
      <c r="C9" s="559" t="s">
        <v>428</v>
      </c>
      <c r="D9" s="559" t="s">
        <v>429</v>
      </c>
      <c r="E9" s="561" t="s">
        <v>3</v>
      </c>
      <c r="F9" s="561"/>
      <c r="G9" s="562" t="s">
        <v>430</v>
      </c>
      <c r="H9" s="563"/>
      <c r="I9" s="559" t="s">
        <v>5</v>
      </c>
    </row>
    <row r="10" spans="1:9" ht="51" customHeight="1">
      <c r="A10" s="560"/>
      <c r="B10" s="560"/>
      <c r="C10" s="560"/>
      <c r="D10" s="560"/>
      <c r="E10" s="391" t="s">
        <v>431</v>
      </c>
      <c r="F10" s="391" t="s">
        <v>6</v>
      </c>
      <c r="G10" s="391" t="s">
        <v>431</v>
      </c>
      <c r="H10" s="391" t="s">
        <v>6</v>
      </c>
      <c r="I10" s="560"/>
    </row>
    <row r="11" spans="1:9" ht="15" customHeight="1">
      <c r="A11" s="392">
        <v>1</v>
      </c>
      <c r="B11" s="393" t="s">
        <v>447</v>
      </c>
      <c r="C11" s="392" t="s">
        <v>432</v>
      </c>
      <c r="D11" s="394">
        <v>1</v>
      </c>
      <c r="E11" s="394"/>
      <c r="F11" s="394">
        <f>D11*E11</f>
        <v>0</v>
      </c>
      <c r="G11" s="394"/>
      <c r="H11" s="394">
        <f>G11*D11</f>
        <v>0</v>
      </c>
      <c r="I11" s="394">
        <f>H11+F11</f>
        <v>0</v>
      </c>
    </row>
    <row r="12" spans="1:9" ht="15" customHeight="1">
      <c r="A12" s="392">
        <v>2</v>
      </c>
      <c r="B12" s="393" t="s">
        <v>433</v>
      </c>
      <c r="C12" s="392" t="s">
        <v>432</v>
      </c>
      <c r="D12" s="394">
        <v>2</v>
      </c>
      <c r="E12" s="394"/>
      <c r="F12" s="394">
        <f>D12*E12</f>
        <v>0</v>
      </c>
      <c r="G12" s="394"/>
      <c r="H12" s="394">
        <f>G12*D12</f>
        <v>0</v>
      </c>
      <c r="I12" s="394">
        <f>H12+F12</f>
        <v>0</v>
      </c>
    </row>
    <row r="13" spans="1:9" ht="15" customHeight="1">
      <c r="A13" s="392">
        <v>3</v>
      </c>
      <c r="B13" s="393" t="s">
        <v>446</v>
      </c>
      <c r="C13" s="392" t="s">
        <v>432</v>
      </c>
      <c r="D13" s="394">
        <v>2</v>
      </c>
      <c r="E13" s="394"/>
      <c r="F13" s="394">
        <f>D13*E13</f>
        <v>0</v>
      </c>
      <c r="G13" s="394"/>
      <c r="H13" s="394">
        <f>G13*D13</f>
        <v>0</v>
      </c>
      <c r="I13" s="394">
        <f>H13+F13</f>
        <v>0</v>
      </c>
    </row>
    <row r="14" spans="1:9" ht="15" customHeight="1">
      <c r="A14" s="392">
        <v>4</v>
      </c>
      <c r="B14" s="395" t="s">
        <v>434</v>
      </c>
      <c r="C14" s="392" t="s">
        <v>432</v>
      </c>
      <c r="D14" s="394">
        <v>1</v>
      </c>
      <c r="E14" s="394"/>
      <c r="F14" s="394">
        <f aca="true" t="shared" si="0" ref="F14:F24">D14*E14</f>
        <v>0</v>
      </c>
      <c r="G14" s="394"/>
      <c r="H14" s="394">
        <f aca="true" t="shared" si="1" ref="H14:H22">G14*D14</f>
        <v>0</v>
      </c>
      <c r="I14" s="394">
        <f aca="true" t="shared" si="2" ref="I14:I24">H14+F14</f>
        <v>0</v>
      </c>
    </row>
    <row r="15" spans="1:9" ht="15" customHeight="1">
      <c r="A15" s="392">
        <v>5</v>
      </c>
      <c r="B15" s="395" t="s">
        <v>435</v>
      </c>
      <c r="C15" s="392" t="s">
        <v>124</v>
      </c>
      <c r="D15" s="394">
        <v>14</v>
      </c>
      <c r="E15" s="394"/>
      <c r="F15" s="394">
        <f t="shared" si="0"/>
        <v>0</v>
      </c>
      <c r="G15" s="394"/>
      <c r="H15" s="394">
        <f t="shared" si="1"/>
        <v>0</v>
      </c>
      <c r="I15" s="394">
        <f t="shared" si="2"/>
        <v>0</v>
      </c>
    </row>
    <row r="16" spans="1:9" ht="15" customHeight="1">
      <c r="A16" s="392">
        <v>6</v>
      </c>
      <c r="B16" s="395" t="s">
        <v>436</v>
      </c>
      <c r="C16" s="392" t="s">
        <v>124</v>
      </c>
      <c r="D16" s="394">
        <v>18</v>
      </c>
      <c r="E16" s="394"/>
      <c r="F16" s="394">
        <f t="shared" si="0"/>
        <v>0</v>
      </c>
      <c r="G16" s="394"/>
      <c r="H16" s="394">
        <f t="shared" si="1"/>
        <v>0</v>
      </c>
      <c r="I16" s="394">
        <f t="shared" si="2"/>
        <v>0</v>
      </c>
    </row>
    <row r="17" spans="1:9" ht="15" customHeight="1">
      <c r="A17" s="392">
        <v>7</v>
      </c>
      <c r="B17" s="395" t="s">
        <v>437</v>
      </c>
      <c r="C17" s="392" t="s">
        <v>124</v>
      </c>
      <c r="D17" s="394">
        <v>16</v>
      </c>
      <c r="E17" s="394"/>
      <c r="F17" s="394">
        <f t="shared" si="0"/>
        <v>0</v>
      </c>
      <c r="G17" s="394"/>
      <c r="H17" s="394">
        <f t="shared" si="1"/>
        <v>0</v>
      </c>
      <c r="I17" s="394">
        <f t="shared" si="2"/>
        <v>0</v>
      </c>
    </row>
    <row r="18" spans="1:9" ht="15" customHeight="1">
      <c r="A18" s="392">
        <v>8</v>
      </c>
      <c r="B18" s="395" t="s">
        <v>438</v>
      </c>
      <c r="C18" s="392" t="s">
        <v>124</v>
      </c>
      <c r="D18" s="394">
        <v>14</v>
      </c>
      <c r="E18" s="394"/>
      <c r="F18" s="394">
        <f t="shared" si="0"/>
        <v>0</v>
      </c>
      <c r="G18" s="394"/>
      <c r="H18" s="394">
        <f t="shared" si="1"/>
        <v>0</v>
      </c>
      <c r="I18" s="394">
        <f t="shared" si="2"/>
        <v>0</v>
      </c>
    </row>
    <row r="19" spans="1:9" ht="15" customHeight="1">
      <c r="A19" s="392">
        <v>9</v>
      </c>
      <c r="B19" s="395" t="s">
        <v>439</v>
      </c>
      <c r="C19" s="392" t="s">
        <v>124</v>
      </c>
      <c r="D19" s="394">
        <v>14</v>
      </c>
      <c r="E19" s="394"/>
      <c r="F19" s="394">
        <f t="shared" si="0"/>
        <v>0</v>
      </c>
      <c r="G19" s="394"/>
      <c r="H19" s="394">
        <f t="shared" si="1"/>
        <v>0</v>
      </c>
      <c r="I19" s="394">
        <f t="shared" si="2"/>
        <v>0</v>
      </c>
    </row>
    <row r="20" spans="1:9" ht="15" customHeight="1">
      <c r="A20" s="392">
        <v>10</v>
      </c>
      <c r="B20" s="395" t="s">
        <v>440</v>
      </c>
      <c r="C20" s="392" t="s">
        <v>124</v>
      </c>
      <c r="D20" s="394">
        <v>12</v>
      </c>
      <c r="E20" s="394"/>
      <c r="F20" s="394">
        <f t="shared" si="0"/>
        <v>0</v>
      </c>
      <c r="G20" s="394"/>
      <c r="H20" s="394">
        <f t="shared" si="1"/>
        <v>0</v>
      </c>
      <c r="I20" s="394">
        <f t="shared" si="2"/>
        <v>0</v>
      </c>
    </row>
    <row r="21" spans="1:9" ht="15" customHeight="1">
      <c r="A21" s="392">
        <v>11</v>
      </c>
      <c r="B21" s="395" t="s">
        <v>441</v>
      </c>
      <c r="C21" s="392" t="s">
        <v>202</v>
      </c>
      <c r="D21" s="394">
        <v>4</v>
      </c>
      <c r="E21" s="394"/>
      <c r="F21" s="394">
        <f t="shared" si="0"/>
        <v>0</v>
      </c>
      <c r="G21" s="394"/>
      <c r="H21" s="394">
        <f t="shared" si="1"/>
        <v>0</v>
      </c>
      <c r="I21" s="394">
        <f t="shared" si="2"/>
        <v>0</v>
      </c>
    </row>
    <row r="22" spans="1:9" ht="15" customHeight="1">
      <c r="A22" s="392">
        <v>12</v>
      </c>
      <c r="B22" s="395" t="s">
        <v>442</v>
      </c>
      <c r="C22" s="392" t="s">
        <v>124</v>
      </c>
      <c r="D22" s="394">
        <v>32</v>
      </c>
      <c r="E22" s="394"/>
      <c r="F22" s="394">
        <f t="shared" si="0"/>
        <v>0</v>
      </c>
      <c r="G22" s="394"/>
      <c r="H22" s="394">
        <f t="shared" si="1"/>
        <v>0</v>
      </c>
      <c r="I22" s="394">
        <f t="shared" si="2"/>
        <v>0</v>
      </c>
    </row>
    <row r="23" spans="1:9" ht="15" customHeight="1">
      <c r="A23" s="392">
        <v>13</v>
      </c>
      <c r="B23" s="395" t="s">
        <v>344</v>
      </c>
      <c r="C23" s="396">
        <v>0.4</v>
      </c>
      <c r="D23" s="394"/>
      <c r="E23" s="394"/>
      <c r="F23" s="394">
        <v>0</v>
      </c>
      <c r="G23" s="394"/>
      <c r="H23" s="394">
        <f>H22*C23</f>
        <v>0</v>
      </c>
      <c r="I23" s="394">
        <f t="shared" si="2"/>
        <v>0</v>
      </c>
    </row>
    <row r="24" spans="1:9" ht="15" customHeight="1">
      <c r="A24" s="392">
        <v>14</v>
      </c>
      <c r="B24" s="395" t="s">
        <v>443</v>
      </c>
      <c r="C24" s="392" t="s">
        <v>202</v>
      </c>
      <c r="D24" s="394">
        <v>1</v>
      </c>
      <c r="E24" s="394"/>
      <c r="F24" s="394">
        <f t="shared" si="0"/>
        <v>0</v>
      </c>
      <c r="G24" s="394"/>
      <c r="H24" s="394"/>
      <c r="I24" s="394">
        <f t="shared" si="2"/>
        <v>0</v>
      </c>
    </row>
    <row r="25" spans="1:9" ht="15" customHeight="1">
      <c r="A25" s="392"/>
      <c r="B25" s="397" t="s">
        <v>5</v>
      </c>
      <c r="C25" s="392"/>
      <c r="D25" s="392"/>
      <c r="E25" s="392"/>
      <c r="F25" s="398">
        <f>SUM(F11:F24)</f>
        <v>0</v>
      </c>
      <c r="G25" s="394"/>
      <c r="H25" s="398">
        <f>SUM(H11:H24)</f>
        <v>0</v>
      </c>
      <c r="I25" s="398">
        <f>SUM(I11:I24)</f>
        <v>0</v>
      </c>
    </row>
    <row r="26" spans="1:9" ht="15" customHeight="1">
      <c r="A26" s="392"/>
      <c r="B26" s="399" t="s">
        <v>444</v>
      </c>
      <c r="C26" s="400">
        <v>0.05</v>
      </c>
      <c r="D26" s="401"/>
      <c r="E26" s="401"/>
      <c r="F26" s="402"/>
      <c r="G26" s="403"/>
      <c r="H26" s="402"/>
      <c r="I26" s="403">
        <f>I25*C26</f>
        <v>0</v>
      </c>
    </row>
    <row r="27" spans="1:9" ht="15" customHeight="1">
      <c r="A27" s="392"/>
      <c r="B27" s="397" t="s">
        <v>5</v>
      </c>
      <c r="C27" s="401"/>
      <c r="D27" s="401"/>
      <c r="E27" s="401"/>
      <c r="F27" s="402"/>
      <c r="G27" s="403"/>
      <c r="H27" s="402"/>
      <c r="I27" s="403">
        <f>I25+I26</f>
        <v>0</v>
      </c>
    </row>
    <row r="28" spans="1:9" ht="15" customHeight="1">
      <c r="A28" s="395"/>
      <c r="B28" s="399" t="s">
        <v>445</v>
      </c>
      <c r="C28" s="400">
        <v>0.68</v>
      </c>
      <c r="D28" s="401"/>
      <c r="E28" s="401"/>
      <c r="F28" s="401"/>
      <c r="G28" s="403"/>
      <c r="H28" s="401"/>
      <c r="I28" s="403">
        <f>H25*C28</f>
        <v>0</v>
      </c>
    </row>
    <row r="29" spans="1:9" ht="15" customHeight="1">
      <c r="A29" s="395"/>
      <c r="B29" s="397" t="s">
        <v>5</v>
      </c>
      <c r="C29" s="399"/>
      <c r="D29" s="401"/>
      <c r="E29" s="401"/>
      <c r="F29" s="401"/>
      <c r="G29" s="403"/>
      <c r="H29" s="401"/>
      <c r="I29" s="403">
        <f>I27+I28</f>
        <v>0</v>
      </c>
    </row>
    <row r="30" spans="1:9" ht="15" customHeight="1">
      <c r="A30" s="395"/>
      <c r="B30" s="399" t="s">
        <v>225</v>
      </c>
      <c r="C30" s="400">
        <v>0.08</v>
      </c>
      <c r="D30" s="401"/>
      <c r="E30" s="401"/>
      <c r="F30" s="401"/>
      <c r="G30" s="401"/>
      <c r="H30" s="401"/>
      <c r="I30" s="403">
        <f>I29*C30</f>
        <v>0</v>
      </c>
    </row>
    <row r="31" spans="1:9" ht="15" customHeight="1">
      <c r="A31" s="395"/>
      <c r="B31" s="397" t="s">
        <v>5</v>
      </c>
      <c r="C31" s="399"/>
      <c r="D31" s="401"/>
      <c r="E31" s="401"/>
      <c r="F31" s="401"/>
      <c r="G31" s="401"/>
      <c r="H31" s="401"/>
      <c r="I31" s="403">
        <f>I29+I30</f>
        <v>0</v>
      </c>
    </row>
    <row r="32" spans="1:9" ht="15" customHeight="1">
      <c r="A32" s="395"/>
      <c r="B32" s="399" t="s">
        <v>120</v>
      </c>
      <c r="C32" s="400">
        <v>0.05</v>
      </c>
      <c r="D32" s="401"/>
      <c r="E32" s="401"/>
      <c r="F32" s="401"/>
      <c r="G32" s="401"/>
      <c r="H32" s="401"/>
      <c r="I32" s="403">
        <f>I31*C32</f>
        <v>0</v>
      </c>
    </row>
    <row r="33" spans="1:9" ht="15" customHeight="1">
      <c r="A33" s="395"/>
      <c r="B33" s="397" t="s">
        <v>5</v>
      </c>
      <c r="C33" s="399"/>
      <c r="D33" s="401"/>
      <c r="E33" s="401"/>
      <c r="F33" s="401"/>
      <c r="G33" s="401"/>
      <c r="H33" s="401"/>
      <c r="I33" s="403">
        <f>I32+I31</f>
        <v>0</v>
      </c>
    </row>
    <row r="34" spans="1:9" ht="15" customHeight="1">
      <c r="A34" s="395"/>
      <c r="B34" s="399" t="s">
        <v>135</v>
      </c>
      <c r="C34" s="400">
        <v>0.18</v>
      </c>
      <c r="D34" s="401"/>
      <c r="E34" s="401"/>
      <c r="F34" s="401"/>
      <c r="G34" s="401"/>
      <c r="H34" s="401"/>
      <c r="I34" s="403">
        <f>I33*C34</f>
        <v>0</v>
      </c>
    </row>
    <row r="35" spans="1:9" ht="15" customHeight="1">
      <c r="A35" s="395"/>
      <c r="B35" s="397" t="s">
        <v>150</v>
      </c>
      <c r="C35" s="399"/>
      <c r="D35" s="401"/>
      <c r="E35" s="401"/>
      <c r="F35" s="401"/>
      <c r="G35" s="401"/>
      <c r="H35" s="401"/>
      <c r="I35" s="402">
        <f>I31+I34</f>
        <v>0</v>
      </c>
    </row>
  </sheetData>
  <sheetProtection/>
  <mergeCells count="7">
    <mergeCell ref="I9:I10"/>
    <mergeCell ref="A9:A10"/>
    <mergeCell ref="B9:B10"/>
    <mergeCell ref="C9:C10"/>
    <mergeCell ref="D9:D10"/>
    <mergeCell ref="E9:F9"/>
    <mergeCell ref="G9:H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9.125" style="66" customWidth="1"/>
    <col min="2" max="2" width="6.375" style="66" customWidth="1"/>
    <col min="3" max="3" width="54.00390625" style="66" customWidth="1"/>
    <col min="4" max="4" width="21.875" style="66" customWidth="1"/>
    <col min="5" max="16384" width="9.125" style="66" customWidth="1"/>
  </cols>
  <sheetData>
    <row r="2" spans="2:10" ht="16.5">
      <c r="B2" s="65" t="s">
        <v>371</v>
      </c>
      <c r="C2" s="65"/>
      <c r="D2" s="65"/>
      <c r="E2" s="300"/>
      <c r="F2" s="300"/>
      <c r="G2" s="300"/>
      <c r="H2" s="146"/>
      <c r="I2" s="67"/>
      <c r="J2" s="67"/>
    </row>
    <row r="3" spans="2:10" ht="16.5">
      <c r="B3" s="65" t="s">
        <v>287</v>
      </c>
      <c r="C3" s="65"/>
      <c r="D3" s="65"/>
      <c r="E3" s="300"/>
      <c r="F3" s="300"/>
      <c r="G3" s="300"/>
      <c r="H3" s="146"/>
      <c r="I3" s="67"/>
      <c r="J3" s="67"/>
    </row>
    <row r="6" spans="2:4" ht="30.75" customHeight="1">
      <c r="B6" s="216" t="s">
        <v>10</v>
      </c>
      <c r="C6" s="216" t="s">
        <v>179</v>
      </c>
      <c r="D6" s="216" t="s">
        <v>180</v>
      </c>
    </row>
    <row r="7" spans="2:4" ht="30.75" customHeight="1">
      <c r="B7" s="218">
        <v>1</v>
      </c>
      <c r="C7" s="436" t="s">
        <v>489</v>
      </c>
      <c r="D7" s="50">
        <f>'ტექნიკური დოკუმენტაცია'!C27</f>
        <v>0</v>
      </c>
    </row>
    <row r="8" spans="2:4" ht="30.75" customHeight="1">
      <c r="B8" s="218">
        <v>2</v>
      </c>
      <c r="C8" s="217" t="s">
        <v>142</v>
      </c>
      <c r="D8" s="50">
        <f>'რ.ბ და ლით.კონსტრუქციები'!L113</f>
        <v>0</v>
      </c>
    </row>
    <row r="9" spans="2:4" ht="30.75" customHeight="1">
      <c r="B9" s="218">
        <v>3</v>
      </c>
      <c r="C9" s="217" t="s">
        <v>200</v>
      </c>
      <c r="D9" s="50">
        <f>'სარკოგაფის რ.ბ'!L87</f>
        <v>0</v>
      </c>
    </row>
    <row r="10" spans="2:4" ht="30.75" customHeight="1">
      <c r="B10" s="218">
        <v>4</v>
      </c>
      <c r="C10" s="217" t="s">
        <v>201</v>
      </c>
      <c r="D10" s="50">
        <f>სახურავი!L47</f>
        <v>0</v>
      </c>
    </row>
    <row r="11" spans="2:4" ht="30.75" customHeight="1">
      <c r="B11" s="218">
        <v>5</v>
      </c>
      <c r="C11" s="217" t="s">
        <v>157</v>
      </c>
      <c r="D11" s="50">
        <f>'სამშენებლო-სარემონტო სამუშაოები'!L130</f>
        <v>0</v>
      </c>
    </row>
    <row r="12" spans="2:4" ht="30.75" customHeight="1">
      <c r="B12" s="218">
        <v>6</v>
      </c>
      <c r="C12" s="217" t="s">
        <v>181</v>
      </c>
      <c r="D12" s="50">
        <f>'ეზოს კეთილმოწყობა'!L155</f>
        <v>0</v>
      </c>
    </row>
    <row r="13" spans="2:4" ht="30.75" customHeight="1">
      <c r="B13" s="218">
        <v>7</v>
      </c>
      <c r="C13" s="217" t="s">
        <v>182</v>
      </c>
      <c r="D13" s="50">
        <f>'ელ.სამონტაჟო'!L78</f>
        <v>0</v>
      </c>
    </row>
    <row r="14" spans="2:4" ht="30.75" customHeight="1">
      <c r="B14" s="218">
        <v>8</v>
      </c>
      <c r="C14" s="217" t="s">
        <v>275</v>
      </c>
      <c r="D14" s="50">
        <f>'გარე განათება'!L34</f>
        <v>0</v>
      </c>
    </row>
    <row r="15" spans="2:4" ht="30.75" customHeight="1">
      <c r="B15" s="218">
        <v>9</v>
      </c>
      <c r="C15" s="217" t="s">
        <v>183</v>
      </c>
      <c r="D15" s="50">
        <f>'წყალი,კანალიზაცია'!L88</f>
        <v>0</v>
      </c>
    </row>
    <row r="16" spans="2:4" ht="30.75" customHeight="1">
      <c r="B16" s="218">
        <v>10</v>
      </c>
      <c r="C16" s="217" t="s">
        <v>448</v>
      </c>
      <c r="D16" s="437">
        <f>'გათბობა-გაგრილება'!I35</f>
        <v>0</v>
      </c>
    </row>
    <row r="17" spans="2:4" ht="30.75" customHeight="1">
      <c r="B17" s="218"/>
      <c r="C17" s="216" t="s">
        <v>5</v>
      </c>
      <c r="D17" s="219">
        <f>SUM(D7:D16)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3">
      <selection activeCell="C19" sqref="C19"/>
    </sheetView>
  </sheetViews>
  <sheetFormatPr defaultColWidth="9.00390625" defaultRowHeight="12.75"/>
  <cols>
    <col min="1" max="1" width="4.875" style="109" customWidth="1"/>
    <col min="2" max="2" width="82.625" style="109" customWidth="1"/>
    <col min="3" max="3" width="19.125" style="109" customWidth="1"/>
    <col min="4" max="6" width="9.125" style="109" customWidth="1"/>
    <col min="7" max="7" width="11.375" style="109" bestFit="1" customWidth="1"/>
    <col min="8" max="16384" width="9.125" style="109" customWidth="1"/>
  </cols>
  <sheetData>
    <row r="2" spans="1:10" ht="16.5">
      <c r="A2" s="420"/>
      <c r="B2" s="65" t="s">
        <v>371</v>
      </c>
      <c r="C2" s="65"/>
      <c r="D2" s="65"/>
      <c r="E2" s="300"/>
      <c r="F2" s="300"/>
      <c r="G2" s="300"/>
      <c r="H2" s="146"/>
      <c r="I2" s="67"/>
      <c r="J2" s="67"/>
    </row>
    <row r="3" spans="1:10" ht="16.5">
      <c r="A3" s="420"/>
      <c r="B3" s="65" t="s">
        <v>287</v>
      </c>
      <c r="C3" s="65"/>
      <c r="D3" s="65"/>
      <c r="E3" s="300"/>
      <c r="F3" s="300"/>
      <c r="G3" s="300"/>
      <c r="H3" s="146"/>
      <c r="I3" s="67"/>
      <c r="J3" s="67"/>
    </row>
    <row r="5" ht="16.5">
      <c r="B5" s="65" t="s">
        <v>490</v>
      </c>
    </row>
    <row r="7" ht="12.75">
      <c r="B7" t="s">
        <v>479</v>
      </c>
    </row>
    <row r="9" s="66" customFormat="1" ht="13.5"/>
    <row r="11" spans="1:3" s="421" customFormat="1" ht="42" customHeight="1">
      <c r="A11" s="521" t="s">
        <v>10</v>
      </c>
      <c r="B11" s="522" t="s">
        <v>480</v>
      </c>
      <c r="C11" s="523" t="s">
        <v>180</v>
      </c>
    </row>
    <row r="12" spans="1:3" s="421" customFormat="1" ht="56.25" customHeight="1">
      <c r="A12" s="521"/>
      <c r="B12" s="522"/>
      <c r="C12" s="524"/>
    </row>
    <row r="13" spans="1:3" s="424" customFormat="1" ht="15.75" customHeight="1">
      <c r="A13" s="422" t="s">
        <v>8</v>
      </c>
      <c r="B13" s="422">
        <v>2</v>
      </c>
      <c r="C13" s="423">
        <v>3</v>
      </c>
    </row>
    <row r="14" spans="1:3" s="421" customFormat="1" ht="48.75" customHeight="1">
      <c r="A14" s="425">
        <v>1</v>
      </c>
      <c r="B14" s="426" t="s">
        <v>481</v>
      </c>
      <c r="C14" s="111">
        <v>0</v>
      </c>
    </row>
    <row r="15" spans="1:3" s="421" customFormat="1" ht="15.75">
      <c r="A15" s="425">
        <v>2</v>
      </c>
      <c r="B15" s="426" t="s">
        <v>482</v>
      </c>
      <c r="C15" s="427">
        <v>0</v>
      </c>
    </row>
    <row r="16" spans="1:3" s="421" customFormat="1" ht="31.5">
      <c r="A16" s="425">
        <v>3</v>
      </c>
      <c r="B16" s="426" t="s">
        <v>483</v>
      </c>
      <c r="C16" s="427">
        <v>0</v>
      </c>
    </row>
    <row r="17" spans="1:3" s="421" customFormat="1" ht="31.5">
      <c r="A17" s="425">
        <v>4</v>
      </c>
      <c r="B17" s="426" t="s">
        <v>484</v>
      </c>
      <c r="C17" s="427">
        <v>0</v>
      </c>
    </row>
    <row r="18" spans="1:3" s="421" customFormat="1" ht="70.5" customHeight="1">
      <c r="A18" s="425">
        <v>5</v>
      </c>
      <c r="B18" s="426" t="s">
        <v>485</v>
      </c>
      <c r="C18" s="427">
        <v>0</v>
      </c>
    </row>
    <row r="19" spans="1:3" ht="12.75">
      <c r="A19" s="428"/>
      <c r="B19" s="92" t="s">
        <v>5</v>
      </c>
      <c r="C19" s="57">
        <f>SUM(C14:C18)</f>
        <v>0</v>
      </c>
    </row>
    <row r="20" spans="1:3" ht="12.75">
      <c r="A20" s="429"/>
      <c r="B20" s="430" t="s">
        <v>486</v>
      </c>
      <c r="C20" s="58">
        <f>C19*0.1</f>
        <v>0</v>
      </c>
    </row>
    <row r="21" spans="1:3" ht="12.75">
      <c r="A21" s="429"/>
      <c r="B21" s="431" t="s">
        <v>122</v>
      </c>
      <c r="C21" s="58">
        <f>C20+C19</f>
        <v>0</v>
      </c>
    </row>
    <row r="22" spans="1:3" ht="13.5">
      <c r="A22" s="429"/>
      <c r="B22" s="432" t="s">
        <v>487</v>
      </c>
      <c r="C22" s="433">
        <f>C21*0.08</f>
        <v>0</v>
      </c>
    </row>
    <row r="23" spans="1:3" ht="13.5">
      <c r="A23" s="429"/>
      <c r="B23" s="92" t="s">
        <v>5</v>
      </c>
      <c r="C23" s="111">
        <f>SUM(C21:C22)</f>
        <v>0</v>
      </c>
    </row>
    <row r="24" spans="1:3" ht="13.5">
      <c r="A24" s="429"/>
      <c r="B24" s="434" t="s">
        <v>488</v>
      </c>
      <c r="C24" s="111">
        <f>C23*0.05</f>
        <v>0</v>
      </c>
    </row>
    <row r="25" spans="1:3" ht="13.5">
      <c r="A25" s="429"/>
      <c r="B25" s="435" t="s">
        <v>5</v>
      </c>
      <c r="C25" s="111">
        <f>SUM(C23:C24)</f>
        <v>0</v>
      </c>
    </row>
    <row r="26" spans="1:3" ht="13.5">
      <c r="A26" s="429"/>
      <c r="B26" s="434" t="s">
        <v>115</v>
      </c>
      <c r="C26" s="111">
        <f>C25*0.18</f>
        <v>0</v>
      </c>
    </row>
    <row r="27" spans="1:3" ht="13.5">
      <c r="A27" s="429"/>
      <c r="B27" s="435" t="s">
        <v>150</v>
      </c>
      <c r="C27" s="107">
        <f>C26+C25</f>
        <v>0</v>
      </c>
    </row>
  </sheetData>
  <sheetProtection/>
  <mergeCells count="3">
    <mergeCell ref="A11:A12"/>
    <mergeCell ref="B11:B12"/>
    <mergeCell ref="C11:C1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21"/>
  <sheetViews>
    <sheetView tabSelected="1" zoomScalePageLayoutView="0" workbookViewId="0" topLeftCell="A13">
      <selection activeCell="O28" sqref="O28"/>
    </sheetView>
  </sheetViews>
  <sheetFormatPr defaultColWidth="8.75390625" defaultRowHeight="12.75"/>
  <cols>
    <col min="1" max="1" width="4.25390625" style="66" customWidth="1"/>
    <col min="2" max="2" width="43.375" style="66" customWidth="1"/>
    <col min="3" max="3" width="9.00390625" style="66" customWidth="1"/>
    <col min="4" max="4" width="7.25390625" style="66" customWidth="1"/>
    <col min="5" max="5" width="8.875" style="66" customWidth="1"/>
    <col min="6" max="6" width="7.375" style="66" customWidth="1"/>
    <col min="7" max="7" width="10.75390625" style="66" customWidth="1"/>
    <col min="8" max="8" width="7.625" style="66" customWidth="1"/>
    <col min="9" max="9" width="9.625" style="66" customWidth="1"/>
    <col min="10" max="10" width="7.875" style="66" customWidth="1"/>
    <col min="11" max="11" width="9.75390625" style="66" customWidth="1"/>
    <col min="12" max="12" width="13.00390625" style="66" customWidth="1"/>
    <col min="13" max="16384" width="8.75390625" style="66" customWidth="1"/>
  </cols>
  <sheetData>
    <row r="2" spans="2:12" ht="18" customHeight="1">
      <c r="B2" s="65" t="s">
        <v>371</v>
      </c>
      <c r="C2" s="65"/>
      <c r="D2" s="65"/>
      <c r="E2" s="300"/>
      <c r="F2" s="300"/>
      <c r="G2" s="300"/>
      <c r="H2" s="146"/>
      <c r="I2" s="67"/>
      <c r="J2" s="67"/>
      <c r="K2" s="67"/>
      <c r="L2" s="67"/>
    </row>
    <row r="3" spans="2:12" ht="16.5" customHeight="1">
      <c r="B3" s="65" t="s">
        <v>287</v>
      </c>
      <c r="C3" s="65"/>
      <c r="D3" s="65"/>
      <c r="E3" s="300"/>
      <c r="F3" s="300"/>
      <c r="G3" s="300"/>
      <c r="H3" s="146"/>
      <c r="I3" s="67"/>
      <c r="J3" s="67"/>
      <c r="K3" s="67"/>
      <c r="L3" s="67"/>
    </row>
    <row r="4" spans="2:12" ht="16.5" customHeight="1">
      <c r="B4" s="146"/>
      <c r="C4" s="146"/>
      <c r="D4" s="146"/>
      <c r="E4" s="146"/>
      <c r="F4" s="146"/>
      <c r="G4" s="146"/>
      <c r="H4" s="146"/>
      <c r="I4" s="67"/>
      <c r="J4" s="67"/>
      <c r="K4" s="67"/>
      <c r="L4" s="67"/>
    </row>
    <row r="5" spans="2:12" ht="21" customHeight="1">
      <c r="B5" s="67"/>
      <c r="C5" s="65" t="s">
        <v>280</v>
      </c>
      <c r="D5" s="65"/>
      <c r="E5" s="65"/>
      <c r="F5" s="65"/>
      <c r="G5" s="65"/>
      <c r="H5" s="67"/>
      <c r="I5" s="67"/>
      <c r="J5" s="67"/>
      <c r="K5" s="68"/>
      <c r="L5" s="67"/>
    </row>
    <row r="6" spans="2:12" ht="15.75" customHeight="1">
      <c r="B6" s="67"/>
      <c r="C6" s="67"/>
      <c r="D6" s="67"/>
      <c r="E6" s="67"/>
      <c r="F6" s="67"/>
      <c r="G6" s="67"/>
      <c r="H6" s="67"/>
      <c r="I6" s="67"/>
      <c r="J6" s="67"/>
      <c r="K6" s="69"/>
      <c r="L6" s="67"/>
    </row>
    <row r="7" spans="1:12" ht="13.5">
      <c r="A7" s="70"/>
      <c r="B7" s="67" t="s">
        <v>125</v>
      </c>
      <c r="C7" s="67"/>
      <c r="D7" s="70"/>
      <c r="E7" s="70"/>
      <c r="F7" s="70"/>
      <c r="G7" s="70"/>
      <c r="H7" s="70"/>
      <c r="I7" s="70"/>
      <c r="J7" s="70"/>
      <c r="K7" s="70"/>
      <c r="L7" s="70"/>
    </row>
    <row r="8" spans="1:12" ht="13.5">
      <c r="A8" s="70"/>
      <c r="B8" s="67"/>
      <c r="C8" s="67"/>
      <c r="D8" s="70"/>
      <c r="E8" s="70"/>
      <c r="F8" s="70"/>
      <c r="G8" s="70"/>
      <c r="H8" s="70"/>
      <c r="I8" s="70"/>
      <c r="J8" s="70"/>
      <c r="K8" s="70"/>
      <c r="L8" s="70"/>
    </row>
    <row r="9" spans="1:12" ht="42.75" customHeight="1">
      <c r="A9" s="528" t="s">
        <v>10</v>
      </c>
      <c r="B9" s="127"/>
      <c r="C9" s="71"/>
      <c r="D9" s="530" t="s">
        <v>2</v>
      </c>
      <c r="E9" s="531"/>
      <c r="F9" s="532" t="s">
        <v>3</v>
      </c>
      <c r="G9" s="533"/>
      <c r="H9" s="534" t="s">
        <v>4</v>
      </c>
      <c r="I9" s="535"/>
      <c r="J9" s="534" t="s">
        <v>126</v>
      </c>
      <c r="K9" s="535"/>
      <c r="L9" s="525" t="s">
        <v>153</v>
      </c>
    </row>
    <row r="10" spans="1:12" ht="72" customHeight="1">
      <c r="A10" s="529"/>
      <c r="B10" s="86" t="s">
        <v>11</v>
      </c>
      <c r="C10" s="87" t="s">
        <v>1</v>
      </c>
      <c r="D10" s="125" t="s">
        <v>127</v>
      </c>
      <c r="E10" s="72" t="s">
        <v>6</v>
      </c>
      <c r="F10" s="73" t="s">
        <v>7</v>
      </c>
      <c r="G10" s="74" t="s">
        <v>5</v>
      </c>
      <c r="H10" s="75" t="s">
        <v>7</v>
      </c>
      <c r="I10" s="74" t="s">
        <v>5</v>
      </c>
      <c r="J10" s="75" t="s">
        <v>7</v>
      </c>
      <c r="K10" s="74" t="s">
        <v>5</v>
      </c>
      <c r="L10" s="526"/>
    </row>
    <row r="11" spans="1:12" ht="13.5">
      <c r="A11" s="76" t="s">
        <v>8</v>
      </c>
      <c r="B11" s="124">
        <v>2</v>
      </c>
      <c r="C11" s="126">
        <v>3</v>
      </c>
      <c r="D11" s="289" t="s">
        <v>9</v>
      </c>
      <c r="E11" s="78">
        <v>5</v>
      </c>
      <c r="F11" s="77">
        <v>6</v>
      </c>
      <c r="G11" s="78">
        <v>7</v>
      </c>
      <c r="H11" s="77">
        <v>8</v>
      </c>
      <c r="I11" s="78">
        <v>9</v>
      </c>
      <c r="J11" s="78">
        <v>10</v>
      </c>
      <c r="K11" s="78">
        <v>11</v>
      </c>
      <c r="L11" s="76">
        <v>12</v>
      </c>
    </row>
    <row r="12" spans="1:12" ht="15.75">
      <c r="A12" s="309"/>
      <c r="B12" s="542" t="s">
        <v>294</v>
      </c>
      <c r="C12" s="539"/>
      <c r="D12" s="539"/>
      <c r="E12" s="539"/>
      <c r="F12" s="310"/>
      <c r="G12" s="159"/>
      <c r="H12" s="160"/>
      <c r="I12" s="159"/>
      <c r="J12" s="159"/>
      <c r="K12" s="159"/>
      <c r="L12" s="161"/>
    </row>
    <row r="13" spans="1:12" ht="27">
      <c r="A13" s="311">
        <v>1</v>
      </c>
      <c r="B13" s="241" t="s">
        <v>295</v>
      </c>
      <c r="C13" s="175" t="s">
        <v>206</v>
      </c>
      <c r="D13" s="177"/>
      <c r="E13" s="177">
        <v>24</v>
      </c>
      <c r="F13" s="58"/>
      <c r="G13" s="58"/>
      <c r="H13" s="58"/>
      <c r="I13" s="58"/>
      <c r="J13" s="58"/>
      <c r="K13" s="58"/>
      <c r="L13" s="58"/>
    </row>
    <row r="14" spans="1:12" ht="13.5">
      <c r="A14" s="312"/>
      <c r="B14" s="288" t="s">
        <v>198</v>
      </c>
      <c r="C14" s="313" t="s">
        <v>0</v>
      </c>
      <c r="D14" s="315">
        <v>1</v>
      </c>
      <c r="E14" s="315">
        <f>E13*D14</f>
        <v>24</v>
      </c>
      <c r="F14" s="315"/>
      <c r="G14" s="316"/>
      <c r="H14" s="315"/>
      <c r="I14" s="316">
        <f>H14*E14</f>
        <v>0</v>
      </c>
      <c r="J14" s="315"/>
      <c r="K14" s="315"/>
      <c r="L14" s="316">
        <f>K14+I14+G14</f>
        <v>0</v>
      </c>
    </row>
    <row r="15" spans="1:12" ht="13.5">
      <c r="A15" s="312"/>
      <c r="B15" s="162" t="s">
        <v>159</v>
      </c>
      <c r="C15" s="119" t="s">
        <v>137</v>
      </c>
      <c r="D15" s="317">
        <v>0.036</v>
      </c>
      <c r="E15" s="172">
        <f>E13*D15</f>
        <v>0.8639999999999999</v>
      </c>
      <c r="F15" s="58"/>
      <c r="G15" s="58">
        <f>F15*E15</f>
        <v>0</v>
      </c>
      <c r="H15" s="58"/>
      <c r="I15" s="58"/>
      <c r="J15" s="58"/>
      <c r="K15" s="58"/>
      <c r="L15" s="316">
        <f aca="true" t="shared" si="0" ref="L15:L21">K15+I15+G15</f>
        <v>0</v>
      </c>
    </row>
    <row r="16" spans="1:12" ht="27">
      <c r="A16" s="311">
        <v>2</v>
      </c>
      <c r="B16" s="241" t="s">
        <v>296</v>
      </c>
      <c r="C16" s="175" t="s">
        <v>121</v>
      </c>
      <c r="D16" s="177"/>
      <c r="E16" s="177">
        <v>100</v>
      </c>
      <c r="F16" s="58"/>
      <c r="G16" s="58"/>
      <c r="H16" s="58"/>
      <c r="I16" s="58"/>
      <c r="J16" s="58"/>
      <c r="K16" s="58"/>
      <c r="L16" s="316"/>
    </row>
    <row r="17" spans="1:12" ht="13.5">
      <c r="A17" s="312"/>
      <c r="B17" s="288" t="s">
        <v>198</v>
      </c>
      <c r="C17" s="313" t="s">
        <v>0</v>
      </c>
      <c r="D17" s="315">
        <v>1</v>
      </c>
      <c r="E17" s="315">
        <f>E16*D17</f>
        <v>100</v>
      </c>
      <c r="F17" s="315"/>
      <c r="G17" s="316"/>
      <c r="H17" s="315"/>
      <c r="I17" s="316">
        <f>H17*E17</f>
        <v>0</v>
      </c>
      <c r="J17" s="315"/>
      <c r="K17" s="315"/>
      <c r="L17" s="316">
        <f t="shared" si="0"/>
        <v>0</v>
      </c>
    </row>
    <row r="18" spans="1:12" ht="13.5">
      <c r="A18" s="312"/>
      <c r="B18" s="162" t="s">
        <v>495</v>
      </c>
      <c r="C18" s="119" t="s">
        <v>124</v>
      </c>
      <c r="D18" s="172"/>
      <c r="E18" s="172">
        <v>72</v>
      </c>
      <c r="F18" s="58"/>
      <c r="G18" s="58">
        <f>F18*E18</f>
        <v>0</v>
      </c>
      <c r="H18" s="58"/>
      <c r="I18" s="58"/>
      <c r="J18" s="58"/>
      <c r="K18" s="58"/>
      <c r="L18" s="316">
        <f t="shared" si="0"/>
        <v>0</v>
      </c>
    </row>
    <row r="19" spans="1:12" ht="13.5">
      <c r="A19" s="312"/>
      <c r="B19" s="162" t="s">
        <v>297</v>
      </c>
      <c r="C19" s="119" t="s">
        <v>124</v>
      </c>
      <c r="D19" s="172"/>
      <c r="E19" s="172">
        <v>172</v>
      </c>
      <c r="F19" s="58"/>
      <c r="G19" s="58">
        <f>F19*E19</f>
        <v>0</v>
      </c>
      <c r="H19" s="58"/>
      <c r="I19" s="58"/>
      <c r="J19" s="58"/>
      <c r="K19" s="58"/>
      <c r="L19" s="316">
        <f t="shared" si="0"/>
        <v>0</v>
      </c>
    </row>
    <row r="20" spans="1:12" ht="13.5">
      <c r="A20" s="312"/>
      <c r="B20" s="162" t="s">
        <v>298</v>
      </c>
      <c r="C20" s="119" t="s">
        <v>121</v>
      </c>
      <c r="D20" s="172">
        <v>1.02</v>
      </c>
      <c r="E20" s="172">
        <f>E16*D20</f>
        <v>102</v>
      </c>
      <c r="F20" s="58"/>
      <c r="G20" s="58">
        <f>F20*E20</f>
        <v>0</v>
      </c>
      <c r="H20" s="58"/>
      <c r="I20" s="58"/>
      <c r="J20" s="58"/>
      <c r="K20" s="58"/>
      <c r="L20" s="316">
        <f t="shared" si="0"/>
        <v>0</v>
      </c>
    </row>
    <row r="21" spans="1:12" ht="13.5">
      <c r="A21" s="312"/>
      <c r="B21" s="166" t="s">
        <v>123</v>
      </c>
      <c r="C21" s="119" t="s">
        <v>0</v>
      </c>
      <c r="D21" s="172">
        <v>0.2</v>
      </c>
      <c r="E21" s="172">
        <f>E16*D21</f>
        <v>20</v>
      </c>
      <c r="F21" s="58"/>
      <c r="G21" s="58">
        <f>F21*E21</f>
        <v>0</v>
      </c>
      <c r="H21" s="58"/>
      <c r="I21" s="58"/>
      <c r="J21" s="58"/>
      <c r="K21" s="58"/>
      <c r="L21" s="316">
        <f t="shared" si="0"/>
        <v>0</v>
      </c>
    </row>
    <row r="22" spans="1:12" ht="21.75" customHeight="1">
      <c r="A22" s="135"/>
      <c r="B22" s="527" t="s">
        <v>136</v>
      </c>
      <c r="C22" s="527"/>
      <c r="D22" s="527"/>
      <c r="E22" s="527"/>
      <c r="F22" s="79"/>
      <c r="G22" s="80"/>
      <c r="H22" s="81"/>
      <c r="I22" s="80"/>
      <c r="J22" s="80"/>
      <c r="K22" s="80"/>
      <c r="L22" s="82"/>
    </row>
    <row r="23" spans="1:12" ht="18" customHeight="1">
      <c r="A23" s="183">
        <v>1</v>
      </c>
      <c r="B23" s="136" t="s">
        <v>158</v>
      </c>
      <c r="C23" s="137" t="s">
        <v>121</v>
      </c>
      <c r="D23" s="138"/>
      <c r="E23" s="142">
        <v>720.5</v>
      </c>
      <c r="F23" s="77"/>
      <c r="G23" s="78"/>
      <c r="H23" s="77"/>
      <c r="I23" s="78"/>
      <c r="J23" s="78"/>
      <c r="K23" s="78"/>
      <c r="L23" s="76"/>
    </row>
    <row r="24" spans="1:12" ht="15.75" customHeight="1">
      <c r="A24" s="184"/>
      <c r="B24" s="139" t="s">
        <v>151</v>
      </c>
      <c r="C24" s="130" t="s">
        <v>0</v>
      </c>
      <c r="D24" s="131">
        <v>1</v>
      </c>
      <c r="E24" s="132">
        <f>E23*D24</f>
        <v>720.5</v>
      </c>
      <c r="F24" s="113"/>
      <c r="G24" s="58"/>
      <c r="H24" s="114"/>
      <c r="I24" s="58">
        <f>H24*E24</f>
        <v>0</v>
      </c>
      <c r="J24" s="115"/>
      <c r="K24" s="58"/>
      <c r="L24" s="58">
        <f>K24+I24+G24</f>
        <v>0</v>
      </c>
    </row>
    <row r="25" spans="1:12" ht="13.5">
      <c r="A25" s="352"/>
      <c r="B25" s="170" t="s">
        <v>154</v>
      </c>
      <c r="C25" s="113" t="s">
        <v>140</v>
      </c>
      <c r="D25" s="111">
        <v>0.03</v>
      </c>
      <c r="E25" s="249">
        <f>E23*D25</f>
        <v>21.615</v>
      </c>
      <c r="F25" s="58"/>
      <c r="G25" s="58"/>
      <c r="H25" s="114"/>
      <c r="I25" s="58"/>
      <c r="J25" s="58"/>
      <c r="K25" s="58">
        <f>J25*E25</f>
        <v>0</v>
      </c>
      <c r="L25" s="58">
        <f>K25</f>
        <v>0</v>
      </c>
    </row>
    <row r="26" spans="1:12" ht="13.5">
      <c r="A26" s="352"/>
      <c r="B26" s="186" t="s">
        <v>174</v>
      </c>
      <c r="C26" s="113" t="s">
        <v>140</v>
      </c>
      <c r="D26" s="111">
        <v>0.01</v>
      </c>
      <c r="E26" s="249">
        <f>E23*D26</f>
        <v>7.205</v>
      </c>
      <c r="F26" s="58"/>
      <c r="G26" s="58"/>
      <c r="H26" s="114"/>
      <c r="I26" s="58"/>
      <c r="J26" s="58"/>
      <c r="K26" s="58">
        <f>J26*E26</f>
        <v>0</v>
      </c>
      <c r="L26" s="58">
        <f>K26</f>
        <v>0</v>
      </c>
    </row>
    <row r="27" spans="1:12" ht="13.5">
      <c r="A27" s="352"/>
      <c r="B27" s="162" t="s">
        <v>498</v>
      </c>
      <c r="C27" s="113" t="s">
        <v>140</v>
      </c>
      <c r="D27" s="58">
        <v>0.03</v>
      </c>
      <c r="E27" s="145">
        <f>E24*D27</f>
        <v>21.615</v>
      </c>
      <c r="F27" s="192"/>
      <c r="G27" s="90"/>
      <c r="H27" s="193"/>
      <c r="I27" s="145"/>
      <c r="J27" s="145"/>
      <c r="K27" s="90">
        <f>J27*E27</f>
        <v>0</v>
      </c>
      <c r="L27" s="90">
        <f>K27+I27+G27</f>
        <v>0</v>
      </c>
    </row>
    <row r="28" spans="1:12" ht="27">
      <c r="A28" s="182"/>
      <c r="B28" s="129" t="s">
        <v>497</v>
      </c>
      <c r="C28" s="130" t="s">
        <v>138</v>
      </c>
      <c r="D28" s="131">
        <v>0.4</v>
      </c>
      <c r="E28" s="132">
        <f>E23*D28</f>
        <v>288.2</v>
      </c>
      <c r="F28" s="113"/>
      <c r="G28" s="58"/>
      <c r="H28" s="114"/>
      <c r="I28" s="58"/>
      <c r="J28" s="58"/>
      <c r="K28" s="58">
        <f>J28*E28</f>
        <v>0</v>
      </c>
      <c r="L28" s="58">
        <f>K28+I28+G28</f>
        <v>0</v>
      </c>
    </row>
    <row r="29" spans="1:12" ht="40.5">
      <c r="A29" s="438" t="s">
        <v>139</v>
      </c>
      <c r="B29" s="346" t="s">
        <v>494</v>
      </c>
      <c r="C29" s="121" t="s">
        <v>137</v>
      </c>
      <c r="D29" s="107"/>
      <c r="E29" s="128">
        <v>49.3</v>
      </c>
      <c r="F29" s="113"/>
      <c r="G29" s="58"/>
      <c r="H29" s="114"/>
      <c r="I29" s="58"/>
      <c r="J29" s="115"/>
      <c r="K29" s="58"/>
      <c r="L29" s="58"/>
    </row>
    <row r="30" spans="1:12" ht="13.5">
      <c r="A30" s="182"/>
      <c r="B30" s="170" t="s">
        <v>154</v>
      </c>
      <c r="C30" s="113" t="s">
        <v>140</v>
      </c>
      <c r="D30" s="111">
        <v>0.04</v>
      </c>
      <c r="E30" s="249">
        <f>E29*D30</f>
        <v>1.972</v>
      </c>
      <c r="F30" s="58"/>
      <c r="G30" s="58"/>
      <c r="H30" s="114"/>
      <c r="I30" s="58"/>
      <c r="J30" s="58"/>
      <c r="K30" s="58">
        <f>J30*E30</f>
        <v>0</v>
      </c>
      <c r="L30" s="58">
        <f>K30</f>
        <v>0</v>
      </c>
    </row>
    <row r="31" spans="1:12" ht="27">
      <c r="A31" s="537">
        <v>3</v>
      </c>
      <c r="B31" s="150" t="s">
        <v>293</v>
      </c>
      <c r="C31" s="151" t="s">
        <v>137</v>
      </c>
      <c r="D31" s="59"/>
      <c r="E31" s="57">
        <v>5.2</v>
      </c>
      <c r="F31" s="152"/>
      <c r="G31" s="152"/>
      <c r="H31" s="152"/>
      <c r="I31" s="152"/>
      <c r="J31" s="152"/>
      <c r="K31" s="152"/>
      <c r="L31" s="152"/>
    </row>
    <row r="32" spans="1:12" ht="13.5">
      <c r="A32" s="538"/>
      <c r="B32" s="148" t="s">
        <v>151</v>
      </c>
      <c r="C32" s="113" t="s">
        <v>0</v>
      </c>
      <c r="D32" s="58">
        <v>100</v>
      </c>
      <c r="E32" s="58">
        <f>E31*D32</f>
        <v>520</v>
      </c>
      <c r="F32" s="58"/>
      <c r="G32" s="58"/>
      <c r="H32" s="58"/>
      <c r="I32" s="58">
        <f>H32*E32</f>
        <v>0</v>
      </c>
      <c r="J32" s="58"/>
      <c r="K32" s="58"/>
      <c r="L32" s="58">
        <f>I32+G32</f>
        <v>0</v>
      </c>
    </row>
    <row r="33" spans="1:12" ht="13.5">
      <c r="A33" s="182"/>
      <c r="B33" s="186" t="s">
        <v>372</v>
      </c>
      <c r="C33" s="113" t="s">
        <v>170</v>
      </c>
      <c r="D33" s="58"/>
      <c r="E33" s="58">
        <v>1</v>
      </c>
      <c r="F33" s="58"/>
      <c r="G33" s="58"/>
      <c r="H33" s="58"/>
      <c r="I33" s="58"/>
      <c r="J33" s="145"/>
      <c r="K33" s="58">
        <f>J33*E33</f>
        <v>0</v>
      </c>
      <c r="L33" s="58">
        <f>K33+I33+G33</f>
        <v>0</v>
      </c>
    </row>
    <row r="34" spans="1:12" ht="14.25" customHeight="1">
      <c r="A34" s="179"/>
      <c r="B34" s="155" t="s">
        <v>175</v>
      </c>
      <c r="C34" s="130" t="s">
        <v>137</v>
      </c>
      <c r="D34" s="156">
        <v>1.22</v>
      </c>
      <c r="E34" s="156">
        <f>E31*D34</f>
        <v>6.344</v>
      </c>
      <c r="F34" s="156"/>
      <c r="G34" s="156">
        <f>F34*E34</f>
        <v>0</v>
      </c>
      <c r="H34" s="156"/>
      <c r="I34" s="156"/>
      <c r="J34" s="156"/>
      <c r="K34" s="156"/>
      <c r="L34" s="58">
        <f>I34+G34</f>
        <v>0</v>
      </c>
    </row>
    <row r="35" spans="1:12" ht="21" customHeight="1">
      <c r="A35" s="135"/>
      <c r="B35" s="539" t="s">
        <v>142</v>
      </c>
      <c r="C35" s="539"/>
      <c r="D35" s="539"/>
      <c r="E35" s="539"/>
      <c r="F35" s="159"/>
      <c r="G35" s="159"/>
      <c r="H35" s="160"/>
      <c r="I35" s="159"/>
      <c r="J35" s="159"/>
      <c r="K35" s="159"/>
      <c r="L35" s="161"/>
    </row>
    <row r="36" spans="1:12" ht="16.5" customHeight="1">
      <c r="A36" s="134"/>
      <c r="B36" s="540" t="s">
        <v>374</v>
      </c>
      <c r="C36" s="541"/>
      <c r="D36" s="541"/>
      <c r="E36" s="541"/>
      <c r="F36" s="159"/>
      <c r="G36" s="159"/>
      <c r="H36" s="160"/>
      <c r="I36" s="159"/>
      <c r="J36" s="159"/>
      <c r="K36" s="159"/>
      <c r="L36" s="161"/>
    </row>
    <row r="37" spans="1:12" ht="27">
      <c r="A37" s="118">
        <v>1</v>
      </c>
      <c r="B37" s="167" t="s">
        <v>171</v>
      </c>
      <c r="C37" s="56" t="s">
        <v>137</v>
      </c>
      <c r="D37" s="113"/>
      <c r="E37" s="57">
        <v>4.3</v>
      </c>
      <c r="F37" s="58"/>
      <c r="G37" s="58"/>
      <c r="H37" s="58"/>
      <c r="I37" s="58"/>
      <c r="J37" s="58"/>
      <c r="K37" s="58"/>
      <c r="L37" s="57"/>
    </row>
    <row r="38" spans="1:12" ht="13.5">
      <c r="A38" s="164"/>
      <c r="B38" s="163" t="s">
        <v>151</v>
      </c>
      <c r="C38" s="113" t="s">
        <v>0</v>
      </c>
      <c r="D38" s="111">
        <v>1</v>
      </c>
      <c r="E38" s="58">
        <f>E37*D38</f>
        <v>4.3</v>
      </c>
      <c r="F38" s="58"/>
      <c r="G38" s="58"/>
      <c r="H38" s="58"/>
      <c r="I38" s="58">
        <f>H38*E38</f>
        <v>0</v>
      </c>
      <c r="J38" s="58"/>
      <c r="K38" s="58"/>
      <c r="L38" s="58">
        <f>I38+G38</f>
        <v>0</v>
      </c>
    </row>
    <row r="39" spans="1:12" ht="13.5">
      <c r="A39" s="164"/>
      <c r="B39" s="162" t="s">
        <v>149</v>
      </c>
      <c r="C39" s="113" t="s">
        <v>0</v>
      </c>
      <c r="D39" s="58">
        <v>1</v>
      </c>
      <c r="E39" s="58">
        <f>E37*D39</f>
        <v>4.3</v>
      </c>
      <c r="F39" s="58"/>
      <c r="G39" s="58"/>
      <c r="H39" s="58"/>
      <c r="I39" s="58"/>
      <c r="J39" s="58"/>
      <c r="K39" s="58">
        <f>J39*E39</f>
        <v>0</v>
      </c>
      <c r="L39" s="58">
        <f>K39+I39+G39</f>
        <v>0</v>
      </c>
    </row>
    <row r="40" spans="1:12" ht="13.5">
      <c r="A40" s="164"/>
      <c r="B40" s="162" t="s">
        <v>172</v>
      </c>
      <c r="C40" s="113" t="s">
        <v>137</v>
      </c>
      <c r="D40" s="111">
        <v>1.02</v>
      </c>
      <c r="E40" s="58">
        <f>E37*D40</f>
        <v>4.386</v>
      </c>
      <c r="F40" s="58"/>
      <c r="G40" s="58">
        <f>F40*E40</f>
        <v>0</v>
      </c>
      <c r="H40" s="58"/>
      <c r="I40" s="58"/>
      <c r="J40" s="58"/>
      <c r="K40" s="58"/>
      <c r="L40" s="58">
        <f>K40+I40+G40</f>
        <v>0</v>
      </c>
    </row>
    <row r="41" spans="1:12" ht="13.5">
      <c r="A41" s="290"/>
      <c r="B41" s="162" t="s">
        <v>123</v>
      </c>
      <c r="C41" s="113" t="s">
        <v>0</v>
      </c>
      <c r="D41" s="111">
        <v>0.62</v>
      </c>
      <c r="E41" s="58">
        <f>E37*D41</f>
        <v>2.666</v>
      </c>
      <c r="F41" s="58"/>
      <c r="G41" s="58">
        <f>F41*E41</f>
        <v>0</v>
      </c>
      <c r="H41" s="114"/>
      <c r="I41" s="57"/>
      <c r="J41" s="58"/>
      <c r="K41" s="58"/>
      <c r="L41" s="58">
        <f>K41+I41+G41</f>
        <v>0</v>
      </c>
    </row>
    <row r="42" spans="1:12" ht="27">
      <c r="A42" s="118">
        <v>2</v>
      </c>
      <c r="B42" s="167" t="s">
        <v>375</v>
      </c>
      <c r="C42" s="56" t="s">
        <v>137</v>
      </c>
      <c r="D42" s="113"/>
      <c r="E42" s="57">
        <v>18.2</v>
      </c>
      <c r="F42" s="58"/>
      <c r="G42" s="58"/>
      <c r="H42" s="58"/>
      <c r="I42" s="58"/>
      <c r="J42" s="58"/>
      <c r="K42" s="58"/>
      <c r="L42" s="57"/>
    </row>
    <row r="43" spans="1:12" ht="13.5">
      <c r="A43" s="164"/>
      <c r="B43" s="163" t="s">
        <v>151</v>
      </c>
      <c r="C43" s="113" t="s">
        <v>0</v>
      </c>
      <c r="D43" s="58">
        <v>1</v>
      </c>
      <c r="E43" s="58">
        <f>E42*D43</f>
        <v>18.2</v>
      </c>
      <c r="F43" s="58"/>
      <c r="G43" s="58"/>
      <c r="H43" s="58"/>
      <c r="I43" s="58">
        <f>H43*E43</f>
        <v>0</v>
      </c>
      <c r="J43" s="58"/>
      <c r="K43" s="58"/>
      <c r="L43" s="58">
        <f>I43+G43</f>
        <v>0</v>
      </c>
    </row>
    <row r="44" spans="1:12" ht="13.5">
      <c r="A44" s="164"/>
      <c r="B44" s="162" t="s">
        <v>149</v>
      </c>
      <c r="C44" s="113" t="s">
        <v>0</v>
      </c>
      <c r="D44" s="58">
        <v>1</v>
      </c>
      <c r="E44" s="58">
        <f>E42*D44</f>
        <v>18.2</v>
      </c>
      <c r="F44" s="58"/>
      <c r="G44" s="58"/>
      <c r="H44" s="58"/>
      <c r="I44" s="58"/>
      <c r="J44" s="58"/>
      <c r="K44" s="58">
        <f>J44*E44</f>
        <v>0</v>
      </c>
      <c r="L44" s="58">
        <f aca="true" t="shared" si="1" ref="L44:L50">K44+I44+G44</f>
        <v>0</v>
      </c>
    </row>
    <row r="45" spans="1:12" ht="13.5">
      <c r="A45" s="164"/>
      <c r="B45" s="162" t="s">
        <v>143</v>
      </c>
      <c r="C45" s="113" t="s">
        <v>137</v>
      </c>
      <c r="D45" s="58">
        <v>1.02</v>
      </c>
      <c r="E45" s="58">
        <f>E42*D45</f>
        <v>18.564</v>
      </c>
      <c r="F45" s="58"/>
      <c r="G45" s="58">
        <f aca="true" t="shared" si="2" ref="G45:G50">F45*E45</f>
        <v>0</v>
      </c>
      <c r="H45" s="58"/>
      <c r="I45" s="58"/>
      <c r="J45" s="58"/>
      <c r="K45" s="58"/>
      <c r="L45" s="58">
        <f t="shared" si="1"/>
        <v>0</v>
      </c>
    </row>
    <row r="46" spans="1:12" ht="13.5">
      <c r="A46" s="164"/>
      <c r="B46" s="162" t="s">
        <v>144</v>
      </c>
      <c r="C46" s="154" t="s">
        <v>121</v>
      </c>
      <c r="D46" s="111">
        <v>0.7</v>
      </c>
      <c r="E46" s="152">
        <f>E42*D46</f>
        <v>12.739999999999998</v>
      </c>
      <c r="F46" s="152"/>
      <c r="G46" s="58">
        <f t="shared" si="2"/>
        <v>0</v>
      </c>
      <c r="H46" s="152"/>
      <c r="I46" s="152"/>
      <c r="J46" s="152"/>
      <c r="K46" s="152"/>
      <c r="L46" s="58">
        <f t="shared" si="1"/>
        <v>0</v>
      </c>
    </row>
    <row r="47" spans="1:12" ht="13.5">
      <c r="A47" s="164"/>
      <c r="B47" s="162" t="s">
        <v>145</v>
      </c>
      <c r="C47" s="154" t="s">
        <v>137</v>
      </c>
      <c r="D47" s="111">
        <v>0.02</v>
      </c>
      <c r="E47" s="152">
        <f>E42*D47</f>
        <v>0.364</v>
      </c>
      <c r="F47" s="152"/>
      <c r="G47" s="58">
        <f t="shared" si="2"/>
        <v>0</v>
      </c>
      <c r="H47" s="152"/>
      <c r="I47" s="152"/>
      <c r="J47" s="152"/>
      <c r="K47" s="152"/>
      <c r="L47" s="58">
        <f t="shared" si="1"/>
        <v>0</v>
      </c>
    </row>
    <row r="48" spans="1:12" ht="13.5">
      <c r="A48" s="164"/>
      <c r="B48" s="163" t="s">
        <v>186</v>
      </c>
      <c r="C48" s="154" t="s">
        <v>130</v>
      </c>
      <c r="D48" s="154" t="s">
        <v>131</v>
      </c>
      <c r="E48" s="152">
        <v>0.8</v>
      </c>
      <c r="F48" s="152"/>
      <c r="G48" s="152">
        <f t="shared" si="2"/>
        <v>0</v>
      </c>
      <c r="H48" s="152"/>
      <c r="I48" s="152"/>
      <c r="J48" s="152"/>
      <c r="K48" s="152"/>
      <c r="L48" s="58">
        <f t="shared" si="1"/>
        <v>0</v>
      </c>
    </row>
    <row r="49" spans="1:12" ht="13.5">
      <c r="A49" s="164"/>
      <c r="B49" s="163" t="s">
        <v>187</v>
      </c>
      <c r="C49" s="154" t="s">
        <v>130</v>
      </c>
      <c r="D49" s="154" t="s">
        <v>131</v>
      </c>
      <c r="E49" s="152">
        <v>0.03</v>
      </c>
      <c r="F49" s="152"/>
      <c r="G49" s="152">
        <f t="shared" si="2"/>
        <v>0</v>
      </c>
      <c r="H49" s="152"/>
      <c r="I49" s="152"/>
      <c r="J49" s="152"/>
      <c r="K49" s="152"/>
      <c r="L49" s="58">
        <f t="shared" si="1"/>
        <v>0</v>
      </c>
    </row>
    <row r="50" spans="1:12" ht="13.5">
      <c r="A50" s="290"/>
      <c r="B50" s="162" t="s">
        <v>123</v>
      </c>
      <c r="C50" s="113" t="s">
        <v>0</v>
      </c>
      <c r="D50" s="58">
        <v>0.9</v>
      </c>
      <c r="E50" s="58">
        <f>E42*D50</f>
        <v>16.38</v>
      </c>
      <c r="F50" s="58"/>
      <c r="G50" s="58">
        <f t="shared" si="2"/>
        <v>0</v>
      </c>
      <c r="H50" s="58"/>
      <c r="I50" s="58"/>
      <c r="J50" s="58"/>
      <c r="K50" s="58"/>
      <c r="L50" s="58">
        <f t="shared" si="1"/>
        <v>0</v>
      </c>
    </row>
    <row r="51" spans="1:12" ht="27">
      <c r="A51" s="118">
        <v>3</v>
      </c>
      <c r="B51" s="241" t="s">
        <v>147</v>
      </c>
      <c r="C51" s="56" t="s">
        <v>137</v>
      </c>
      <c r="D51" s="113"/>
      <c r="E51" s="57">
        <v>3</v>
      </c>
      <c r="F51" s="58"/>
      <c r="G51" s="58"/>
      <c r="H51" s="58"/>
      <c r="I51" s="58"/>
      <c r="J51" s="58"/>
      <c r="K51" s="58"/>
      <c r="L51" s="57"/>
    </row>
    <row r="52" spans="1:12" ht="13.5">
      <c r="A52" s="164"/>
      <c r="B52" s="163" t="s">
        <v>152</v>
      </c>
      <c r="C52" s="113" t="s">
        <v>0</v>
      </c>
      <c r="D52" s="58">
        <v>1</v>
      </c>
      <c r="E52" s="58">
        <f>E51*D52</f>
        <v>3</v>
      </c>
      <c r="F52" s="58"/>
      <c r="G52" s="58"/>
      <c r="H52" s="58"/>
      <c r="I52" s="58">
        <f>H52*E52</f>
        <v>0</v>
      </c>
      <c r="J52" s="58"/>
      <c r="K52" s="58"/>
      <c r="L52" s="58">
        <f>I52+G52</f>
        <v>0</v>
      </c>
    </row>
    <row r="53" spans="1:12" ht="13.5">
      <c r="A53" s="164"/>
      <c r="B53" s="162" t="s">
        <v>149</v>
      </c>
      <c r="C53" s="113" t="s">
        <v>0</v>
      </c>
      <c r="D53" s="58">
        <v>1</v>
      </c>
      <c r="E53" s="58">
        <f>E51*D53</f>
        <v>3</v>
      </c>
      <c r="F53" s="58"/>
      <c r="G53" s="58"/>
      <c r="H53" s="58"/>
      <c r="I53" s="58"/>
      <c r="J53" s="58"/>
      <c r="K53" s="58">
        <f>J53*E53</f>
        <v>0</v>
      </c>
      <c r="L53" s="58">
        <f>K53+I53+G53</f>
        <v>0</v>
      </c>
    </row>
    <row r="54" spans="1:12" ht="13.5">
      <c r="A54" s="164"/>
      <c r="B54" s="165" t="s">
        <v>146</v>
      </c>
      <c r="C54" s="113" t="s">
        <v>137</v>
      </c>
      <c r="D54" s="58">
        <v>1.02</v>
      </c>
      <c r="E54" s="58">
        <f>E51*D54</f>
        <v>3.06</v>
      </c>
      <c r="F54" s="58"/>
      <c r="G54" s="58">
        <f aca="true" t="shared" si="3" ref="G54:G59">F54*E54</f>
        <v>0</v>
      </c>
      <c r="H54" s="58"/>
      <c r="I54" s="58"/>
      <c r="J54" s="58"/>
      <c r="K54" s="58"/>
      <c r="L54" s="58">
        <f aca="true" t="shared" si="4" ref="L54:L59">K54+I54+G54</f>
        <v>0</v>
      </c>
    </row>
    <row r="55" spans="1:12" ht="13.5">
      <c r="A55" s="164"/>
      <c r="B55" s="165" t="s">
        <v>144</v>
      </c>
      <c r="C55" s="154" t="s">
        <v>121</v>
      </c>
      <c r="D55" s="111">
        <v>2.42</v>
      </c>
      <c r="E55" s="152">
        <f>E51*D55</f>
        <v>7.26</v>
      </c>
      <c r="F55" s="152"/>
      <c r="G55" s="58">
        <f t="shared" si="3"/>
        <v>0</v>
      </c>
      <c r="H55" s="152"/>
      <c r="I55" s="152"/>
      <c r="J55" s="152"/>
      <c r="K55" s="152"/>
      <c r="L55" s="58">
        <f t="shared" si="4"/>
        <v>0</v>
      </c>
    </row>
    <row r="56" spans="1:12" ht="13.5">
      <c r="A56" s="164"/>
      <c r="B56" s="165" t="s">
        <v>145</v>
      </c>
      <c r="C56" s="154" t="s">
        <v>137</v>
      </c>
      <c r="D56" s="111">
        <v>0.08</v>
      </c>
      <c r="E56" s="152">
        <f>E51*D56</f>
        <v>0.24</v>
      </c>
      <c r="F56" s="152"/>
      <c r="G56" s="58">
        <f t="shared" si="3"/>
        <v>0</v>
      </c>
      <c r="H56" s="152"/>
      <c r="I56" s="152"/>
      <c r="J56" s="152"/>
      <c r="K56" s="152"/>
      <c r="L56" s="58">
        <f t="shared" si="4"/>
        <v>0</v>
      </c>
    </row>
    <row r="57" spans="1:12" ht="13.5">
      <c r="A57" s="164"/>
      <c r="B57" s="163" t="s">
        <v>186</v>
      </c>
      <c r="C57" s="154" t="s">
        <v>130</v>
      </c>
      <c r="D57" s="154" t="s">
        <v>131</v>
      </c>
      <c r="E57" s="152">
        <v>0.7</v>
      </c>
      <c r="F57" s="152"/>
      <c r="G57" s="152">
        <f t="shared" si="3"/>
        <v>0</v>
      </c>
      <c r="H57" s="152"/>
      <c r="I57" s="152"/>
      <c r="J57" s="152"/>
      <c r="K57" s="152"/>
      <c r="L57" s="58">
        <f t="shared" si="4"/>
        <v>0</v>
      </c>
    </row>
    <row r="58" spans="1:12" ht="13.5">
      <c r="A58" s="164"/>
      <c r="B58" s="163" t="s">
        <v>187</v>
      </c>
      <c r="C58" s="154" t="s">
        <v>130</v>
      </c>
      <c r="D58" s="154" t="s">
        <v>131</v>
      </c>
      <c r="E58" s="152">
        <v>0.26</v>
      </c>
      <c r="F58" s="152"/>
      <c r="G58" s="152">
        <f t="shared" si="3"/>
        <v>0</v>
      </c>
      <c r="H58" s="152"/>
      <c r="I58" s="152"/>
      <c r="J58" s="152"/>
      <c r="K58" s="152"/>
      <c r="L58" s="58">
        <f t="shared" si="4"/>
        <v>0</v>
      </c>
    </row>
    <row r="59" spans="1:12" ht="13.5">
      <c r="A59" s="290"/>
      <c r="B59" s="162" t="s">
        <v>123</v>
      </c>
      <c r="C59" s="113" t="s">
        <v>0</v>
      </c>
      <c r="D59" s="58">
        <v>0.9</v>
      </c>
      <c r="E59" s="58">
        <f>E51*D59</f>
        <v>2.7</v>
      </c>
      <c r="F59" s="58"/>
      <c r="G59" s="58">
        <f t="shared" si="3"/>
        <v>0</v>
      </c>
      <c r="H59" s="58"/>
      <c r="I59" s="58"/>
      <c r="J59" s="58"/>
      <c r="K59" s="58"/>
      <c r="L59" s="58">
        <f t="shared" si="4"/>
        <v>0</v>
      </c>
    </row>
    <row r="60" spans="1:12" ht="27">
      <c r="A60" s="118">
        <v>4</v>
      </c>
      <c r="B60" s="167" t="s">
        <v>376</v>
      </c>
      <c r="C60" s="56" t="s">
        <v>137</v>
      </c>
      <c r="D60" s="113"/>
      <c r="E60" s="57">
        <v>8.8</v>
      </c>
      <c r="F60" s="58"/>
      <c r="G60" s="58"/>
      <c r="H60" s="58"/>
      <c r="I60" s="58"/>
      <c r="J60" s="58"/>
      <c r="K60" s="58"/>
      <c r="L60" s="57"/>
    </row>
    <row r="61" spans="1:12" ht="13.5">
      <c r="A61" s="164"/>
      <c r="B61" s="163" t="s">
        <v>151</v>
      </c>
      <c r="C61" s="113" t="s">
        <v>0</v>
      </c>
      <c r="D61" s="58">
        <v>1</v>
      </c>
      <c r="E61" s="58">
        <f>E60*D61</f>
        <v>8.8</v>
      </c>
      <c r="F61" s="58"/>
      <c r="G61" s="58"/>
      <c r="H61" s="58"/>
      <c r="I61" s="58">
        <f>H61*E61</f>
        <v>0</v>
      </c>
      <c r="J61" s="58"/>
      <c r="K61" s="58"/>
      <c r="L61" s="58">
        <f>I61+G61</f>
        <v>0</v>
      </c>
    </row>
    <row r="62" spans="1:12" ht="13.5">
      <c r="A62" s="164"/>
      <c r="B62" s="162" t="s">
        <v>149</v>
      </c>
      <c r="C62" s="113" t="s">
        <v>0</v>
      </c>
      <c r="D62" s="58">
        <v>1</v>
      </c>
      <c r="E62" s="58">
        <f>E60*D62</f>
        <v>8.8</v>
      </c>
      <c r="F62" s="58"/>
      <c r="G62" s="58"/>
      <c r="H62" s="58"/>
      <c r="I62" s="58"/>
      <c r="J62" s="58"/>
      <c r="K62" s="58">
        <f>J62*E62</f>
        <v>0</v>
      </c>
      <c r="L62" s="58">
        <f>K62+I62+G62</f>
        <v>0</v>
      </c>
    </row>
    <row r="63" spans="1:12" ht="13.5">
      <c r="A63" s="164"/>
      <c r="B63" s="165" t="s">
        <v>146</v>
      </c>
      <c r="C63" s="113" t="s">
        <v>137</v>
      </c>
      <c r="D63" s="58">
        <v>1.02</v>
      </c>
      <c r="E63" s="58">
        <f>E60*D63</f>
        <v>8.976</v>
      </c>
      <c r="F63" s="58"/>
      <c r="G63" s="58">
        <f aca="true" t="shared" si="5" ref="G63:G68">F63*E63</f>
        <v>0</v>
      </c>
      <c r="H63" s="58"/>
      <c r="I63" s="58"/>
      <c r="J63" s="58"/>
      <c r="K63" s="58"/>
      <c r="L63" s="58">
        <f aca="true" t="shared" si="6" ref="L63:L68">K63+I63+G63</f>
        <v>0</v>
      </c>
    </row>
    <row r="64" spans="1:12" ht="13.5">
      <c r="A64" s="164"/>
      <c r="B64" s="165" t="s">
        <v>144</v>
      </c>
      <c r="C64" s="154" t="s">
        <v>121</v>
      </c>
      <c r="D64" s="111">
        <v>2.46</v>
      </c>
      <c r="E64" s="152">
        <f>E60*D64</f>
        <v>21.648</v>
      </c>
      <c r="F64" s="152"/>
      <c r="G64" s="58">
        <f t="shared" si="5"/>
        <v>0</v>
      </c>
      <c r="H64" s="152"/>
      <c r="I64" s="152"/>
      <c r="J64" s="152"/>
      <c r="K64" s="152"/>
      <c r="L64" s="58">
        <f t="shared" si="6"/>
        <v>0</v>
      </c>
    </row>
    <row r="65" spans="1:12" ht="13.5">
      <c r="A65" s="164"/>
      <c r="B65" s="165" t="s">
        <v>145</v>
      </c>
      <c r="C65" s="154" t="s">
        <v>137</v>
      </c>
      <c r="D65" s="111">
        <v>0.08</v>
      </c>
      <c r="E65" s="152">
        <f>E60*D65</f>
        <v>0.7040000000000001</v>
      </c>
      <c r="F65" s="152"/>
      <c r="G65" s="58">
        <f t="shared" si="5"/>
        <v>0</v>
      </c>
      <c r="H65" s="152"/>
      <c r="I65" s="152"/>
      <c r="J65" s="152"/>
      <c r="K65" s="152"/>
      <c r="L65" s="58">
        <f t="shared" si="6"/>
        <v>0</v>
      </c>
    </row>
    <row r="66" spans="1:12" ht="13.5">
      <c r="A66" s="164"/>
      <c r="B66" s="163" t="s">
        <v>186</v>
      </c>
      <c r="C66" s="154" t="s">
        <v>130</v>
      </c>
      <c r="D66" s="154" t="s">
        <v>131</v>
      </c>
      <c r="E66" s="152">
        <v>0.79</v>
      </c>
      <c r="F66" s="152"/>
      <c r="G66" s="152">
        <f t="shared" si="5"/>
        <v>0</v>
      </c>
      <c r="H66" s="152"/>
      <c r="I66" s="152"/>
      <c r="J66" s="152"/>
      <c r="K66" s="152"/>
      <c r="L66" s="58">
        <f t="shared" si="6"/>
        <v>0</v>
      </c>
    </row>
    <row r="67" spans="1:12" ht="13.5">
      <c r="A67" s="164"/>
      <c r="B67" s="163" t="s">
        <v>187</v>
      </c>
      <c r="C67" s="154" t="s">
        <v>130</v>
      </c>
      <c r="D67" s="154" t="s">
        <v>131</v>
      </c>
      <c r="E67" s="152">
        <v>0.3</v>
      </c>
      <c r="F67" s="152"/>
      <c r="G67" s="152">
        <f t="shared" si="5"/>
        <v>0</v>
      </c>
      <c r="H67" s="152"/>
      <c r="I67" s="152"/>
      <c r="J67" s="152"/>
      <c r="K67" s="152"/>
      <c r="L67" s="58">
        <f t="shared" si="6"/>
        <v>0</v>
      </c>
    </row>
    <row r="68" spans="1:12" ht="13.5">
      <c r="A68" s="164"/>
      <c r="B68" s="162" t="s">
        <v>123</v>
      </c>
      <c r="C68" s="113" t="s">
        <v>0</v>
      </c>
      <c r="D68" s="58">
        <v>0.9</v>
      </c>
      <c r="E68" s="58">
        <f>E60*D68</f>
        <v>7.920000000000001</v>
      </c>
      <c r="F68" s="58"/>
      <c r="G68" s="58">
        <f t="shared" si="5"/>
        <v>0</v>
      </c>
      <c r="H68" s="58"/>
      <c r="I68" s="58"/>
      <c r="J68" s="58"/>
      <c r="K68" s="58"/>
      <c r="L68" s="58">
        <f t="shared" si="6"/>
        <v>0</v>
      </c>
    </row>
    <row r="69" spans="1:12" ht="40.5">
      <c r="A69" s="119">
        <v>5</v>
      </c>
      <c r="B69" s="346" t="s">
        <v>478</v>
      </c>
      <c r="C69" s="56" t="s">
        <v>130</v>
      </c>
      <c r="D69" s="57"/>
      <c r="E69" s="57">
        <v>1.51</v>
      </c>
      <c r="F69" s="58"/>
      <c r="G69" s="58"/>
      <c r="H69" s="58"/>
      <c r="I69" s="58"/>
      <c r="J69" s="58"/>
      <c r="K69" s="58"/>
      <c r="L69" s="58"/>
    </row>
    <row r="70" spans="1:12" ht="13.5">
      <c r="A70" s="123"/>
      <c r="B70" s="163" t="s">
        <v>151</v>
      </c>
      <c r="C70" s="113" t="s">
        <v>0</v>
      </c>
      <c r="D70" s="58">
        <v>1</v>
      </c>
      <c r="E70" s="58">
        <f>E69*D70</f>
        <v>1.51</v>
      </c>
      <c r="F70" s="58"/>
      <c r="G70" s="58"/>
      <c r="H70" s="58"/>
      <c r="I70" s="58">
        <f>H70*E70</f>
        <v>0</v>
      </c>
      <c r="J70" s="58"/>
      <c r="K70" s="58"/>
      <c r="L70" s="58">
        <f>K70+I70+G70</f>
        <v>0</v>
      </c>
    </row>
    <row r="71" spans="1:12" ht="13.5">
      <c r="A71" s="123"/>
      <c r="B71" s="186" t="s">
        <v>194</v>
      </c>
      <c r="C71" s="113" t="s">
        <v>138</v>
      </c>
      <c r="D71" s="58"/>
      <c r="E71" s="58">
        <v>1.12</v>
      </c>
      <c r="F71" s="58"/>
      <c r="G71" s="58">
        <f>F71*E71</f>
        <v>0</v>
      </c>
      <c r="H71" s="58"/>
      <c r="I71" s="58"/>
      <c r="J71" s="58"/>
      <c r="K71" s="58"/>
      <c r="L71" s="58">
        <f>K71+I71+G71</f>
        <v>0</v>
      </c>
    </row>
    <row r="72" spans="1:12" ht="13.5">
      <c r="A72" s="123"/>
      <c r="B72" s="186" t="s">
        <v>195</v>
      </c>
      <c r="C72" s="113" t="s">
        <v>138</v>
      </c>
      <c r="D72" s="58"/>
      <c r="E72" s="58">
        <v>0.37</v>
      </c>
      <c r="F72" s="58"/>
      <c r="G72" s="58">
        <f>F72*E72</f>
        <v>0</v>
      </c>
      <c r="H72" s="58"/>
      <c r="I72" s="58"/>
      <c r="J72" s="58"/>
      <c r="K72" s="58"/>
      <c r="L72" s="58">
        <f>K72+I72+G72</f>
        <v>0</v>
      </c>
    </row>
    <row r="73" spans="1:12" ht="13.5">
      <c r="A73" s="123"/>
      <c r="B73" s="186" t="s">
        <v>377</v>
      </c>
      <c r="C73" s="113" t="s">
        <v>138</v>
      </c>
      <c r="D73" s="58"/>
      <c r="E73" s="58">
        <v>0.02</v>
      </c>
      <c r="F73" s="58"/>
      <c r="G73" s="58">
        <f>F73*E73</f>
        <v>0</v>
      </c>
      <c r="H73" s="58"/>
      <c r="I73" s="58"/>
      <c r="J73" s="58"/>
      <c r="K73" s="58"/>
      <c r="L73" s="58">
        <f>K73+I73+G73</f>
        <v>0</v>
      </c>
    </row>
    <row r="74" spans="1:12" ht="13.5">
      <c r="A74" s="123"/>
      <c r="B74" s="186" t="s">
        <v>378</v>
      </c>
      <c r="C74" s="113" t="s">
        <v>0</v>
      </c>
      <c r="D74" s="58"/>
      <c r="E74" s="58">
        <v>1</v>
      </c>
      <c r="F74" s="58"/>
      <c r="G74" s="58">
        <f>F74*E74</f>
        <v>0</v>
      </c>
      <c r="H74" s="58"/>
      <c r="I74" s="58"/>
      <c r="J74" s="58"/>
      <c r="K74" s="58"/>
      <c r="L74" s="58">
        <f>K74+I74+G74</f>
        <v>0</v>
      </c>
    </row>
    <row r="75" spans="1:12" ht="27">
      <c r="A75" s="118">
        <v>6</v>
      </c>
      <c r="B75" s="167" t="s">
        <v>168</v>
      </c>
      <c r="C75" s="56" t="s">
        <v>121</v>
      </c>
      <c r="D75" s="113"/>
      <c r="E75" s="57">
        <v>61</v>
      </c>
      <c r="F75" s="57"/>
      <c r="G75" s="57"/>
      <c r="H75" s="57"/>
      <c r="I75" s="57"/>
      <c r="J75" s="57"/>
      <c r="K75" s="57"/>
      <c r="L75" s="57"/>
    </row>
    <row r="76" spans="1:12" ht="13.5">
      <c r="A76" s="194"/>
      <c r="B76" s="299" t="s">
        <v>173</v>
      </c>
      <c r="C76" s="113" t="s">
        <v>0</v>
      </c>
      <c r="D76" s="221">
        <v>1</v>
      </c>
      <c r="E76" s="190">
        <f>E75*D76</f>
        <v>61</v>
      </c>
      <c r="F76" s="191"/>
      <c r="G76" s="190"/>
      <c r="H76" s="190"/>
      <c r="I76" s="190">
        <f>H76*E76</f>
        <v>0</v>
      </c>
      <c r="J76" s="190"/>
      <c r="K76" s="190"/>
      <c r="L76" s="190">
        <f>I76+G76</f>
        <v>0</v>
      </c>
    </row>
    <row r="77" spans="1:12" ht="13.5">
      <c r="A77" s="86"/>
      <c r="B77" s="222" t="s">
        <v>169</v>
      </c>
      <c r="C77" s="88" t="s">
        <v>196</v>
      </c>
      <c r="D77" s="89">
        <v>0.25</v>
      </c>
      <c r="E77" s="90">
        <f>E75*D77</f>
        <v>15.25</v>
      </c>
      <c r="F77" s="145"/>
      <c r="G77" s="145">
        <f>F77*E77</f>
        <v>0</v>
      </c>
      <c r="H77" s="145"/>
      <c r="I77" s="145"/>
      <c r="J77" s="145"/>
      <c r="K77" s="145"/>
      <c r="L77" s="145">
        <f>G77</f>
        <v>0</v>
      </c>
    </row>
    <row r="78" spans="1:12" ht="17.25" customHeight="1">
      <c r="A78" s="135"/>
      <c r="B78" s="536" t="s">
        <v>373</v>
      </c>
      <c r="C78" s="536"/>
      <c r="D78" s="536"/>
      <c r="E78" s="536"/>
      <c r="F78" s="159"/>
      <c r="G78" s="159"/>
      <c r="H78" s="160"/>
      <c r="I78" s="159"/>
      <c r="J78" s="159"/>
      <c r="K78" s="159"/>
      <c r="L78" s="161"/>
    </row>
    <row r="79" spans="1:12" ht="29.25" customHeight="1">
      <c r="A79" s="164">
        <v>1</v>
      </c>
      <c r="B79" s="375" t="s">
        <v>299</v>
      </c>
      <c r="C79" s="376" t="s">
        <v>138</v>
      </c>
      <c r="D79" s="151"/>
      <c r="E79" s="354">
        <v>1.33</v>
      </c>
      <c r="F79" s="58"/>
      <c r="G79" s="58"/>
      <c r="H79" s="58"/>
      <c r="I79" s="58"/>
      <c r="J79" s="58"/>
      <c r="K79" s="58"/>
      <c r="L79" s="58"/>
    </row>
    <row r="80" spans="1:12" ht="15.75" customHeight="1">
      <c r="A80" s="293"/>
      <c r="B80" s="163" t="s">
        <v>151</v>
      </c>
      <c r="C80" s="113" t="s">
        <v>0</v>
      </c>
      <c r="D80" s="195">
        <v>1</v>
      </c>
      <c r="E80" s="195">
        <f>E79*D80</f>
        <v>1.33</v>
      </c>
      <c r="F80" s="229"/>
      <c r="G80" s="195"/>
      <c r="H80" s="195"/>
      <c r="I80" s="195">
        <f>H80*E80</f>
        <v>0</v>
      </c>
      <c r="J80" s="195"/>
      <c r="K80" s="195"/>
      <c r="L80" s="195">
        <f>K80+I80+G80</f>
        <v>0</v>
      </c>
    </row>
    <row r="81" spans="1:12" ht="15.75" customHeight="1">
      <c r="A81" s="293"/>
      <c r="B81" s="165" t="s">
        <v>190</v>
      </c>
      <c r="C81" s="91" t="s">
        <v>170</v>
      </c>
      <c r="D81" s="152"/>
      <c r="E81" s="152">
        <v>1</v>
      </c>
      <c r="F81" s="168"/>
      <c r="G81" s="230"/>
      <c r="H81" s="152"/>
      <c r="I81" s="230"/>
      <c r="J81" s="230"/>
      <c r="K81" s="230">
        <f>J81*E81</f>
        <v>0</v>
      </c>
      <c r="L81" s="195">
        <f aca="true" t="shared" si="7" ref="L81:L87">K81+I81+G81</f>
        <v>0</v>
      </c>
    </row>
    <row r="82" spans="1:12" ht="15.75" customHeight="1">
      <c r="A82" s="293"/>
      <c r="B82" s="165" t="s">
        <v>379</v>
      </c>
      <c r="C82" s="91" t="s">
        <v>138</v>
      </c>
      <c r="D82" s="154"/>
      <c r="E82" s="152">
        <v>0.82</v>
      </c>
      <c r="F82" s="152"/>
      <c r="G82" s="230">
        <f aca="true" t="shared" si="8" ref="G82:G87">F82*E82</f>
        <v>0</v>
      </c>
      <c r="H82" s="152"/>
      <c r="I82" s="230"/>
      <c r="J82" s="230"/>
      <c r="K82" s="230"/>
      <c r="L82" s="195">
        <f t="shared" si="7"/>
        <v>0</v>
      </c>
    </row>
    <row r="83" spans="1:12" ht="15.75" customHeight="1">
      <c r="A83" s="293"/>
      <c r="B83" s="162" t="s">
        <v>382</v>
      </c>
      <c r="C83" s="91" t="s">
        <v>138</v>
      </c>
      <c r="D83" s="154"/>
      <c r="E83" s="152">
        <v>0.2</v>
      </c>
      <c r="F83" s="152"/>
      <c r="G83" s="230">
        <f t="shared" si="8"/>
        <v>0</v>
      </c>
      <c r="H83" s="152"/>
      <c r="I83" s="230"/>
      <c r="J83" s="230"/>
      <c r="K83" s="230"/>
      <c r="L83" s="195">
        <f t="shared" si="7"/>
        <v>0</v>
      </c>
    </row>
    <row r="84" spans="1:12" ht="15.75" customHeight="1">
      <c r="A84" s="293"/>
      <c r="B84" s="165" t="s">
        <v>380</v>
      </c>
      <c r="C84" s="91" t="s">
        <v>138</v>
      </c>
      <c r="D84" s="154"/>
      <c r="E84" s="152">
        <v>0.08</v>
      </c>
      <c r="F84" s="152"/>
      <c r="G84" s="230">
        <f t="shared" si="8"/>
        <v>0</v>
      </c>
      <c r="H84" s="152"/>
      <c r="I84" s="230"/>
      <c r="J84" s="230"/>
      <c r="K84" s="230"/>
      <c r="L84" s="195">
        <f t="shared" si="7"/>
        <v>0</v>
      </c>
    </row>
    <row r="85" spans="1:12" ht="15.75" customHeight="1">
      <c r="A85" s="293"/>
      <c r="B85" s="165" t="s">
        <v>381</v>
      </c>
      <c r="C85" s="91" t="s">
        <v>138</v>
      </c>
      <c r="D85" s="154"/>
      <c r="E85" s="152">
        <v>0.23</v>
      </c>
      <c r="F85" s="152"/>
      <c r="G85" s="230">
        <f t="shared" si="8"/>
        <v>0</v>
      </c>
      <c r="H85" s="152"/>
      <c r="I85" s="230"/>
      <c r="J85" s="230"/>
      <c r="K85" s="230"/>
      <c r="L85" s="195">
        <f t="shared" si="7"/>
        <v>0</v>
      </c>
    </row>
    <row r="86" spans="1:12" ht="15.75" customHeight="1">
      <c r="A86" s="293"/>
      <c r="B86" s="297" t="s">
        <v>189</v>
      </c>
      <c r="C86" s="110" t="s">
        <v>163</v>
      </c>
      <c r="D86" s="156">
        <v>7.5</v>
      </c>
      <c r="E86" s="152">
        <f>E79*D86</f>
        <v>9.975000000000001</v>
      </c>
      <c r="F86" s="152"/>
      <c r="G86" s="230">
        <f t="shared" si="8"/>
        <v>0</v>
      </c>
      <c r="H86" s="152"/>
      <c r="I86" s="152"/>
      <c r="J86" s="152"/>
      <c r="K86" s="152"/>
      <c r="L86" s="195">
        <f t="shared" si="7"/>
        <v>0</v>
      </c>
    </row>
    <row r="87" spans="1:12" ht="15.75" customHeight="1">
      <c r="A87" s="293"/>
      <c r="B87" s="166" t="s">
        <v>123</v>
      </c>
      <c r="C87" s="113" t="s">
        <v>0</v>
      </c>
      <c r="D87" s="172">
        <v>5</v>
      </c>
      <c r="E87" s="58">
        <f>E79*D87</f>
        <v>6.65</v>
      </c>
      <c r="F87" s="58"/>
      <c r="G87" s="195">
        <f t="shared" si="8"/>
        <v>0</v>
      </c>
      <c r="H87" s="58"/>
      <c r="I87" s="58"/>
      <c r="J87" s="58"/>
      <c r="K87" s="58"/>
      <c r="L87" s="195">
        <f t="shared" si="7"/>
        <v>0</v>
      </c>
    </row>
    <row r="88" spans="1:12" ht="40.5">
      <c r="A88" s="134">
        <v>2</v>
      </c>
      <c r="B88" s="298" t="s">
        <v>300</v>
      </c>
      <c r="C88" s="175" t="s">
        <v>138</v>
      </c>
      <c r="D88" s="175"/>
      <c r="E88" s="177">
        <v>6.82</v>
      </c>
      <c r="F88" s="58"/>
      <c r="G88" s="58"/>
      <c r="H88" s="58"/>
      <c r="I88" s="58"/>
      <c r="J88" s="58"/>
      <c r="K88" s="58"/>
      <c r="L88" s="58"/>
    </row>
    <row r="89" spans="1:12" ht="15" customHeight="1">
      <c r="A89" s="293"/>
      <c r="B89" s="163" t="s">
        <v>151</v>
      </c>
      <c r="C89" s="113" t="s">
        <v>0</v>
      </c>
      <c r="D89" s="58">
        <v>1</v>
      </c>
      <c r="E89" s="58">
        <f>E88*D89</f>
        <v>6.82</v>
      </c>
      <c r="F89" s="229"/>
      <c r="G89" s="195"/>
      <c r="H89" s="195"/>
      <c r="I89" s="195">
        <f>H89*E89</f>
        <v>0</v>
      </c>
      <c r="J89" s="195"/>
      <c r="K89" s="195"/>
      <c r="L89" s="195">
        <f>K89+I89+G89</f>
        <v>0</v>
      </c>
    </row>
    <row r="90" spans="1:12" ht="15" customHeight="1">
      <c r="A90" s="293"/>
      <c r="B90" s="165" t="s">
        <v>190</v>
      </c>
      <c r="C90" s="91" t="s">
        <v>170</v>
      </c>
      <c r="D90" s="152"/>
      <c r="E90" s="152">
        <v>2</v>
      </c>
      <c r="F90" s="168"/>
      <c r="G90" s="230"/>
      <c r="H90" s="152"/>
      <c r="I90" s="230"/>
      <c r="J90" s="230"/>
      <c r="K90" s="230">
        <f>J90*E90</f>
        <v>0</v>
      </c>
      <c r="L90" s="195">
        <f aca="true" t="shared" si="9" ref="L90:L99">K90+I90+G90</f>
        <v>0</v>
      </c>
    </row>
    <row r="91" spans="1:12" ht="15" customHeight="1">
      <c r="A91" s="293"/>
      <c r="B91" s="165" t="s">
        <v>191</v>
      </c>
      <c r="C91" s="91" t="s">
        <v>138</v>
      </c>
      <c r="D91" s="154"/>
      <c r="E91" s="152">
        <v>1.16</v>
      </c>
      <c r="F91" s="58"/>
      <c r="G91" s="230">
        <f aca="true" t="shared" si="10" ref="G91:G99">F91*E91</f>
        <v>0</v>
      </c>
      <c r="H91" s="152"/>
      <c r="I91" s="230"/>
      <c r="J91" s="230"/>
      <c r="K91" s="230"/>
      <c r="L91" s="195">
        <f t="shared" si="9"/>
        <v>0</v>
      </c>
    </row>
    <row r="92" spans="1:12" ht="15" customHeight="1">
      <c r="A92" s="293"/>
      <c r="B92" s="165" t="s">
        <v>192</v>
      </c>
      <c r="C92" s="91" t="s">
        <v>138</v>
      </c>
      <c r="D92" s="154"/>
      <c r="E92" s="152">
        <v>1.35</v>
      </c>
      <c r="F92" s="58"/>
      <c r="G92" s="230">
        <f t="shared" si="10"/>
        <v>0</v>
      </c>
      <c r="H92" s="152"/>
      <c r="I92" s="230"/>
      <c r="J92" s="230"/>
      <c r="K92" s="230"/>
      <c r="L92" s="195">
        <f t="shared" si="9"/>
        <v>0</v>
      </c>
    </row>
    <row r="93" spans="1:12" ht="15" customHeight="1">
      <c r="A93" s="293"/>
      <c r="B93" s="165" t="s">
        <v>193</v>
      </c>
      <c r="C93" s="91" t="s">
        <v>138</v>
      </c>
      <c r="D93" s="154"/>
      <c r="E93" s="152">
        <v>0.19</v>
      </c>
      <c r="F93" s="168"/>
      <c r="G93" s="230">
        <f t="shared" si="10"/>
        <v>0</v>
      </c>
      <c r="H93" s="152"/>
      <c r="I93" s="230"/>
      <c r="J93" s="230"/>
      <c r="K93" s="230"/>
      <c r="L93" s="195">
        <f t="shared" si="9"/>
        <v>0</v>
      </c>
    </row>
    <row r="94" spans="1:12" ht="15" customHeight="1">
      <c r="A94" s="293"/>
      <c r="B94" s="165" t="s">
        <v>194</v>
      </c>
      <c r="C94" s="91" t="s">
        <v>138</v>
      </c>
      <c r="D94" s="154"/>
      <c r="E94" s="152">
        <v>2.17</v>
      </c>
      <c r="F94" s="58"/>
      <c r="G94" s="230">
        <f t="shared" si="10"/>
        <v>0</v>
      </c>
      <c r="H94" s="152"/>
      <c r="I94" s="230"/>
      <c r="J94" s="230"/>
      <c r="K94" s="230"/>
      <c r="L94" s="195">
        <f t="shared" si="9"/>
        <v>0</v>
      </c>
    </row>
    <row r="95" spans="1:12" ht="15" customHeight="1">
      <c r="A95" s="293"/>
      <c r="B95" s="165" t="s">
        <v>195</v>
      </c>
      <c r="C95" s="91" t="s">
        <v>138</v>
      </c>
      <c r="D95" s="154"/>
      <c r="E95" s="152">
        <v>1.73</v>
      </c>
      <c r="F95" s="58"/>
      <c r="G95" s="230">
        <f t="shared" si="10"/>
        <v>0</v>
      </c>
      <c r="H95" s="152"/>
      <c r="I95" s="230"/>
      <c r="J95" s="230"/>
      <c r="K95" s="230"/>
      <c r="L95" s="195">
        <f t="shared" si="9"/>
        <v>0</v>
      </c>
    </row>
    <row r="96" spans="1:14" ht="15" customHeight="1">
      <c r="A96" s="293"/>
      <c r="B96" s="165" t="s">
        <v>383</v>
      </c>
      <c r="C96" s="91" t="s">
        <v>138</v>
      </c>
      <c r="D96" s="154"/>
      <c r="E96" s="152">
        <v>0.01</v>
      </c>
      <c r="F96" s="152"/>
      <c r="G96" s="230">
        <f t="shared" si="10"/>
        <v>0</v>
      </c>
      <c r="H96" s="152"/>
      <c r="I96" s="230"/>
      <c r="J96" s="230"/>
      <c r="K96" s="230"/>
      <c r="L96" s="195">
        <f t="shared" si="9"/>
        <v>0</v>
      </c>
      <c r="N96" s="108"/>
    </row>
    <row r="97" spans="1:12" ht="15" customHeight="1">
      <c r="A97" s="293"/>
      <c r="B97" s="165" t="s">
        <v>381</v>
      </c>
      <c r="C97" s="91" t="s">
        <v>138</v>
      </c>
      <c r="D97" s="154"/>
      <c r="E97" s="152">
        <v>0.21</v>
      </c>
      <c r="F97" s="152"/>
      <c r="G97" s="230">
        <f>F97*E97</f>
        <v>0</v>
      </c>
      <c r="H97" s="152"/>
      <c r="I97" s="230"/>
      <c r="J97" s="230"/>
      <c r="K97" s="230"/>
      <c r="L97" s="195">
        <f t="shared" si="9"/>
        <v>0</v>
      </c>
    </row>
    <row r="98" spans="1:12" ht="15" customHeight="1">
      <c r="A98" s="293"/>
      <c r="B98" s="297" t="s">
        <v>189</v>
      </c>
      <c r="C98" s="110" t="s">
        <v>163</v>
      </c>
      <c r="D98" s="156">
        <v>7.5</v>
      </c>
      <c r="E98" s="152">
        <f>E88*D98</f>
        <v>51.150000000000006</v>
      </c>
      <c r="F98" s="152"/>
      <c r="G98" s="230">
        <f t="shared" si="10"/>
        <v>0</v>
      </c>
      <c r="H98" s="152"/>
      <c r="I98" s="152"/>
      <c r="J98" s="152"/>
      <c r="K98" s="152"/>
      <c r="L98" s="195">
        <f t="shared" si="9"/>
        <v>0</v>
      </c>
    </row>
    <row r="99" spans="1:12" ht="15" customHeight="1">
      <c r="A99" s="293"/>
      <c r="B99" s="166" t="s">
        <v>123</v>
      </c>
      <c r="C99" s="119" t="s">
        <v>0</v>
      </c>
      <c r="D99" s="172">
        <v>5</v>
      </c>
      <c r="E99" s="172">
        <f>E88*D99</f>
        <v>34.1</v>
      </c>
      <c r="F99" s="172"/>
      <c r="G99" s="58">
        <f t="shared" si="10"/>
        <v>0</v>
      </c>
      <c r="H99" s="172"/>
      <c r="I99" s="172"/>
      <c r="J99" s="172"/>
      <c r="K99" s="172"/>
      <c r="L99" s="195">
        <f t="shared" si="9"/>
        <v>0</v>
      </c>
    </row>
    <row r="100" spans="1:12" ht="27">
      <c r="A100" s="118">
        <v>3</v>
      </c>
      <c r="B100" s="167" t="s">
        <v>168</v>
      </c>
      <c r="C100" s="56" t="s">
        <v>130</v>
      </c>
      <c r="D100" s="113"/>
      <c r="E100" s="57">
        <f>E88+E79</f>
        <v>8.15</v>
      </c>
      <c r="F100" s="57"/>
      <c r="G100" s="57"/>
      <c r="H100" s="57"/>
      <c r="I100" s="57"/>
      <c r="J100" s="57"/>
      <c r="K100" s="57"/>
      <c r="L100" s="57"/>
    </row>
    <row r="101" spans="1:12" ht="13.5">
      <c r="A101" s="194"/>
      <c r="B101" s="299" t="s">
        <v>173</v>
      </c>
      <c r="C101" s="113" t="s">
        <v>0</v>
      </c>
      <c r="D101" s="221">
        <v>1</v>
      </c>
      <c r="E101" s="190">
        <f>E100*D101</f>
        <v>8.15</v>
      </c>
      <c r="F101" s="191"/>
      <c r="G101" s="190"/>
      <c r="H101" s="190"/>
      <c r="I101" s="190">
        <f>H101*E101</f>
        <v>0</v>
      </c>
      <c r="J101" s="190"/>
      <c r="K101" s="190"/>
      <c r="L101" s="190">
        <f>I101+G101</f>
        <v>0</v>
      </c>
    </row>
    <row r="102" spans="1:12" ht="13.5">
      <c r="A102" s="86"/>
      <c r="B102" s="222" t="s">
        <v>169</v>
      </c>
      <c r="C102" s="88" t="s">
        <v>196</v>
      </c>
      <c r="D102" s="89">
        <v>15</v>
      </c>
      <c r="E102" s="90">
        <f>E100*D102</f>
        <v>122.25</v>
      </c>
      <c r="F102" s="145"/>
      <c r="G102" s="145">
        <f>F102*E102</f>
        <v>0</v>
      </c>
      <c r="H102" s="145"/>
      <c r="I102" s="145"/>
      <c r="J102" s="145"/>
      <c r="K102" s="145"/>
      <c r="L102" s="145">
        <f>G102</f>
        <v>0</v>
      </c>
    </row>
    <row r="103" spans="1:12" ht="13.5">
      <c r="A103" s="294"/>
      <c r="B103" s="98" t="s">
        <v>5</v>
      </c>
      <c r="C103" s="97"/>
      <c r="D103" s="60"/>
      <c r="E103" s="61"/>
      <c r="F103" s="62"/>
      <c r="G103" s="62">
        <f>SUM(G13:G102)</f>
        <v>0</v>
      </c>
      <c r="H103" s="62"/>
      <c r="I103" s="62"/>
      <c r="J103" s="62"/>
      <c r="K103" s="62"/>
      <c r="L103" s="57">
        <f>SUM(L13:L102)</f>
        <v>0</v>
      </c>
    </row>
    <row r="104" spans="1:12" ht="13.5">
      <c r="A104" s="95"/>
      <c r="B104" s="223" t="s">
        <v>132</v>
      </c>
      <c r="C104" s="224">
        <v>0.05</v>
      </c>
      <c r="D104" s="225"/>
      <c r="E104" s="226"/>
      <c r="F104" s="227"/>
      <c r="G104" s="227"/>
      <c r="H104" s="227"/>
      <c r="I104" s="227"/>
      <c r="J104" s="227"/>
      <c r="K104" s="227"/>
      <c r="L104" s="195">
        <f>G103*C104</f>
        <v>0</v>
      </c>
    </row>
    <row r="105" spans="1:12" ht="13.5">
      <c r="A105" s="95"/>
      <c r="B105" s="98" t="s">
        <v>5</v>
      </c>
      <c r="C105" s="97"/>
      <c r="D105" s="60"/>
      <c r="E105" s="61"/>
      <c r="F105" s="62"/>
      <c r="G105" s="62"/>
      <c r="H105" s="62"/>
      <c r="I105" s="62"/>
      <c r="J105" s="62"/>
      <c r="K105" s="62"/>
      <c r="L105" s="58">
        <f>L104+L103</f>
        <v>0</v>
      </c>
    </row>
    <row r="106" spans="1:12" ht="13.5">
      <c r="A106" s="64"/>
      <c r="B106" s="99" t="s">
        <v>133</v>
      </c>
      <c r="C106" s="63">
        <v>0.1</v>
      </c>
      <c r="D106" s="60"/>
      <c r="E106" s="61"/>
      <c r="F106" s="62"/>
      <c r="G106" s="62"/>
      <c r="H106" s="62"/>
      <c r="I106" s="62"/>
      <c r="J106" s="62"/>
      <c r="K106" s="62"/>
      <c r="L106" s="58">
        <f>L105*C106</f>
        <v>0</v>
      </c>
    </row>
    <row r="107" spans="1:12" ht="13.5">
      <c r="A107" s="64"/>
      <c r="B107" s="100" t="s">
        <v>122</v>
      </c>
      <c r="C107" s="63"/>
      <c r="D107" s="60"/>
      <c r="E107" s="61"/>
      <c r="F107" s="62"/>
      <c r="G107" s="62"/>
      <c r="H107" s="62"/>
      <c r="I107" s="62"/>
      <c r="J107" s="62"/>
      <c r="K107" s="62"/>
      <c r="L107" s="58">
        <f>L106+L105</f>
        <v>0</v>
      </c>
    </row>
    <row r="108" spans="1:12" ht="13.5">
      <c r="A108" s="101"/>
      <c r="B108" s="96" t="s">
        <v>134</v>
      </c>
      <c r="C108" s="97">
        <v>0.08</v>
      </c>
      <c r="D108" s="102"/>
      <c r="E108" s="103"/>
      <c r="F108" s="96"/>
      <c r="G108" s="94"/>
      <c r="H108" s="94"/>
      <c r="I108" s="94"/>
      <c r="J108" s="104"/>
      <c r="K108" s="104"/>
      <c r="L108" s="90">
        <f>L107*C108</f>
        <v>0</v>
      </c>
    </row>
    <row r="109" spans="2:12" ht="13.5">
      <c r="B109" s="98" t="s">
        <v>5</v>
      </c>
      <c r="C109" s="97"/>
      <c r="D109" s="102"/>
      <c r="E109" s="103"/>
      <c r="F109" s="96"/>
      <c r="G109" s="94"/>
      <c r="H109" s="94"/>
      <c r="I109" s="94"/>
      <c r="J109" s="104"/>
      <c r="K109" s="104"/>
      <c r="L109" s="90">
        <f>L108+L107</f>
        <v>0</v>
      </c>
    </row>
    <row r="110" spans="2:12" ht="13.5">
      <c r="B110" s="96" t="s">
        <v>120</v>
      </c>
      <c r="C110" s="97">
        <v>0.05</v>
      </c>
      <c r="D110" s="102"/>
      <c r="E110" s="103"/>
      <c r="F110" s="96"/>
      <c r="G110" s="94"/>
      <c r="H110" s="94"/>
      <c r="I110" s="94"/>
      <c r="J110" s="104"/>
      <c r="K110" s="104"/>
      <c r="L110" s="90">
        <f>L109*C110</f>
        <v>0</v>
      </c>
    </row>
    <row r="111" spans="2:12" ht="13.5">
      <c r="B111" s="98" t="s">
        <v>5</v>
      </c>
      <c r="C111" s="97"/>
      <c r="D111" s="102"/>
      <c r="E111" s="103"/>
      <c r="F111" s="96"/>
      <c r="G111" s="94"/>
      <c r="H111" s="94"/>
      <c r="I111" s="94"/>
      <c r="J111" s="104"/>
      <c r="K111" s="104"/>
      <c r="L111" s="90">
        <f>L110+L109</f>
        <v>0</v>
      </c>
    </row>
    <row r="112" spans="2:12" ht="13.5">
      <c r="B112" s="96" t="s">
        <v>135</v>
      </c>
      <c r="C112" s="97">
        <v>0.18</v>
      </c>
      <c r="D112" s="102"/>
      <c r="E112" s="103"/>
      <c r="F112" s="96"/>
      <c r="G112" s="94"/>
      <c r="H112" s="94"/>
      <c r="I112" s="94"/>
      <c r="J112" s="104"/>
      <c r="K112" s="104"/>
      <c r="L112" s="90">
        <f>L111*C112</f>
        <v>0</v>
      </c>
    </row>
    <row r="113" spans="2:12" ht="13.5">
      <c r="B113" s="98" t="s">
        <v>150</v>
      </c>
      <c r="C113" s="105"/>
      <c r="D113" s="105"/>
      <c r="E113" s="105"/>
      <c r="F113" s="105"/>
      <c r="G113" s="106"/>
      <c r="H113" s="106"/>
      <c r="I113" s="106"/>
      <c r="J113" s="106"/>
      <c r="K113" s="106"/>
      <c r="L113" s="107">
        <f>L112+L111</f>
        <v>0</v>
      </c>
    </row>
    <row r="114" ht="13.5">
      <c r="L114" s="109"/>
    </row>
    <row r="116" ht="13.5">
      <c r="L116" s="108"/>
    </row>
    <row r="121" ht="13.5">
      <c r="L121" s="108"/>
    </row>
  </sheetData>
  <sheetProtection/>
  <mergeCells count="12">
    <mergeCell ref="B78:E78"/>
    <mergeCell ref="J9:K9"/>
    <mergeCell ref="A31:A32"/>
    <mergeCell ref="B35:E35"/>
    <mergeCell ref="B36:E36"/>
    <mergeCell ref="B12:E12"/>
    <mergeCell ref="L9:L10"/>
    <mergeCell ref="B22:E22"/>
    <mergeCell ref="A9:A10"/>
    <mergeCell ref="D9:E9"/>
    <mergeCell ref="F9:G9"/>
    <mergeCell ref="H9:I9"/>
  </mergeCells>
  <printOptions/>
  <pageMargins left="0.3" right="0.32" top="0.2" bottom="0.36" header="0.21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95"/>
  <sheetViews>
    <sheetView zoomScalePageLayoutView="0" workbookViewId="0" topLeftCell="A8">
      <selection activeCell="J13" sqref="J13:J86"/>
    </sheetView>
  </sheetViews>
  <sheetFormatPr defaultColWidth="8.75390625" defaultRowHeight="12.75"/>
  <cols>
    <col min="1" max="1" width="4.25390625" style="66" customWidth="1"/>
    <col min="2" max="2" width="43.375" style="66" customWidth="1"/>
    <col min="3" max="3" width="9.00390625" style="66" customWidth="1"/>
    <col min="4" max="4" width="7.25390625" style="66" customWidth="1"/>
    <col min="5" max="5" width="8.875" style="66" customWidth="1"/>
    <col min="6" max="6" width="8.625" style="66" customWidth="1"/>
    <col min="7" max="7" width="10.75390625" style="66" customWidth="1"/>
    <col min="8" max="8" width="7.625" style="66" customWidth="1"/>
    <col min="9" max="9" width="8.375" style="66" customWidth="1"/>
    <col min="10" max="10" width="7.875" style="66" customWidth="1"/>
    <col min="11" max="11" width="8.75390625" style="66" customWidth="1"/>
    <col min="12" max="12" width="14.125" style="66" customWidth="1"/>
    <col min="13" max="16384" width="8.75390625" style="66" customWidth="1"/>
  </cols>
  <sheetData>
    <row r="2" spans="2:12" ht="18" customHeight="1">
      <c r="B2" s="65" t="s">
        <v>371</v>
      </c>
      <c r="C2" s="65"/>
      <c r="D2" s="65"/>
      <c r="E2" s="300"/>
      <c r="F2" s="300"/>
      <c r="G2" s="300"/>
      <c r="H2" s="146"/>
      <c r="I2" s="67"/>
      <c r="J2" s="67"/>
      <c r="K2" s="67"/>
      <c r="L2" s="67"/>
    </row>
    <row r="3" spans="2:12" ht="16.5" customHeight="1">
      <c r="B3" s="65" t="s">
        <v>287</v>
      </c>
      <c r="C3" s="65"/>
      <c r="D3" s="65"/>
      <c r="E3" s="300"/>
      <c r="F3" s="300"/>
      <c r="G3" s="300"/>
      <c r="H3" s="146"/>
      <c r="I3" s="67"/>
      <c r="J3" s="67"/>
      <c r="K3" s="67"/>
      <c r="L3" s="67"/>
    </row>
    <row r="4" spans="2:12" ht="16.5" customHeight="1">
      <c r="B4" s="146"/>
      <c r="C4" s="146"/>
      <c r="D4" s="146"/>
      <c r="E4" s="146"/>
      <c r="F4" s="146"/>
      <c r="G4" s="146"/>
      <c r="H4" s="146"/>
      <c r="I4" s="67"/>
      <c r="J4" s="67"/>
      <c r="K4" s="67"/>
      <c r="L4" s="67"/>
    </row>
    <row r="5" spans="2:12" ht="21" customHeight="1">
      <c r="B5" s="67"/>
      <c r="C5" s="65" t="s">
        <v>281</v>
      </c>
      <c r="D5" s="65"/>
      <c r="E5" s="65"/>
      <c r="F5" s="65"/>
      <c r="G5" s="65"/>
      <c r="H5" s="67"/>
      <c r="I5" s="67"/>
      <c r="J5" s="67"/>
      <c r="K5" s="68"/>
      <c r="L5" s="67"/>
    </row>
    <row r="6" spans="2:12" ht="18.7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2:12" ht="15.75" customHeight="1">
      <c r="B7" s="67" t="s">
        <v>125</v>
      </c>
      <c r="C7" s="67"/>
      <c r="D7" s="67"/>
      <c r="E7" s="67"/>
      <c r="F7" s="67"/>
      <c r="G7" s="67"/>
      <c r="H7" s="67"/>
      <c r="I7" s="67"/>
      <c r="J7" s="67"/>
      <c r="K7" s="69"/>
      <c r="L7" s="67"/>
    </row>
    <row r="8" spans="1:12" ht="13.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42.75" customHeight="1">
      <c r="A9" s="528" t="s">
        <v>10</v>
      </c>
      <c r="B9" s="127"/>
      <c r="C9" s="71"/>
      <c r="D9" s="530" t="s">
        <v>2</v>
      </c>
      <c r="E9" s="531"/>
      <c r="F9" s="532" t="s">
        <v>3</v>
      </c>
      <c r="G9" s="533"/>
      <c r="H9" s="534" t="s">
        <v>4</v>
      </c>
      <c r="I9" s="535"/>
      <c r="J9" s="534" t="s">
        <v>126</v>
      </c>
      <c r="K9" s="535"/>
      <c r="L9" s="525" t="s">
        <v>153</v>
      </c>
    </row>
    <row r="10" spans="1:12" ht="72" customHeight="1">
      <c r="A10" s="529"/>
      <c r="B10" s="86" t="s">
        <v>11</v>
      </c>
      <c r="C10" s="87" t="s">
        <v>1</v>
      </c>
      <c r="D10" s="125" t="s">
        <v>127</v>
      </c>
      <c r="E10" s="72" t="s">
        <v>6</v>
      </c>
      <c r="F10" s="73" t="s">
        <v>7</v>
      </c>
      <c r="G10" s="74" t="s">
        <v>5</v>
      </c>
      <c r="H10" s="75" t="s">
        <v>7</v>
      </c>
      <c r="I10" s="74" t="s">
        <v>5</v>
      </c>
      <c r="J10" s="75" t="s">
        <v>7</v>
      </c>
      <c r="K10" s="74" t="s">
        <v>5</v>
      </c>
      <c r="L10" s="526"/>
    </row>
    <row r="11" spans="1:12" ht="13.5">
      <c r="A11" s="76" t="s">
        <v>8</v>
      </c>
      <c r="B11" s="124">
        <v>2</v>
      </c>
      <c r="C11" s="126">
        <v>3</v>
      </c>
      <c r="D11" s="289" t="s">
        <v>9</v>
      </c>
      <c r="E11" s="78">
        <v>5</v>
      </c>
      <c r="F11" s="77">
        <v>6</v>
      </c>
      <c r="G11" s="78">
        <v>7</v>
      </c>
      <c r="H11" s="77">
        <v>8</v>
      </c>
      <c r="I11" s="78">
        <v>9</v>
      </c>
      <c r="J11" s="78">
        <v>10</v>
      </c>
      <c r="K11" s="78">
        <v>11</v>
      </c>
      <c r="L11" s="76">
        <v>12</v>
      </c>
    </row>
    <row r="12" spans="1:12" ht="21.75" customHeight="1">
      <c r="A12" s="135"/>
      <c r="B12" s="527" t="s">
        <v>136</v>
      </c>
      <c r="C12" s="527"/>
      <c r="D12" s="527"/>
      <c r="E12" s="527"/>
      <c r="F12" s="79"/>
      <c r="G12" s="80"/>
      <c r="H12" s="81"/>
      <c r="I12" s="80"/>
      <c r="J12" s="80"/>
      <c r="K12" s="80"/>
      <c r="L12" s="82"/>
    </row>
    <row r="13" spans="1:12" ht="40.5">
      <c r="A13" s="438" t="s">
        <v>8</v>
      </c>
      <c r="B13" s="147" t="s">
        <v>184</v>
      </c>
      <c r="C13" s="121" t="s">
        <v>137</v>
      </c>
      <c r="D13" s="107"/>
      <c r="E13" s="128">
        <v>470</v>
      </c>
      <c r="F13" s="113"/>
      <c r="G13" s="58"/>
      <c r="H13" s="114"/>
      <c r="I13" s="58"/>
      <c r="J13" s="115"/>
      <c r="K13" s="58"/>
      <c r="L13" s="58"/>
    </row>
    <row r="14" spans="1:12" ht="13.5">
      <c r="A14" s="182"/>
      <c r="B14" s="148" t="s">
        <v>151</v>
      </c>
      <c r="C14" s="91" t="s">
        <v>0</v>
      </c>
      <c r="D14" s="111">
        <v>1</v>
      </c>
      <c r="E14" s="112">
        <f>E13*D14</f>
        <v>470</v>
      </c>
      <c r="F14" s="113"/>
      <c r="G14" s="58"/>
      <c r="H14" s="58"/>
      <c r="I14" s="58">
        <f>H14*E14</f>
        <v>0</v>
      </c>
      <c r="J14" s="115"/>
      <c r="K14" s="58"/>
      <c r="L14" s="58">
        <f>K14+I14+G14</f>
        <v>0</v>
      </c>
    </row>
    <row r="15" spans="1:12" ht="13.5">
      <c r="A15" s="182"/>
      <c r="B15" s="149" t="s">
        <v>154</v>
      </c>
      <c r="C15" s="91" t="s">
        <v>140</v>
      </c>
      <c r="D15" s="111">
        <v>0.04</v>
      </c>
      <c r="E15" s="132">
        <f>E13*D15</f>
        <v>18.8</v>
      </c>
      <c r="F15" s="113"/>
      <c r="G15" s="58"/>
      <c r="H15" s="114"/>
      <c r="I15" s="58"/>
      <c r="J15" s="58"/>
      <c r="K15" s="58">
        <f>J15*E15</f>
        <v>0</v>
      </c>
      <c r="L15" s="58">
        <f>K15+I15+G15</f>
        <v>0</v>
      </c>
    </row>
    <row r="16" spans="1:12" ht="27">
      <c r="A16" s="544" t="s">
        <v>139</v>
      </c>
      <c r="B16" s="150" t="s">
        <v>385</v>
      </c>
      <c r="C16" s="151" t="s">
        <v>137</v>
      </c>
      <c r="D16" s="59"/>
      <c r="E16" s="57">
        <v>16.8</v>
      </c>
      <c r="F16" s="152"/>
      <c r="G16" s="152"/>
      <c r="H16" s="152"/>
      <c r="I16" s="152"/>
      <c r="J16" s="152"/>
      <c r="K16" s="152"/>
      <c r="L16" s="152"/>
    </row>
    <row r="17" spans="1:12" ht="13.5">
      <c r="A17" s="545"/>
      <c r="B17" s="148" t="s">
        <v>151</v>
      </c>
      <c r="C17" s="113" t="s">
        <v>0</v>
      </c>
      <c r="D17" s="58">
        <v>1</v>
      </c>
      <c r="E17" s="58">
        <f>E16*D17</f>
        <v>16.8</v>
      </c>
      <c r="F17" s="58"/>
      <c r="G17" s="58"/>
      <c r="H17" s="58"/>
      <c r="I17" s="58">
        <f>H17*E17</f>
        <v>0</v>
      </c>
      <c r="J17" s="58"/>
      <c r="K17" s="58"/>
      <c r="L17" s="58">
        <f>I17+G17</f>
        <v>0</v>
      </c>
    </row>
    <row r="18" spans="1:12" ht="13.5">
      <c r="A18" s="182"/>
      <c r="B18" s="149" t="s">
        <v>154</v>
      </c>
      <c r="C18" s="91" t="s">
        <v>140</v>
      </c>
      <c r="D18" s="111">
        <v>0.04</v>
      </c>
      <c r="E18" s="132">
        <f>E16*D18</f>
        <v>0.672</v>
      </c>
      <c r="F18" s="113"/>
      <c r="G18" s="58"/>
      <c r="H18" s="114"/>
      <c r="I18" s="58"/>
      <c r="J18" s="58"/>
      <c r="K18" s="58">
        <f>J18*E18</f>
        <v>0</v>
      </c>
      <c r="L18" s="58">
        <f>K18+I18+G18</f>
        <v>0</v>
      </c>
    </row>
    <row r="19" spans="1:12" ht="13.5">
      <c r="A19" s="182"/>
      <c r="B19" s="148" t="s">
        <v>155</v>
      </c>
      <c r="C19" s="113" t="s">
        <v>140</v>
      </c>
      <c r="D19" s="58">
        <v>0.8</v>
      </c>
      <c r="E19" s="58">
        <f>E16*D19</f>
        <v>13.440000000000001</v>
      </c>
      <c r="F19" s="58"/>
      <c r="G19" s="58"/>
      <c r="H19" s="58"/>
      <c r="I19" s="58"/>
      <c r="J19" s="58"/>
      <c r="K19" s="58">
        <f>J19*E19</f>
        <v>0</v>
      </c>
      <c r="L19" s="58">
        <f>K19+I19+G19</f>
        <v>0</v>
      </c>
    </row>
    <row r="20" spans="1:12" ht="14.25" customHeight="1">
      <c r="A20" s="179"/>
      <c r="B20" s="155" t="s">
        <v>204</v>
      </c>
      <c r="C20" s="130" t="s">
        <v>137</v>
      </c>
      <c r="D20" s="156">
        <v>1.22</v>
      </c>
      <c r="E20" s="156">
        <f>E16*D20</f>
        <v>20.496</v>
      </c>
      <c r="F20" s="156"/>
      <c r="G20" s="156">
        <f>F20*E20</f>
        <v>0</v>
      </c>
      <c r="H20" s="156"/>
      <c r="I20" s="156"/>
      <c r="J20" s="156"/>
      <c r="K20" s="156"/>
      <c r="L20" s="58">
        <f>K20+I20+G20</f>
        <v>0</v>
      </c>
    </row>
    <row r="21" spans="1:12" ht="29.25" customHeight="1">
      <c r="A21" s="119">
        <v>3</v>
      </c>
      <c r="B21" s="157" t="s">
        <v>156</v>
      </c>
      <c r="C21" s="121" t="s">
        <v>137</v>
      </c>
      <c r="D21" s="158"/>
      <c r="E21" s="57">
        <v>250</v>
      </c>
      <c r="F21" s="152"/>
      <c r="G21" s="152"/>
      <c r="H21" s="152"/>
      <c r="I21" s="152"/>
      <c r="J21" s="152"/>
      <c r="K21" s="152"/>
      <c r="L21" s="58"/>
    </row>
    <row r="22" spans="1:12" ht="14.25" customHeight="1">
      <c r="A22" s="179"/>
      <c r="B22" s="155" t="s">
        <v>160</v>
      </c>
      <c r="C22" s="91" t="s">
        <v>140</v>
      </c>
      <c r="D22" s="154">
        <v>0.03</v>
      </c>
      <c r="E22" s="152">
        <f>E21*D22</f>
        <v>7.5</v>
      </c>
      <c r="F22" s="152"/>
      <c r="G22" s="152"/>
      <c r="H22" s="152"/>
      <c r="I22" s="152"/>
      <c r="J22" s="152"/>
      <c r="K22" s="152">
        <f>J22*E22</f>
        <v>0</v>
      </c>
      <c r="L22" s="58">
        <f>K22</f>
        <v>0</v>
      </c>
    </row>
    <row r="23" spans="1:12" ht="14.25" customHeight="1">
      <c r="A23" s="178">
        <v>4</v>
      </c>
      <c r="B23" s="93" t="s">
        <v>301</v>
      </c>
      <c r="C23" s="133" t="s">
        <v>137</v>
      </c>
      <c r="D23" s="107"/>
      <c r="E23" s="94">
        <v>43</v>
      </c>
      <c r="F23" s="90"/>
      <c r="G23" s="90"/>
      <c r="H23" s="90"/>
      <c r="I23" s="90"/>
      <c r="J23" s="90"/>
      <c r="K23" s="90"/>
      <c r="L23" s="90"/>
    </row>
    <row r="24" spans="1:12" ht="14.25" customHeight="1">
      <c r="A24" s="179"/>
      <c r="B24" s="148" t="s">
        <v>151</v>
      </c>
      <c r="C24" s="113" t="s">
        <v>0</v>
      </c>
      <c r="D24" s="58">
        <v>1</v>
      </c>
      <c r="E24" s="58">
        <f>E23*D24</f>
        <v>43</v>
      </c>
      <c r="F24" s="58"/>
      <c r="G24" s="58"/>
      <c r="H24" s="58"/>
      <c r="I24" s="58">
        <f>H24*E24</f>
        <v>0</v>
      </c>
      <c r="J24" s="58"/>
      <c r="K24" s="58"/>
      <c r="L24" s="58">
        <f>I24+G24</f>
        <v>0</v>
      </c>
    </row>
    <row r="25" spans="1:12" ht="14.25" customHeight="1">
      <c r="A25" s="179"/>
      <c r="B25" s="222" t="s">
        <v>302</v>
      </c>
      <c r="C25" s="88" t="s">
        <v>137</v>
      </c>
      <c r="D25" s="111">
        <v>1</v>
      </c>
      <c r="E25" s="90">
        <f>E23*D25</f>
        <v>43</v>
      </c>
      <c r="F25" s="90"/>
      <c r="G25" s="90">
        <f>F25*E25</f>
        <v>0</v>
      </c>
      <c r="H25" s="90"/>
      <c r="I25" s="90"/>
      <c r="J25" s="90"/>
      <c r="K25" s="90"/>
      <c r="L25" s="90">
        <f>G25</f>
        <v>0</v>
      </c>
    </row>
    <row r="26" spans="1:12" ht="21" customHeight="1">
      <c r="A26" s="135"/>
      <c r="B26" s="539" t="s">
        <v>142</v>
      </c>
      <c r="C26" s="539"/>
      <c r="D26" s="539"/>
      <c r="E26" s="539"/>
      <c r="F26" s="159"/>
      <c r="G26" s="159"/>
      <c r="H26" s="160"/>
      <c r="I26" s="159"/>
      <c r="J26" s="159"/>
      <c r="K26" s="159"/>
      <c r="L26" s="161"/>
    </row>
    <row r="27" spans="1:12" ht="27">
      <c r="A27" s="118">
        <v>1</v>
      </c>
      <c r="B27" s="167" t="s">
        <v>171</v>
      </c>
      <c r="C27" s="56" t="s">
        <v>137</v>
      </c>
      <c r="D27" s="113"/>
      <c r="E27" s="57">
        <v>5.6</v>
      </c>
      <c r="F27" s="58"/>
      <c r="G27" s="58"/>
      <c r="H27" s="58"/>
      <c r="I27" s="58"/>
      <c r="J27" s="58"/>
      <c r="K27" s="58"/>
      <c r="L27" s="57"/>
    </row>
    <row r="28" spans="1:12" ht="13.5">
      <c r="A28" s="164"/>
      <c r="B28" s="163" t="s">
        <v>151</v>
      </c>
      <c r="C28" s="113" t="s">
        <v>0</v>
      </c>
      <c r="D28" s="111">
        <v>1</v>
      </c>
      <c r="E28" s="58">
        <f>E27*D28</f>
        <v>5.6</v>
      </c>
      <c r="F28" s="58"/>
      <c r="G28" s="58"/>
      <c r="H28" s="58"/>
      <c r="I28" s="58">
        <f>H28*E28</f>
        <v>0</v>
      </c>
      <c r="J28" s="58"/>
      <c r="K28" s="58"/>
      <c r="L28" s="58">
        <f>I28+G28</f>
        <v>0</v>
      </c>
    </row>
    <row r="29" spans="1:12" ht="13.5">
      <c r="A29" s="164"/>
      <c r="B29" s="162" t="s">
        <v>149</v>
      </c>
      <c r="C29" s="113" t="s">
        <v>0</v>
      </c>
      <c r="D29" s="58">
        <v>1</v>
      </c>
      <c r="E29" s="58">
        <f>E27*D29</f>
        <v>5.6</v>
      </c>
      <c r="F29" s="58"/>
      <c r="G29" s="58"/>
      <c r="H29" s="58"/>
      <c r="I29" s="58"/>
      <c r="J29" s="58"/>
      <c r="K29" s="58">
        <f>J29*E29</f>
        <v>0</v>
      </c>
      <c r="L29" s="58">
        <f>K29+I29+G29</f>
        <v>0</v>
      </c>
    </row>
    <row r="30" spans="1:12" ht="13.5">
      <c r="A30" s="164"/>
      <c r="B30" s="162" t="s">
        <v>172</v>
      </c>
      <c r="C30" s="113" t="s">
        <v>137</v>
      </c>
      <c r="D30" s="111">
        <v>1.02</v>
      </c>
      <c r="E30" s="58">
        <f>E27*D30</f>
        <v>5.712</v>
      </c>
      <c r="F30" s="58"/>
      <c r="G30" s="58">
        <f>F30*E30</f>
        <v>0</v>
      </c>
      <c r="H30" s="58"/>
      <c r="I30" s="58"/>
      <c r="J30" s="58"/>
      <c r="K30" s="58"/>
      <c r="L30" s="58">
        <f>K30+I30+G30</f>
        <v>0</v>
      </c>
    </row>
    <row r="31" spans="1:12" ht="13.5">
      <c r="A31" s="290"/>
      <c r="B31" s="162" t="s">
        <v>123</v>
      </c>
      <c r="C31" s="113" t="s">
        <v>0</v>
      </c>
      <c r="D31" s="111">
        <v>0.62</v>
      </c>
      <c r="E31" s="58">
        <f>E27*D31</f>
        <v>3.472</v>
      </c>
      <c r="F31" s="58"/>
      <c r="G31" s="58">
        <f>F31*E31</f>
        <v>0</v>
      </c>
      <c r="H31" s="114"/>
      <c r="I31" s="57"/>
      <c r="J31" s="58"/>
      <c r="K31" s="58"/>
      <c r="L31" s="58">
        <f>I31+G31</f>
        <v>0</v>
      </c>
    </row>
    <row r="32" spans="1:12" ht="27">
      <c r="A32" s="118">
        <v>2</v>
      </c>
      <c r="B32" s="167" t="s">
        <v>185</v>
      </c>
      <c r="C32" s="56" t="s">
        <v>137</v>
      </c>
      <c r="D32" s="113"/>
      <c r="E32" s="57">
        <v>22.4</v>
      </c>
      <c r="F32" s="58"/>
      <c r="G32" s="58"/>
      <c r="H32" s="58"/>
      <c r="I32" s="58"/>
      <c r="J32" s="58"/>
      <c r="K32" s="58"/>
      <c r="L32" s="57"/>
    </row>
    <row r="33" spans="1:12" ht="13.5">
      <c r="A33" s="164"/>
      <c r="B33" s="163" t="s">
        <v>151</v>
      </c>
      <c r="C33" s="113" t="s">
        <v>0</v>
      </c>
      <c r="D33" s="58">
        <v>1</v>
      </c>
      <c r="E33" s="58">
        <f>E32*D33</f>
        <v>22.4</v>
      </c>
      <c r="F33" s="58"/>
      <c r="G33" s="58"/>
      <c r="H33" s="58"/>
      <c r="I33" s="58">
        <f>H33*E33</f>
        <v>0</v>
      </c>
      <c r="J33" s="58"/>
      <c r="K33" s="58"/>
      <c r="L33" s="58">
        <f>I33+G33</f>
        <v>0</v>
      </c>
    </row>
    <row r="34" spans="1:12" ht="13.5">
      <c r="A34" s="164"/>
      <c r="B34" s="162" t="s">
        <v>149</v>
      </c>
      <c r="C34" s="113" t="s">
        <v>0</v>
      </c>
      <c r="D34" s="58">
        <v>1</v>
      </c>
      <c r="E34" s="58">
        <f>E32*D34</f>
        <v>22.4</v>
      </c>
      <c r="F34" s="58"/>
      <c r="G34" s="58"/>
      <c r="H34" s="58"/>
      <c r="I34" s="58"/>
      <c r="J34" s="58"/>
      <c r="K34" s="58">
        <f>J34*E34</f>
        <v>0</v>
      </c>
      <c r="L34" s="58">
        <f aca="true" t="shared" si="0" ref="L34:L39">K34+I34+G34</f>
        <v>0</v>
      </c>
    </row>
    <row r="35" spans="1:12" ht="13.5">
      <c r="A35" s="164"/>
      <c r="B35" s="162" t="s">
        <v>143</v>
      </c>
      <c r="C35" s="113" t="s">
        <v>137</v>
      </c>
      <c r="D35" s="58">
        <v>1.02</v>
      </c>
      <c r="E35" s="58">
        <f>E32*D35</f>
        <v>22.848</v>
      </c>
      <c r="F35" s="58"/>
      <c r="G35" s="58">
        <f>F35*E35</f>
        <v>0</v>
      </c>
      <c r="H35" s="58"/>
      <c r="I35" s="58"/>
      <c r="J35" s="58"/>
      <c r="K35" s="58"/>
      <c r="L35" s="58">
        <f t="shared" si="0"/>
        <v>0</v>
      </c>
    </row>
    <row r="36" spans="1:12" ht="13.5">
      <c r="A36" s="164"/>
      <c r="B36" s="162" t="s">
        <v>144</v>
      </c>
      <c r="C36" s="154" t="s">
        <v>121</v>
      </c>
      <c r="D36" s="111">
        <v>0.7</v>
      </c>
      <c r="E36" s="152">
        <f>E32*D36</f>
        <v>15.679999999999998</v>
      </c>
      <c r="F36" s="152"/>
      <c r="G36" s="58">
        <f>F36*E36</f>
        <v>0</v>
      </c>
      <c r="H36" s="152"/>
      <c r="I36" s="152"/>
      <c r="J36" s="152"/>
      <c r="K36" s="152"/>
      <c r="L36" s="152">
        <f t="shared" si="0"/>
        <v>0</v>
      </c>
    </row>
    <row r="37" spans="1:12" ht="13.5">
      <c r="A37" s="164"/>
      <c r="B37" s="162" t="s">
        <v>145</v>
      </c>
      <c r="C37" s="154" t="s">
        <v>137</v>
      </c>
      <c r="D37" s="111">
        <v>0.02</v>
      </c>
      <c r="E37" s="152">
        <f>E32*D37</f>
        <v>0.44799999999999995</v>
      </c>
      <c r="F37" s="152"/>
      <c r="G37" s="58">
        <f>F37*E37</f>
        <v>0</v>
      </c>
      <c r="H37" s="152"/>
      <c r="I37" s="152"/>
      <c r="J37" s="152"/>
      <c r="K37" s="152"/>
      <c r="L37" s="152">
        <f t="shared" si="0"/>
        <v>0</v>
      </c>
    </row>
    <row r="38" spans="1:12" ht="13.5">
      <c r="A38" s="164"/>
      <c r="B38" s="163" t="s">
        <v>186</v>
      </c>
      <c r="C38" s="154" t="s">
        <v>130</v>
      </c>
      <c r="D38" s="154" t="s">
        <v>131</v>
      </c>
      <c r="E38" s="152">
        <v>2.12</v>
      </c>
      <c r="F38" s="152"/>
      <c r="G38" s="152">
        <f>F38*E38</f>
        <v>0</v>
      </c>
      <c r="H38" s="152"/>
      <c r="I38" s="152"/>
      <c r="J38" s="152"/>
      <c r="K38" s="152"/>
      <c r="L38" s="152">
        <f t="shared" si="0"/>
        <v>0</v>
      </c>
    </row>
    <row r="39" spans="1:12" ht="13.5">
      <c r="A39" s="290"/>
      <c r="B39" s="162" t="s">
        <v>123</v>
      </c>
      <c r="C39" s="113" t="s">
        <v>0</v>
      </c>
      <c r="D39" s="58">
        <v>0.9</v>
      </c>
      <c r="E39" s="58">
        <f>E32*D39</f>
        <v>20.16</v>
      </c>
      <c r="F39" s="58"/>
      <c r="G39" s="58">
        <f>F39*E39</f>
        <v>0</v>
      </c>
      <c r="H39" s="58"/>
      <c r="I39" s="58"/>
      <c r="J39" s="58"/>
      <c r="K39" s="58"/>
      <c r="L39" s="58">
        <f t="shared" si="0"/>
        <v>0</v>
      </c>
    </row>
    <row r="40" spans="1:12" ht="27">
      <c r="A40" s="118">
        <v>3</v>
      </c>
      <c r="B40" s="167" t="s">
        <v>203</v>
      </c>
      <c r="C40" s="56" t="s">
        <v>137</v>
      </c>
      <c r="D40" s="113"/>
      <c r="E40" s="57">
        <v>44.04</v>
      </c>
      <c r="F40" s="58"/>
      <c r="G40" s="58"/>
      <c r="H40" s="58"/>
      <c r="I40" s="58"/>
      <c r="J40" s="58"/>
      <c r="K40" s="58"/>
      <c r="L40" s="57"/>
    </row>
    <row r="41" spans="1:12" ht="13.5">
      <c r="A41" s="164"/>
      <c r="B41" s="163" t="s">
        <v>151</v>
      </c>
      <c r="C41" s="113" t="s">
        <v>0</v>
      </c>
      <c r="D41" s="58">
        <v>1</v>
      </c>
      <c r="E41" s="58">
        <f>E40*D41</f>
        <v>44.04</v>
      </c>
      <c r="F41" s="58"/>
      <c r="G41" s="58"/>
      <c r="H41" s="58"/>
      <c r="I41" s="58">
        <f>H41*E41</f>
        <v>0</v>
      </c>
      <c r="J41" s="58"/>
      <c r="K41" s="58"/>
      <c r="L41" s="58">
        <f>I41+G41</f>
        <v>0</v>
      </c>
    </row>
    <row r="42" spans="1:12" ht="13.5">
      <c r="A42" s="164"/>
      <c r="B42" s="162" t="s">
        <v>149</v>
      </c>
      <c r="C42" s="113" t="s">
        <v>0</v>
      </c>
      <c r="D42" s="58">
        <v>1</v>
      </c>
      <c r="E42" s="58">
        <f>E40*D42</f>
        <v>44.04</v>
      </c>
      <c r="F42" s="58"/>
      <c r="G42" s="58"/>
      <c r="H42" s="58"/>
      <c r="I42" s="58"/>
      <c r="J42" s="58"/>
      <c r="K42" s="58">
        <f>J42*E42</f>
        <v>0</v>
      </c>
      <c r="L42" s="58">
        <f>K42+I42+G42</f>
        <v>0</v>
      </c>
    </row>
    <row r="43" spans="1:12" ht="13.5">
      <c r="A43" s="164"/>
      <c r="B43" s="162" t="s">
        <v>146</v>
      </c>
      <c r="C43" s="113" t="s">
        <v>137</v>
      </c>
      <c r="D43" s="58">
        <v>1.02</v>
      </c>
      <c r="E43" s="58">
        <f>E40*D43</f>
        <v>44.9208</v>
      </c>
      <c r="F43" s="58"/>
      <c r="G43" s="58">
        <f aca="true" t="shared" si="1" ref="G43:G48">F43*E43</f>
        <v>0</v>
      </c>
      <c r="H43" s="58"/>
      <c r="I43" s="58"/>
      <c r="J43" s="58"/>
      <c r="K43" s="58"/>
      <c r="L43" s="58">
        <f aca="true" t="shared" si="2" ref="L43:L48">K43+I43+G43</f>
        <v>0</v>
      </c>
    </row>
    <row r="44" spans="1:12" ht="13.5">
      <c r="A44" s="164"/>
      <c r="B44" s="162" t="s">
        <v>144</v>
      </c>
      <c r="C44" s="154" t="s">
        <v>121</v>
      </c>
      <c r="D44" s="111">
        <v>2.64</v>
      </c>
      <c r="E44" s="152">
        <f>E40*D44</f>
        <v>116.2656</v>
      </c>
      <c r="F44" s="152"/>
      <c r="G44" s="58">
        <f t="shared" si="1"/>
        <v>0</v>
      </c>
      <c r="H44" s="152"/>
      <c r="I44" s="152"/>
      <c r="J44" s="152"/>
      <c r="K44" s="152"/>
      <c r="L44" s="152">
        <f t="shared" si="2"/>
        <v>0</v>
      </c>
    </row>
    <row r="45" spans="1:12" ht="13.5">
      <c r="A45" s="164"/>
      <c r="B45" s="162" t="s">
        <v>145</v>
      </c>
      <c r="C45" s="154" t="s">
        <v>137</v>
      </c>
      <c r="D45" s="111">
        <v>0.08</v>
      </c>
      <c r="E45" s="152">
        <f>E40*D45</f>
        <v>3.5232</v>
      </c>
      <c r="F45" s="152"/>
      <c r="G45" s="58">
        <f t="shared" si="1"/>
        <v>0</v>
      </c>
      <c r="H45" s="152"/>
      <c r="I45" s="152"/>
      <c r="J45" s="152"/>
      <c r="K45" s="152"/>
      <c r="L45" s="152">
        <f t="shared" si="2"/>
        <v>0</v>
      </c>
    </row>
    <row r="46" spans="1:12" ht="13.5">
      <c r="A46" s="164"/>
      <c r="B46" s="163" t="s">
        <v>186</v>
      </c>
      <c r="C46" s="154" t="s">
        <v>130</v>
      </c>
      <c r="D46" s="154" t="s">
        <v>131</v>
      </c>
      <c r="E46" s="152">
        <v>1.8</v>
      </c>
      <c r="F46" s="152"/>
      <c r="G46" s="152">
        <f t="shared" si="1"/>
        <v>0</v>
      </c>
      <c r="H46" s="152"/>
      <c r="I46" s="152"/>
      <c r="J46" s="152"/>
      <c r="K46" s="152"/>
      <c r="L46" s="152">
        <f t="shared" si="2"/>
        <v>0</v>
      </c>
    </row>
    <row r="47" spans="1:12" ht="13.5">
      <c r="A47" s="164"/>
      <c r="B47" s="163" t="s">
        <v>187</v>
      </c>
      <c r="C47" s="154" t="s">
        <v>130</v>
      </c>
      <c r="D47" s="154" t="s">
        <v>131</v>
      </c>
      <c r="E47" s="152">
        <v>0.11</v>
      </c>
      <c r="F47" s="152"/>
      <c r="G47" s="152">
        <f t="shared" si="1"/>
        <v>0</v>
      </c>
      <c r="H47" s="152"/>
      <c r="I47" s="152"/>
      <c r="J47" s="152"/>
      <c r="K47" s="152"/>
      <c r="L47" s="152">
        <f t="shared" si="2"/>
        <v>0</v>
      </c>
    </row>
    <row r="48" spans="1:12" ht="13.5">
      <c r="A48" s="290"/>
      <c r="B48" s="162" t="s">
        <v>123</v>
      </c>
      <c r="C48" s="113" t="s">
        <v>0</v>
      </c>
      <c r="D48" s="58">
        <v>0.9</v>
      </c>
      <c r="E48" s="58">
        <f>E40*D48</f>
        <v>39.636</v>
      </c>
      <c r="F48" s="58"/>
      <c r="G48" s="58">
        <f t="shared" si="1"/>
        <v>0</v>
      </c>
      <c r="H48" s="58"/>
      <c r="I48" s="58"/>
      <c r="J48" s="58"/>
      <c r="K48" s="58"/>
      <c r="L48" s="58">
        <f t="shared" si="2"/>
        <v>0</v>
      </c>
    </row>
    <row r="49" spans="1:12" ht="27">
      <c r="A49" s="118">
        <v>4</v>
      </c>
      <c r="B49" s="167" t="s">
        <v>148</v>
      </c>
      <c r="C49" s="56" t="s">
        <v>137</v>
      </c>
      <c r="D49" s="113"/>
      <c r="E49" s="57">
        <v>10.3</v>
      </c>
      <c r="F49" s="58"/>
      <c r="G49" s="58"/>
      <c r="H49" s="58"/>
      <c r="I49" s="58"/>
      <c r="J49" s="58"/>
      <c r="K49" s="58"/>
      <c r="L49" s="57"/>
    </row>
    <row r="50" spans="1:12" ht="13.5">
      <c r="A50" s="164"/>
      <c r="B50" s="163" t="s">
        <v>151</v>
      </c>
      <c r="C50" s="113" t="s">
        <v>0</v>
      </c>
      <c r="D50" s="111">
        <v>1</v>
      </c>
      <c r="E50" s="58">
        <f>E49*D50</f>
        <v>10.3</v>
      </c>
      <c r="F50" s="58"/>
      <c r="G50" s="58"/>
      <c r="H50" s="58"/>
      <c r="I50" s="58">
        <f>H50*E50</f>
        <v>0</v>
      </c>
      <c r="J50" s="58"/>
      <c r="K50" s="58"/>
      <c r="L50" s="58">
        <f>I50+G50</f>
        <v>0</v>
      </c>
    </row>
    <row r="51" spans="1:12" ht="13.5">
      <c r="A51" s="164"/>
      <c r="B51" s="162" t="s">
        <v>149</v>
      </c>
      <c r="C51" s="113" t="s">
        <v>0</v>
      </c>
      <c r="D51" s="58">
        <v>1</v>
      </c>
      <c r="E51" s="58">
        <f>E49*D51</f>
        <v>10.3</v>
      </c>
      <c r="F51" s="58"/>
      <c r="G51" s="58"/>
      <c r="H51" s="58"/>
      <c r="I51" s="58"/>
      <c r="J51" s="58"/>
      <c r="K51" s="58">
        <f>J51*E51</f>
        <v>0</v>
      </c>
      <c r="L51" s="58">
        <f>K51+I51+G51</f>
        <v>0</v>
      </c>
    </row>
    <row r="52" spans="1:12" ht="13.5">
      <c r="A52" s="164"/>
      <c r="B52" s="165" t="s">
        <v>146</v>
      </c>
      <c r="C52" s="113" t="s">
        <v>137</v>
      </c>
      <c r="D52" s="111">
        <v>1.02</v>
      </c>
      <c r="E52" s="58">
        <f>E49*D52</f>
        <v>10.506</v>
      </c>
      <c r="F52" s="58"/>
      <c r="G52" s="58">
        <f aca="true" t="shared" si="3" ref="G52:G58">F52*E52</f>
        <v>0</v>
      </c>
      <c r="H52" s="58"/>
      <c r="I52" s="58"/>
      <c r="J52" s="58"/>
      <c r="K52" s="58"/>
      <c r="L52" s="58">
        <f aca="true" t="shared" si="4" ref="L52:L58">K52+I52+G52</f>
        <v>0</v>
      </c>
    </row>
    <row r="53" spans="1:12" ht="13.5">
      <c r="A53" s="164"/>
      <c r="B53" s="165" t="s">
        <v>144</v>
      </c>
      <c r="C53" s="154" t="s">
        <v>121</v>
      </c>
      <c r="D53" s="111">
        <v>2.29</v>
      </c>
      <c r="E53" s="152">
        <f>E49*D53</f>
        <v>23.587000000000003</v>
      </c>
      <c r="F53" s="152"/>
      <c r="G53" s="58">
        <f t="shared" si="3"/>
        <v>0</v>
      </c>
      <c r="H53" s="152"/>
      <c r="I53" s="152"/>
      <c r="J53" s="152"/>
      <c r="K53" s="152"/>
      <c r="L53" s="152">
        <f t="shared" si="4"/>
        <v>0</v>
      </c>
    </row>
    <row r="54" spans="1:12" ht="13.5">
      <c r="A54" s="164"/>
      <c r="B54" s="165" t="s">
        <v>145</v>
      </c>
      <c r="C54" s="154" t="s">
        <v>137</v>
      </c>
      <c r="D54" s="111">
        <v>0.08</v>
      </c>
      <c r="E54" s="152">
        <f>E49*D54</f>
        <v>0.8240000000000001</v>
      </c>
      <c r="F54" s="152"/>
      <c r="G54" s="58">
        <f t="shared" si="3"/>
        <v>0</v>
      </c>
      <c r="H54" s="152"/>
      <c r="I54" s="152"/>
      <c r="J54" s="152"/>
      <c r="K54" s="152"/>
      <c r="L54" s="152">
        <f t="shared" si="4"/>
        <v>0</v>
      </c>
    </row>
    <row r="55" spans="1:12" ht="13.5">
      <c r="A55" s="164"/>
      <c r="B55" s="163" t="s">
        <v>186</v>
      </c>
      <c r="C55" s="154" t="s">
        <v>130</v>
      </c>
      <c r="D55" s="154" t="s">
        <v>131</v>
      </c>
      <c r="E55" s="152">
        <v>1.9</v>
      </c>
      <c r="F55" s="152"/>
      <c r="G55" s="152">
        <f t="shared" si="3"/>
        <v>0</v>
      </c>
      <c r="H55" s="152"/>
      <c r="I55" s="152"/>
      <c r="J55" s="152"/>
      <c r="K55" s="152"/>
      <c r="L55" s="152">
        <f t="shared" si="4"/>
        <v>0</v>
      </c>
    </row>
    <row r="56" spans="1:12" ht="13.5">
      <c r="A56" s="164"/>
      <c r="B56" s="163" t="s">
        <v>384</v>
      </c>
      <c r="C56" s="154" t="s">
        <v>130</v>
      </c>
      <c r="D56" s="154" t="s">
        <v>131</v>
      </c>
      <c r="E56" s="152">
        <v>0.11</v>
      </c>
      <c r="F56" s="152"/>
      <c r="G56" s="152">
        <f>F56*E56</f>
        <v>0</v>
      </c>
      <c r="H56" s="152"/>
      <c r="I56" s="152"/>
      <c r="J56" s="152"/>
      <c r="K56" s="152"/>
      <c r="L56" s="152">
        <f>K56+I56+G56</f>
        <v>0</v>
      </c>
    </row>
    <row r="57" spans="1:12" ht="13.5">
      <c r="A57" s="164"/>
      <c r="B57" s="163" t="s">
        <v>187</v>
      </c>
      <c r="C57" s="154" t="s">
        <v>130</v>
      </c>
      <c r="D57" s="154" t="s">
        <v>131</v>
      </c>
      <c r="E57" s="152">
        <v>0.21</v>
      </c>
      <c r="F57" s="152"/>
      <c r="G57" s="152">
        <f t="shared" si="3"/>
        <v>0</v>
      </c>
      <c r="H57" s="152"/>
      <c r="I57" s="152"/>
      <c r="J57" s="152"/>
      <c r="K57" s="152"/>
      <c r="L57" s="152">
        <f t="shared" si="4"/>
        <v>0</v>
      </c>
    </row>
    <row r="58" spans="1:12" ht="13.5">
      <c r="A58" s="290"/>
      <c r="B58" s="162" t="s">
        <v>123</v>
      </c>
      <c r="C58" s="113" t="s">
        <v>0</v>
      </c>
      <c r="D58" s="58">
        <v>0.93</v>
      </c>
      <c r="E58" s="58">
        <f>E49*D58</f>
        <v>9.579</v>
      </c>
      <c r="F58" s="58"/>
      <c r="G58" s="58">
        <f t="shared" si="3"/>
        <v>0</v>
      </c>
      <c r="H58" s="58"/>
      <c r="I58" s="58"/>
      <c r="J58" s="58"/>
      <c r="K58" s="58"/>
      <c r="L58" s="58">
        <f t="shared" si="4"/>
        <v>0</v>
      </c>
    </row>
    <row r="59" spans="1:12" ht="18.75" customHeight="1">
      <c r="A59" s="291" t="s">
        <v>129</v>
      </c>
      <c r="B59" s="167" t="s">
        <v>197</v>
      </c>
      <c r="C59" s="56" t="s">
        <v>121</v>
      </c>
      <c r="D59" s="113"/>
      <c r="E59" s="57">
        <v>138.6</v>
      </c>
      <c r="F59" s="58"/>
      <c r="G59" s="58"/>
      <c r="H59" s="58"/>
      <c r="I59" s="58"/>
      <c r="J59" s="58"/>
      <c r="K59" s="58"/>
      <c r="L59" s="57"/>
    </row>
    <row r="60" spans="1:12" ht="13.5">
      <c r="A60" s="292"/>
      <c r="B60" s="228" t="s">
        <v>198</v>
      </c>
      <c r="C60" s="91" t="s">
        <v>0</v>
      </c>
      <c r="D60" s="89">
        <v>1</v>
      </c>
      <c r="E60" s="90">
        <f>E59*D60</f>
        <v>138.6</v>
      </c>
      <c r="F60" s="90"/>
      <c r="G60" s="90"/>
      <c r="H60" s="90"/>
      <c r="I60" s="90">
        <f>H60*E60</f>
        <v>0</v>
      </c>
      <c r="J60" s="90"/>
      <c r="K60" s="90"/>
      <c r="L60" s="90">
        <f>I60+G60</f>
        <v>0</v>
      </c>
    </row>
    <row r="61" spans="1:12" ht="13.5">
      <c r="A61" s="292"/>
      <c r="B61" s="222" t="s">
        <v>199</v>
      </c>
      <c r="C61" s="72" t="s">
        <v>196</v>
      </c>
      <c r="D61" s="74">
        <v>0.4</v>
      </c>
      <c r="E61" s="84">
        <f>E59*D61</f>
        <v>55.44</v>
      </c>
      <c r="F61" s="188"/>
      <c r="G61" s="84">
        <f>F61*E61</f>
        <v>0</v>
      </c>
      <c r="H61" s="84"/>
      <c r="I61" s="84"/>
      <c r="J61" s="84"/>
      <c r="K61" s="84"/>
      <c r="L61" s="84">
        <f>K61+I61+G61</f>
        <v>0</v>
      </c>
    </row>
    <row r="62" spans="1:12" ht="27">
      <c r="A62" s="118">
        <v>6</v>
      </c>
      <c r="B62" s="167" t="s">
        <v>303</v>
      </c>
      <c r="C62" s="56" t="s">
        <v>141</v>
      </c>
      <c r="D62" s="57"/>
      <c r="E62" s="57">
        <v>1</v>
      </c>
      <c r="F62" s="152"/>
      <c r="G62" s="116"/>
      <c r="H62" s="116"/>
      <c r="I62" s="116"/>
      <c r="J62" s="116"/>
      <c r="K62" s="116"/>
      <c r="L62" s="116"/>
    </row>
    <row r="63" spans="1:12" ht="13.5">
      <c r="A63" s="164"/>
      <c r="B63" s="163" t="s">
        <v>151</v>
      </c>
      <c r="C63" s="113" t="s">
        <v>0</v>
      </c>
      <c r="D63" s="111">
        <v>1</v>
      </c>
      <c r="E63" s="58">
        <f>E62*D63</f>
        <v>1</v>
      </c>
      <c r="F63" s="58"/>
      <c r="G63" s="58"/>
      <c r="H63" s="58"/>
      <c r="I63" s="58">
        <f>H63*E63</f>
        <v>0</v>
      </c>
      <c r="J63" s="58"/>
      <c r="K63" s="58"/>
      <c r="L63" s="58">
        <f>I63+G63</f>
        <v>0</v>
      </c>
    </row>
    <row r="64" spans="1:12" ht="13.5">
      <c r="A64" s="164"/>
      <c r="B64" s="165" t="s">
        <v>190</v>
      </c>
      <c r="C64" s="154" t="s">
        <v>170</v>
      </c>
      <c r="D64" s="152"/>
      <c r="E64" s="152">
        <v>1</v>
      </c>
      <c r="F64" s="152"/>
      <c r="G64" s="152"/>
      <c r="H64" s="152"/>
      <c r="I64" s="152"/>
      <c r="J64" s="152"/>
      <c r="K64" s="152">
        <f>J64*E64</f>
        <v>0</v>
      </c>
      <c r="L64" s="152">
        <f>K64</f>
        <v>0</v>
      </c>
    </row>
    <row r="65" spans="1:12" ht="13.5">
      <c r="A65" s="164"/>
      <c r="B65" s="374" t="s">
        <v>304</v>
      </c>
      <c r="C65" s="154" t="s">
        <v>141</v>
      </c>
      <c r="D65" s="152">
        <v>1</v>
      </c>
      <c r="E65" s="152">
        <f>E62*D65</f>
        <v>1</v>
      </c>
      <c r="F65" s="152"/>
      <c r="G65" s="152">
        <f>F65*E65</f>
        <v>0</v>
      </c>
      <c r="H65" s="152"/>
      <c r="I65" s="152"/>
      <c r="J65" s="152"/>
      <c r="K65" s="152"/>
      <c r="L65" s="152">
        <f>G65</f>
        <v>0</v>
      </c>
    </row>
    <row r="66" spans="1:12" ht="13.5">
      <c r="A66" s="164"/>
      <c r="B66" s="222" t="s">
        <v>212</v>
      </c>
      <c r="C66" s="88" t="s">
        <v>124</v>
      </c>
      <c r="D66" s="89" t="s">
        <v>188</v>
      </c>
      <c r="E66" s="90">
        <v>64</v>
      </c>
      <c r="F66" s="90"/>
      <c r="G66" s="90">
        <f>F66*E66</f>
        <v>0</v>
      </c>
      <c r="H66" s="90"/>
      <c r="I66" s="90"/>
      <c r="J66" s="90"/>
      <c r="K66" s="90"/>
      <c r="L66" s="90">
        <f>G66</f>
        <v>0</v>
      </c>
    </row>
    <row r="67" spans="1:12" ht="13.5">
      <c r="A67" s="164"/>
      <c r="B67" s="238" t="s">
        <v>210</v>
      </c>
      <c r="C67" s="83" t="s">
        <v>141</v>
      </c>
      <c r="D67" s="143">
        <v>16</v>
      </c>
      <c r="E67" s="120">
        <f>E63*D67</f>
        <v>16</v>
      </c>
      <c r="F67" s="120"/>
      <c r="G67" s="120">
        <f>F67*E67</f>
        <v>0</v>
      </c>
      <c r="H67" s="120"/>
      <c r="I67" s="120"/>
      <c r="J67" s="120"/>
      <c r="K67" s="120"/>
      <c r="L67" s="120">
        <f>G67</f>
        <v>0</v>
      </c>
    </row>
    <row r="68" spans="1:12" ht="27">
      <c r="A68" s="118">
        <v>7</v>
      </c>
      <c r="B68" s="239" t="s">
        <v>278</v>
      </c>
      <c r="C68" s="208" t="s">
        <v>141</v>
      </c>
      <c r="D68" s="284"/>
      <c r="E68" s="209">
        <v>4</v>
      </c>
      <c r="F68" s="120"/>
      <c r="G68" s="120"/>
      <c r="H68" s="120"/>
      <c r="I68" s="120"/>
      <c r="J68" s="120"/>
      <c r="K68" s="120"/>
      <c r="L68" s="120"/>
    </row>
    <row r="69" spans="1:12" ht="13.5">
      <c r="A69" s="164"/>
      <c r="B69" s="163" t="s">
        <v>151</v>
      </c>
      <c r="C69" s="113" t="s">
        <v>0</v>
      </c>
      <c r="D69" s="111">
        <v>1</v>
      </c>
      <c r="E69" s="58">
        <f>E68*D69</f>
        <v>4</v>
      </c>
      <c r="F69" s="58"/>
      <c r="G69" s="58"/>
      <c r="H69" s="58"/>
      <c r="I69" s="58">
        <f>H69*E69</f>
        <v>0</v>
      </c>
      <c r="J69" s="58"/>
      <c r="K69" s="58"/>
      <c r="L69" s="58">
        <f>I69+G69</f>
        <v>0</v>
      </c>
    </row>
    <row r="70" spans="1:12" ht="13.5">
      <c r="A70" s="164"/>
      <c r="B70" s="238" t="s">
        <v>279</v>
      </c>
      <c r="C70" s="83" t="s">
        <v>141</v>
      </c>
      <c r="D70" s="143">
        <v>1</v>
      </c>
      <c r="E70" s="120">
        <f>E68*D70</f>
        <v>4</v>
      </c>
      <c r="F70" s="120"/>
      <c r="G70" s="120">
        <f>F70*E70</f>
        <v>0</v>
      </c>
      <c r="H70" s="120"/>
      <c r="I70" s="120"/>
      <c r="J70" s="120"/>
      <c r="K70" s="120"/>
      <c r="L70" s="120">
        <f>G70</f>
        <v>0</v>
      </c>
    </row>
    <row r="71" spans="1:12" ht="16.5">
      <c r="A71" s="134"/>
      <c r="B71" s="543" t="s">
        <v>403</v>
      </c>
      <c r="C71" s="539"/>
      <c r="D71" s="539"/>
      <c r="E71" s="539"/>
      <c r="F71" s="159"/>
      <c r="G71" s="159"/>
      <c r="H71" s="160"/>
      <c r="I71" s="159"/>
      <c r="J71" s="159"/>
      <c r="K71" s="159"/>
      <c r="L71" s="161"/>
    </row>
    <row r="72" spans="1:12" ht="13.5">
      <c r="A72" s="118">
        <v>1</v>
      </c>
      <c r="B72" s="239" t="s">
        <v>211</v>
      </c>
      <c r="C72" s="206" t="s">
        <v>137</v>
      </c>
      <c r="D72" s="240"/>
      <c r="E72" s="207">
        <v>9.6</v>
      </c>
      <c r="F72" s="207"/>
      <c r="G72" s="207"/>
      <c r="H72" s="207"/>
      <c r="I72" s="207"/>
      <c r="J72" s="207"/>
      <c r="K72" s="207"/>
      <c r="L72" s="207"/>
    </row>
    <row r="73" spans="1:12" ht="13.5">
      <c r="A73" s="164"/>
      <c r="B73" s="163" t="s">
        <v>151</v>
      </c>
      <c r="C73" s="113" t="s">
        <v>0</v>
      </c>
      <c r="D73" s="111">
        <v>1</v>
      </c>
      <c r="E73" s="58">
        <f>E72*D73</f>
        <v>9.6</v>
      </c>
      <c r="F73" s="58"/>
      <c r="G73" s="58"/>
      <c r="H73" s="58"/>
      <c r="I73" s="58">
        <f>H73*E73</f>
        <v>0</v>
      </c>
      <c r="J73" s="58"/>
      <c r="K73" s="58"/>
      <c r="L73" s="58">
        <f>I73+G73</f>
        <v>0</v>
      </c>
    </row>
    <row r="74" spans="1:12" ht="27">
      <c r="A74" s="118">
        <v>2</v>
      </c>
      <c r="B74" s="298" t="s">
        <v>404</v>
      </c>
      <c r="C74" s="175" t="s">
        <v>137</v>
      </c>
      <c r="D74" s="177"/>
      <c r="E74" s="177">
        <v>3.85</v>
      </c>
      <c r="F74" s="172"/>
      <c r="G74" s="172"/>
      <c r="H74" s="172"/>
      <c r="I74" s="172"/>
      <c r="J74" s="172"/>
      <c r="K74" s="172"/>
      <c r="L74" s="172"/>
    </row>
    <row r="75" spans="1:12" ht="13.5">
      <c r="A75" s="164"/>
      <c r="B75" s="163" t="s">
        <v>151</v>
      </c>
      <c r="C75" s="113" t="s">
        <v>0</v>
      </c>
      <c r="D75" s="111">
        <v>1</v>
      </c>
      <c r="E75" s="58">
        <f>E74*D75</f>
        <v>3.85</v>
      </c>
      <c r="F75" s="58"/>
      <c r="G75" s="58"/>
      <c r="H75" s="58"/>
      <c r="I75" s="58">
        <f>H75*E75</f>
        <v>0</v>
      </c>
      <c r="J75" s="58"/>
      <c r="K75" s="58"/>
      <c r="L75" s="58">
        <f>I75+G75</f>
        <v>0</v>
      </c>
    </row>
    <row r="76" spans="1:12" ht="13.5">
      <c r="A76" s="164"/>
      <c r="B76" s="166" t="s">
        <v>405</v>
      </c>
      <c r="C76" s="119" t="s">
        <v>137</v>
      </c>
      <c r="D76" s="172">
        <v>1.2</v>
      </c>
      <c r="E76" s="172">
        <f>E74*D76</f>
        <v>4.62</v>
      </c>
      <c r="F76" s="172"/>
      <c r="G76" s="172">
        <f>F76*E76</f>
        <v>0</v>
      </c>
      <c r="H76" s="172"/>
      <c r="I76" s="172"/>
      <c r="J76" s="172"/>
      <c r="K76" s="172"/>
      <c r="L76" s="172">
        <f>G76</f>
        <v>0</v>
      </c>
    </row>
    <row r="77" spans="1:12" ht="13.5">
      <c r="A77" s="295"/>
      <c r="B77" s="98" t="s">
        <v>5</v>
      </c>
      <c r="C77" s="97"/>
      <c r="D77" s="60"/>
      <c r="E77" s="61"/>
      <c r="F77" s="62"/>
      <c r="G77" s="62">
        <f>SUM(G13:G76)</f>
        <v>0</v>
      </c>
      <c r="H77" s="62"/>
      <c r="I77" s="62"/>
      <c r="J77" s="62"/>
      <c r="K77" s="62"/>
      <c r="L77" s="57">
        <f>SUM(L13:L76)</f>
        <v>0</v>
      </c>
    </row>
    <row r="78" spans="1:12" ht="13.5">
      <c r="A78" s="95"/>
      <c r="B78" s="223" t="s">
        <v>132</v>
      </c>
      <c r="C78" s="224">
        <v>0.05</v>
      </c>
      <c r="D78" s="225"/>
      <c r="E78" s="226"/>
      <c r="F78" s="227"/>
      <c r="G78" s="227"/>
      <c r="H78" s="227"/>
      <c r="I78" s="227"/>
      <c r="J78" s="227"/>
      <c r="K78" s="227"/>
      <c r="L78" s="195">
        <f>G77*C78</f>
        <v>0</v>
      </c>
    </row>
    <row r="79" spans="1:12" ht="13.5">
      <c r="A79" s="95"/>
      <c r="B79" s="98" t="s">
        <v>5</v>
      </c>
      <c r="C79" s="97"/>
      <c r="D79" s="60"/>
      <c r="E79" s="61"/>
      <c r="F79" s="62"/>
      <c r="G79" s="62"/>
      <c r="H79" s="62"/>
      <c r="I79" s="62"/>
      <c r="J79" s="62"/>
      <c r="K79" s="62"/>
      <c r="L79" s="58">
        <f>L78+L77</f>
        <v>0</v>
      </c>
    </row>
    <row r="80" spans="1:12" ht="13.5">
      <c r="A80" s="64"/>
      <c r="B80" s="99" t="s">
        <v>133</v>
      </c>
      <c r="C80" s="63">
        <v>0.1</v>
      </c>
      <c r="D80" s="60"/>
      <c r="E80" s="61"/>
      <c r="F80" s="62"/>
      <c r="G80" s="62"/>
      <c r="H80" s="62"/>
      <c r="I80" s="62"/>
      <c r="J80" s="62"/>
      <c r="K80" s="62"/>
      <c r="L80" s="58">
        <f>L79*C80</f>
        <v>0</v>
      </c>
    </row>
    <row r="81" spans="1:12" ht="13.5">
      <c r="A81" s="64"/>
      <c r="B81" s="100" t="s">
        <v>122</v>
      </c>
      <c r="C81" s="63"/>
      <c r="D81" s="60"/>
      <c r="E81" s="61"/>
      <c r="F81" s="62"/>
      <c r="G81" s="62"/>
      <c r="H81" s="62"/>
      <c r="I81" s="62"/>
      <c r="J81" s="62"/>
      <c r="K81" s="62"/>
      <c r="L81" s="58">
        <f>L80+L79</f>
        <v>0</v>
      </c>
    </row>
    <row r="82" spans="1:12" ht="13.5">
      <c r="A82" s="101"/>
      <c r="B82" s="96" t="s">
        <v>134</v>
      </c>
      <c r="C82" s="97">
        <v>0.08</v>
      </c>
      <c r="D82" s="102"/>
      <c r="E82" s="103"/>
      <c r="F82" s="96"/>
      <c r="G82" s="94"/>
      <c r="H82" s="94"/>
      <c r="I82" s="94"/>
      <c r="J82" s="104"/>
      <c r="K82" s="104"/>
      <c r="L82" s="90">
        <f>L81*C82</f>
        <v>0</v>
      </c>
    </row>
    <row r="83" spans="2:12" ht="13.5">
      <c r="B83" s="98" t="s">
        <v>5</v>
      </c>
      <c r="C83" s="97"/>
      <c r="D83" s="102"/>
      <c r="E83" s="103"/>
      <c r="F83" s="96"/>
      <c r="G83" s="94"/>
      <c r="H83" s="94"/>
      <c r="I83" s="94"/>
      <c r="J83" s="104"/>
      <c r="K83" s="104"/>
      <c r="L83" s="90">
        <f>L82+L81</f>
        <v>0</v>
      </c>
    </row>
    <row r="84" spans="2:12" ht="13.5">
      <c r="B84" s="96" t="s">
        <v>120</v>
      </c>
      <c r="C84" s="97">
        <v>0.05</v>
      </c>
      <c r="D84" s="102"/>
      <c r="E84" s="103"/>
      <c r="F84" s="96"/>
      <c r="G84" s="94"/>
      <c r="H84" s="94"/>
      <c r="I84" s="94"/>
      <c r="J84" s="104"/>
      <c r="K84" s="104"/>
      <c r="L84" s="90">
        <f>L83*C84</f>
        <v>0</v>
      </c>
    </row>
    <row r="85" spans="2:12" ht="13.5">
      <c r="B85" s="98" t="s">
        <v>5</v>
      </c>
      <c r="C85" s="97"/>
      <c r="D85" s="102"/>
      <c r="E85" s="103"/>
      <c r="F85" s="96"/>
      <c r="G85" s="94"/>
      <c r="H85" s="94"/>
      <c r="I85" s="94"/>
      <c r="J85" s="104"/>
      <c r="K85" s="104"/>
      <c r="L85" s="90">
        <f>L84+L83</f>
        <v>0</v>
      </c>
    </row>
    <row r="86" spans="2:12" ht="13.5">
      <c r="B86" s="96" t="s">
        <v>135</v>
      </c>
      <c r="C86" s="97">
        <v>0.18</v>
      </c>
      <c r="D86" s="102"/>
      <c r="E86" s="103"/>
      <c r="F86" s="96"/>
      <c r="G86" s="94"/>
      <c r="H86" s="94"/>
      <c r="I86" s="94"/>
      <c r="J86" s="104"/>
      <c r="K86" s="104"/>
      <c r="L86" s="90">
        <f>L85*C86</f>
        <v>0</v>
      </c>
    </row>
    <row r="87" spans="2:12" ht="13.5">
      <c r="B87" s="98" t="s">
        <v>150</v>
      </c>
      <c r="C87" s="105"/>
      <c r="D87" s="105"/>
      <c r="E87" s="105"/>
      <c r="F87" s="105"/>
      <c r="G87" s="106"/>
      <c r="H87" s="106"/>
      <c r="I87" s="106"/>
      <c r="J87" s="106"/>
      <c r="K87" s="106"/>
      <c r="L87" s="107">
        <f>L86+L85</f>
        <v>0</v>
      </c>
    </row>
    <row r="88" ht="13.5">
      <c r="L88" s="109"/>
    </row>
    <row r="90" ht="13.5">
      <c r="L90" s="108"/>
    </row>
    <row r="95" ht="13.5">
      <c r="L95" s="108"/>
    </row>
  </sheetData>
  <sheetProtection/>
  <mergeCells count="10">
    <mergeCell ref="B71:E71"/>
    <mergeCell ref="L9:L10"/>
    <mergeCell ref="B12:E12"/>
    <mergeCell ref="H9:I9"/>
    <mergeCell ref="J9:K9"/>
    <mergeCell ref="A16:A17"/>
    <mergeCell ref="B26:E26"/>
    <mergeCell ref="A9:A10"/>
    <mergeCell ref="D9:E9"/>
    <mergeCell ref="F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48"/>
  <sheetViews>
    <sheetView zoomScalePageLayoutView="0" workbookViewId="0" topLeftCell="A8">
      <selection activeCell="J14" sqref="J14:J45"/>
    </sheetView>
  </sheetViews>
  <sheetFormatPr defaultColWidth="8.75390625" defaultRowHeight="12.75"/>
  <cols>
    <col min="1" max="1" width="4.25390625" style="66" customWidth="1"/>
    <col min="2" max="2" width="43.375" style="66" customWidth="1"/>
    <col min="3" max="3" width="9.00390625" style="66" customWidth="1"/>
    <col min="4" max="4" width="7.25390625" style="66" customWidth="1"/>
    <col min="5" max="5" width="8.875" style="66" customWidth="1"/>
    <col min="6" max="6" width="7.375" style="66" customWidth="1"/>
    <col min="7" max="7" width="10.75390625" style="66" customWidth="1"/>
    <col min="8" max="8" width="7.625" style="66" customWidth="1"/>
    <col min="9" max="9" width="8.375" style="66" customWidth="1"/>
    <col min="10" max="10" width="7.875" style="66" customWidth="1"/>
    <col min="11" max="11" width="8.75390625" style="66" customWidth="1"/>
    <col min="12" max="12" width="14.125" style="66" customWidth="1"/>
    <col min="13" max="16384" width="8.75390625" style="66" customWidth="1"/>
  </cols>
  <sheetData>
    <row r="2" spans="2:10" ht="16.5">
      <c r="B2" s="65" t="s">
        <v>371</v>
      </c>
      <c r="C2" s="65"/>
      <c r="D2" s="65"/>
      <c r="E2" s="300"/>
      <c r="F2" s="300"/>
      <c r="G2" s="300"/>
      <c r="H2" s="146"/>
      <c r="I2" s="67"/>
      <c r="J2" s="67"/>
    </row>
    <row r="3" spans="2:12" ht="18" customHeight="1">
      <c r="B3" s="65" t="s">
        <v>287</v>
      </c>
      <c r="C3" s="65"/>
      <c r="D3" s="65"/>
      <c r="E3" s="300"/>
      <c r="F3" s="300"/>
      <c r="G3" s="300"/>
      <c r="H3" s="146"/>
      <c r="I3" s="67"/>
      <c r="J3" s="67"/>
      <c r="K3" s="67"/>
      <c r="L3" s="67"/>
    </row>
    <row r="4" spans="2:12" ht="16.5" customHeight="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2:12" ht="21" customHeight="1">
      <c r="B5" s="67"/>
      <c r="C5" s="65" t="s">
        <v>288</v>
      </c>
      <c r="D5" s="65"/>
      <c r="E5" s="65"/>
      <c r="F5" s="65"/>
      <c r="G5" s="65"/>
      <c r="H5" s="67"/>
      <c r="I5" s="67"/>
      <c r="J5" s="67"/>
      <c r="K5" s="68"/>
      <c r="L5" s="67"/>
    </row>
    <row r="6" spans="2:12" ht="18.7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2:12" ht="16.5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2:12" ht="15.75" customHeight="1">
      <c r="B8" s="67" t="s">
        <v>125</v>
      </c>
      <c r="C8" s="67"/>
      <c r="D8" s="67"/>
      <c r="E8" s="67"/>
      <c r="F8" s="67"/>
      <c r="G8" s="67"/>
      <c r="H8" s="67"/>
      <c r="I8" s="67"/>
      <c r="J8" s="67"/>
      <c r="K8" s="69"/>
      <c r="L8" s="67"/>
    </row>
    <row r="9" spans="1:12" ht="13.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42.75" customHeight="1">
      <c r="A10" s="528" t="s">
        <v>10</v>
      </c>
      <c r="B10" s="127"/>
      <c r="C10" s="71"/>
      <c r="D10" s="530" t="s">
        <v>2</v>
      </c>
      <c r="E10" s="531"/>
      <c r="F10" s="532" t="s">
        <v>3</v>
      </c>
      <c r="G10" s="533"/>
      <c r="H10" s="534" t="s">
        <v>4</v>
      </c>
      <c r="I10" s="535"/>
      <c r="J10" s="534" t="s">
        <v>126</v>
      </c>
      <c r="K10" s="535"/>
      <c r="L10" s="525" t="s">
        <v>153</v>
      </c>
    </row>
    <row r="11" spans="1:12" ht="72" customHeight="1">
      <c r="A11" s="529"/>
      <c r="B11" s="86" t="s">
        <v>11</v>
      </c>
      <c r="C11" s="87" t="s">
        <v>1</v>
      </c>
      <c r="D11" s="125" t="s">
        <v>127</v>
      </c>
      <c r="E11" s="72" t="s">
        <v>6</v>
      </c>
      <c r="F11" s="73" t="s">
        <v>7</v>
      </c>
      <c r="G11" s="74" t="s">
        <v>5</v>
      </c>
      <c r="H11" s="75" t="s">
        <v>7</v>
      </c>
      <c r="I11" s="74" t="s">
        <v>5</v>
      </c>
      <c r="J11" s="75" t="s">
        <v>7</v>
      </c>
      <c r="K11" s="74" t="s">
        <v>5</v>
      </c>
      <c r="L11" s="526"/>
    </row>
    <row r="12" spans="1:12" ht="13.5">
      <c r="A12" s="233" t="s">
        <v>8</v>
      </c>
      <c r="B12" s="234">
        <v>2</v>
      </c>
      <c r="C12" s="235">
        <v>3</v>
      </c>
      <c r="D12" s="301" t="s">
        <v>9</v>
      </c>
      <c r="E12" s="236">
        <v>5</v>
      </c>
      <c r="F12" s="237">
        <v>6</v>
      </c>
      <c r="G12" s="236">
        <v>7</v>
      </c>
      <c r="H12" s="237">
        <v>8</v>
      </c>
      <c r="I12" s="236">
        <v>9</v>
      </c>
      <c r="J12" s="236">
        <v>10</v>
      </c>
      <c r="K12" s="236">
        <v>11</v>
      </c>
      <c r="L12" s="233">
        <v>12</v>
      </c>
    </row>
    <row r="13" spans="1:12" ht="16.5">
      <c r="A13" s="134"/>
      <c r="B13" s="546" t="s">
        <v>386</v>
      </c>
      <c r="C13" s="539"/>
      <c r="D13" s="539"/>
      <c r="E13" s="547"/>
      <c r="F13" s="152"/>
      <c r="G13" s="152"/>
      <c r="H13" s="168"/>
      <c r="I13" s="152"/>
      <c r="J13" s="152"/>
      <c r="K13" s="152"/>
      <c r="L13" s="152"/>
    </row>
    <row r="14" spans="1:12" ht="27">
      <c r="A14" s="119">
        <v>1</v>
      </c>
      <c r="B14" s="92" t="s">
        <v>305</v>
      </c>
      <c r="C14" s="56" t="s">
        <v>121</v>
      </c>
      <c r="D14" s="57"/>
      <c r="E14" s="57">
        <v>102</v>
      </c>
      <c r="F14" s="152"/>
      <c r="G14" s="116"/>
      <c r="H14" s="116"/>
      <c r="I14" s="116"/>
      <c r="J14" s="116"/>
      <c r="K14" s="116"/>
      <c r="L14" s="116"/>
    </row>
    <row r="15" spans="1:12" ht="13.5">
      <c r="A15" s="179"/>
      <c r="B15" s="148" t="s">
        <v>151</v>
      </c>
      <c r="C15" s="113" t="s">
        <v>0</v>
      </c>
      <c r="D15" s="58">
        <v>1</v>
      </c>
      <c r="E15" s="58">
        <f>E14*D15</f>
        <v>102</v>
      </c>
      <c r="F15" s="58"/>
      <c r="G15" s="58"/>
      <c r="H15" s="58"/>
      <c r="I15" s="58">
        <f>H15*E15</f>
        <v>0</v>
      </c>
      <c r="J15" s="58"/>
      <c r="K15" s="58"/>
      <c r="L15" s="58">
        <f>K15+I15+G15</f>
        <v>0</v>
      </c>
    </row>
    <row r="16" spans="1:12" ht="13.5">
      <c r="A16" s="179"/>
      <c r="B16" s="148" t="s">
        <v>290</v>
      </c>
      <c r="C16" s="113" t="s">
        <v>121</v>
      </c>
      <c r="D16" s="113">
        <v>1.08</v>
      </c>
      <c r="E16" s="58">
        <f>E14*D16</f>
        <v>110.16000000000001</v>
      </c>
      <c r="F16" s="58"/>
      <c r="G16" s="58">
        <f>F16*E16</f>
        <v>0</v>
      </c>
      <c r="H16" s="58"/>
      <c r="I16" s="58"/>
      <c r="J16" s="58"/>
      <c r="K16" s="58"/>
      <c r="L16" s="58">
        <f>G16</f>
        <v>0</v>
      </c>
    </row>
    <row r="17" spans="1:12" ht="27">
      <c r="A17" s="179"/>
      <c r="B17" s="148" t="s">
        <v>207</v>
      </c>
      <c r="C17" s="113" t="s">
        <v>121</v>
      </c>
      <c r="D17" s="113"/>
      <c r="E17" s="58">
        <v>13.2</v>
      </c>
      <c r="F17" s="58"/>
      <c r="G17" s="58">
        <f>F17*E17</f>
        <v>0</v>
      </c>
      <c r="H17" s="58"/>
      <c r="I17" s="58"/>
      <c r="J17" s="58"/>
      <c r="K17" s="58"/>
      <c r="L17" s="58">
        <f>G17</f>
        <v>0</v>
      </c>
    </row>
    <row r="18" spans="1:12" ht="13.5">
      <c r="A18" s="179"/>
      <c r="B18" s="148" t="s">
        <v>205</v>
      </c>
      <c r="C18" s="113" t="s">
        <v>206</v>
      </c>
      <c r="D18" s="58">
        <v>8</v>
      </c>
      <c r="E18" s="58">
        <f>E14*D18</f>
        <v>816</v>
      </c>
      <c r="F18" s="58"/>
      <c r="G18" s="58">
        <f>F18*E18</f>
        <v>0</v>
      </c>
      <c r="H18" s="58"/>
      <c r="I18" s="58"/>
      <c r="J18" s="58"/>
      <c r="K18" s="58"/>
      <c r="L18" s="58">
        <f>G18</f>
        <v>0</v>
      </c>
    </row>
    <row r="19" spans="1:12" ht="13.5">
      <c r="A19" s="179"/>
      <c r="B19" s="171" t="s">
        <v>123</v>
      </c>
      <c r="C19" s="110" t="s">
        <v>0</v>
      </c>
      <c r="D19" s="156">
        <v>0.1</v>
      </c>
      <c r="E19" s="156">
        <f>E14*D19</f>
        <v>10.200000000000001</v>
      </c>
      <c r="F19" s="156"/>
      <c r="G19" s="152">
        <f>F19*E19</f>
        <v>0</v>
      </c>
      <c r="H19" s="152"/>
      <c r="I19" s="152"/>
      <c r="J19" s="152"/>
      <c r="K19" s="152"/>
      <c r="L19" s="58">
        <f>K19+I19+G19</f>
        <v>0</v>
      </c>
    </row>
    <row r="20" spans="1:12" ht="27">
      <c r="A20" s="119">
        <v>2</v>
      </c>
      <c r="B20" s="174" t="s">
        <v>306</v>
      </c>
      <c r="C20" s="175" t="s">
        <v>121</v>
      </c>
      <c r="D20" s="177"/>
      <c r="E20" s="177">
        <v>60.1</v>
      </c>
      <c r="F20" s="152"/>
      <c r="G20" s="152"/>
      <c r="H20" s="152"/>
      <c r="I20" s="152"/>
      <c r="J20" s="152"/>
      <c r="K20" s="152"/>
      <c r="L20" s="58"/>
    </row>
    <row r="21" spans="1:12" ht="13.5">
      <c r="A21" s="179"/>
      <c r="B21" s="148" t="s">
        <v>151</v>
      </c>
      <c r="C21" s="113" t="s">
        <v>0</v>
      </c>
      <c r="D21" s="58">
        <v>1</v>
      </c>
      <c r="E21" s="58">
        <f>E20*D21</f>
        <v>60.1</v>
      </c>
      <c r="F21" s="58"/>
      <c r="G21" s="58"/>
      <c r="H21" s="58"/>
      <c r="I21" s="58">
        <f>H21*E21</f>
        <v>0</v>
      </c>
      <c r="J21" s="58"/>
      <c r="K21" s="58"/>
      <c r="L21" s="58">
        <f>K21+I21+G21</f>
        <v>0</v>
      </c>
    </row>
    <row r="22" spans="1:12" ht="15.75" customHeight="1">
      <c r="A22" s="179"/>
      <c r="B22" s="148" t="s">
        <v>307</v>
      </c>
      <c r="C22" s="113" t="s">
        <v>121</v>
      </c>
      <c r="D22" s="113">
        <v>1.02</v>
      </c>
      <c r="E22" s="58">
        <f>E20*D22</f>
        <v>61.302</v>
      </c>
      <c r="F22" s="58"/>
      <c r="G22" s="58">
        <f>F22*E22</f>
        <v>0</v>
      </c>
      <c r="H22" s="58"/>
      <c r="I22" s="58"/>
      <c r="J22" s="58"/>
      <c r="K22" s="58"/>
      <c r="L22" s="58">
        <f>G22</f>
        <v>0</v>
      </c>
    </row>
    <row r="23" spans="1:12" ht="13.5">
      <c r="A23" s="179"/>
      <c r="B23" s="148" t="s">
        <v>205</v>
      </c>
      <c r="C23" s="113" t="s">
        <v>206</v>
      </c>
      <c r="D23" s="58">
        <v>8</v>
      </c>
      <c r="E23" s="58">
        <f>E20*D23</f>
        <v>480.8</v>
      </c>
      <c r="F23" s="58"/>
      <c r="G23" s="58">
        <f>F23*E23</f>
        <v>0</v>
      </c>
      <c r="H23" s="58"/>
      <c r="I23" s="58"/>
      <c r="J23" s="58"/>
      <c r="K23" s="58"/>
      <c r="L23" s="58">
        <f>G23</f>
        <v>0</v>
      </c>
    </row>
    <row r="24" spans="1:12" ht="13.5">
      <c r="A24" s="179"/>
      <c r="B24" s="171" t="s">
        <v>123</v>
      </c>
      <c r="C24" s="110" t="s">
        <v>0</v>
      </c>
      <c r="D24" s="156">
        <v>0.1</v>
      </c>
      <c r="E24" s="156">
        <f>E20*D24</f>
        <v>6.010000000000001</v>
      </c>
      <c r="F24" s="156"/>
      <c r="G24" s="152">
        <f>F24*E24</f>
        <v>0</v>
      </c>
      <c r="H24" s="152"/>
      <c r="I24" s="152"/>
      <c r="J24" s="152"/>
      <c r="K24" s="152"/>
      <c r="L24" s="58">
        <f>K24+I24+G24</f>
        <v>0</v>
      </c>
    </row>
    <row r="25" spans="1:12" ht="27">
      <c r="A25" s="178">
        <v>3</v>
      </c>
      <c r="B25" s="174" t="s">
        <v>308</v>
      </c>
      <c r="C25" s="175" t="s">
        <v>124</v>
      </c>
      <c r="D25" s="177"/>
      <c r="E25" s="177">
        <v>23</v>
      </c>
      <c r="F25" s="172"/>
      <c r="G25" s="152"/>
      <c r="H25" s="152"/>
      <c r="I25" s="152"/>
      <c r="J25" s="152"/>
      <c r="K25" s="152"/>
      <c r="L25" s="58"/>
    </row>
    <row r="26" spans="1:12" ht="13.5">
      <c r="A26" s="179"/>
      <c r="B26" s="148" t="s">
        <v>151</v>
      </c>
      <c r="C26" s="113" t="s">
        <v>0</v>
      </c>
      <c r="D26" s="58">
        <v>1</v>
      </c>
      <c r="E26" s="58">
        <f>E25*D26</f>
        <v>23</v>
      </c>
      <c r="F26" s="58"/>
      <c r="G26" s="58"/>
      <c r="H26" s="58"/>
      <c r="I26" s="58">
        <f>H26*E26</f>
        <v>0</v>
      </c>
      <c r="J26" s="58"/>
      <c r="K26" s="58"/>
      <c r="L26" s="58">
        <f>K26+I26+G26</f>
        <v>0</v>
      </c>
    </row>
    <row r="27" spans="1:12" ht="13.5">
      <c r="A27" s="179"/>
      <c r="B27" s="148" t="s">
        <v>309</v>
      </c>
      <c r="C27" s="113" t="s">
        <v>121</v>
      </c>
      <c r="D27" s="113">
        <v>0.6</v>
      </c>
      <c r="E27" s="58">
        <f>E25*D27</f>
        <v>13.799999999999999</v>
      </c>
      <c r="F27" s="58"/>
      <c r="G27" s="58">
        <f>F27*E27</f>
        <v>0</v>
      </c>
      <c r="H27" s="58"/>
      <c r="I27" s="58"/>
      <c r="J27" s="58"/>
      <c r="K27" s="58"/>
      <c r="L27" s="58">
        <f>G27</f>
        <v>0</v>
      </c>
    </row>
    <row r="28" spans="1:12" ht="13.5">
      <c r="A28" s="179"/>
      <c r="B28" s="148" t="s">
        <v>205</v>
      </c>
      <c r="C28" s="113" t="s">
        <v>206</v>
      </c>
      <c r="D28" s="58">
        <v>8</v>
      </c>
      <c r="E28" s="58">
        <f>E25*D28</f>
        <v>184</v>
      </c>
      <c r="F28" s="58"/>
      <c r="G28" s="58">
        <f>F28*E28</f>
        <v>0</v>
      </c>
      <c r="H28" s="58"/>
      <c r="I28" s="58"/>
      <c r="J28" s="58"/>
      <c r="K28" s="58"/>
      <c r="L28" s="58">
        <f>G28</f>
        <v>0</v>
      </c>
    </row>
    <row r="29" spans="1:12" ht="13.5">
      <c r="A29" s="179"/>
      <c r="B29" s="171" t="s">
        <v>123</v>
      </c>
      <c r="C29" s="110" t="s">
        <v>0</v>
      </c>
      <c r="D29" s="156">
        <v>0.25</v>
      </c>
      <c r="E29" s="156">
        <f>E25*D29</f>
        <v>5.75</v>
      </c>
      <c r="F29" s="156"/>
      <c r="G29" s="152">
        <f>F29*E29</f>
        <v>0</v>
      </c>
      <c r="H29" s="152"/>
      <c r="I29" s="152"/>
      <c r="J29" s="152"/>
      <c r="K29" s="152"/>
      <c r="L29" s="58">
        <f>K29+I29+G29</f>
        <v>0</v>
      </c>
    </row>
    <row r="30" spans="1:12" ht="27">
      <c r="A30" s="119">
        <v>5</v>
      </c>
      <c r="B30" s="92" t="s">
        <v>208</v>
      </c>
      <c r="C30" s="56" t="s">
        <v>124</v>
      </c>
      <c r="D30" s="57"/>
      <c r="E30" s="57">
        <v>33</v>
      </c>
      <c r="F30" s="152"/>
      <c r="G30" s="116"/>
      <c r="H30" s="116"/>
      <c r="I30" s="116"/>
      <c r="J30" s="116"/>
      <c r="K30" s="116"/>
      <c r="L30" s="116"/>
    </row>
    <row r="31" spans="1:12" ht="13.5">
      <c r="A31" s="179"/>
      <c r="B31" s="148" t="s">
        <v>151</v>
      </c>
      <c r="C31" s="113" t="s">
        <v>0</v>
      </c>
      <c r="D31" s="58">
        <v>1</v>
      </c>
      <c r="E31" s="58">
        <f>E30*D31</f>
        <v>33</v>
      </c>
      <c r="F31" s="58"/>
      <c r="G31" s="58"/>
      <c r="H31" s="58"/>
      <c r="I31" s="58">
        <f>H31*E31</f>
        <v>0</v>
      </c>
      <c r="J31" s="58"/>
      <c r="K31" s="58"/>
      <c r="L31" s="58">
        <f aca="true" t="shared" si="0" ref="L31:L36">K31+I31+G31</f>
        <v>0</v>
      </c>
    </row>
    <row r="32" spans="1:12" ht="13.5">
      <c r="A32" s="179"/>
      <c r="B32" s="169" t="s">
        <v>312</v>
      </c>
      <c r="C32" s="91" t="s">
        <v>124</v>
      </c>
      <c r="D32" s="152"/>
      <c r="E32" s="152">
        <v>17</v>
      </c>
      <c r="F32" s="152"/>
      <c r="G32" s="152">
        <f>F32*E32</f>
        <v>0</v>
      </c>
      <c r="H32" s="152"/>
      <c r="I32" s="152"/>
      <c r="J32" s="152"/>
      <c r="K32" s="152"/>
      <c r="L32" s="58">
        <f t="shared" si="0"/>
        <v>0</v>
      </c>
    </row>
    <row r="33" spans="1:12" ht="13.5">
      <c r="A33" s="179"/>
      <c r="B33" s="169" t="s">
        <v>310</v>
      </c>
      <c r="C33" s="91" t="s">
        <v>124</v>
      </c>
      <c r="D33" s="152"/>
      <c r="E33" s="152">
        <v>16</v>
      </c>
      <c r="F33" s="152"/>
      <c r="G33" s="152">
        <f>F33*E33</f>
        <v>0</v>
      </c>
      <c r="H33" s="152"/>
      <c r="I33" s="152"/>
      <c r="J33" s="152"/>
      <c r="K33" s="152"/>
      <c r="L33" s="58">
        <f t="shared" si="0"/>
        <v>0</v>
      </c>
    </row>
    <row r="34" spans="1:12" ht="13.5">
      <c r="A34" s="179"/>
      <c r="B34" s="186" t="s">
        <v>311</v>
      </c>
      <c r="C34" s="91" t="s">
        <v>141</v>
      </c>
      <c r="D34" s="152"/>
      <c r="E34" s="152">
        <v>4</v>
      </c>
      <c r="F34" s="152"/>
      <c r="G34" s="152">
        <f>F34*E34</f>
        <v>0</v>
      </c>
      <c r="H34" s="152"/>
      <c r="I34" s="152"/>
      <c r="J34" s="152"/>
      <c r="K34" s="152"/>
      <c r="L34" s="58">
        <f t="shared" si="0"/>
        <v>0</v>
      </c>
    </row>
    <row r="35" spans="1:12" ht="13.5">
      <c r="A35" s="179"/>
      <c r="B35" s="170" t="s">
        <v>209</v>
      </c>
      <c r="C35" s="154" t="s">
        <v>141</v>
      </c>
      <c r="D35" s="152"/>
      <c r="E35" s="152">
        <v>4</v>
      </c>
      <c r="F35" s="152"/>
      <c r="G35" s="152">
        <f>F35*E35</f>
        <v>0</v>
      </c>
      <c r="H35" s="152"/>
      <c r="I35" s="152"/>
      <c r="J35" s="152"/>
      <c r="K35" s="152"/>
      <c r="L35" s="58">
        <f t="shared" si="0"/>
        <v>0</v>
      </c>
    </row>
    <row r="36" spans="1:12" ht="13.5">
      <c r="A36" s="179"/>
      <c r="B36" s="171" t="s">
        <v>123</v>
      </c>
      <c r="C36" s="110" t="s">
        <v>0</v>
      </c>
      <c r="D36" s="156">
        <v>0.25</v>
      </c>
      <c r="E36" s="156">
        <f>E30*D36</f>
        <v>8.25</v>
      </c>
      <c r="F36" s="156"/>
      <c r="G36" s="156">
        <f>F36*E36</f>
        <v>0</v>
      </c>
      <c r="H36" s="156"/>
      <c r="I36" s="156"/>
      <c r="J36" s="156"/>
      <c r="K36" s="156"/>
      <c r="L36" s="172">
        <f t="shared" si="0"/>
        <v>0</v>
      </c>
    </row>
    <row r="37" spans="1:12" ht="13.5">
      <c r="A37" s="180"/>
      <c r="B37" s="98" t="s">
        <v>150</v>
      </c>
      <c r="C37" s="97"/>
      <c r="D37" s="60"/>
      <c r="E37" s="61"/>
      <c r="F37" s="62"/>
      <c r="G37" s="62">
        <f>SUM(G13:G36)</f>
        <v>0</v>
      </c>
      <c r="H37" s="62"/>
      <c r="I37" s="62"/>
      <c r="J37" s="62"/>
      <c r="K37" s="62"/>
      <c r="L37" s="57">
        <f>SUM(L14:L36)</f>
        <v>0</v>
      </c>
    </row>
    <row r="38" spans="1:12" ht="13.5">
      <c r="A38" s="95"/>
      <c r="B38" s="96" t="s">
        <v>132</v>
      </c>
      <c r="C38" s="97">
        <v>0.05</v>
      </c>
      <c r="D38" s="60"/>
      <c r="E38" s="61"/>
      <c r="F38" s="62"/>
      <c r="G38" s="62"/>
      <c r="H38" s="62"/>
      <c r="I38" s="62"/>
      <c r="J38" s="62"/>
      <c r="K38" s="62"/>
      <c r="L38" s="58">
        <f>G37*C38</f>
        <v>0</v>
      </c>
    </row>
    <row r="39" spans="1:12" ht="13.5">
      <c r="A39" s="95"/>
      <c r="B39" s="98" t="s">
        <v>5</v>
      </c>
      <c r="C39" s="97"/>
      <c r="D39" s="60"/>
      <c r="E39" s="61"/>
      <c r="F39" s="62"/>
      <c r="G39" s="62"/>
      <c r="H39" s="62"/>
      <c r="I39" s="62"/>
      <c r="J39" s="62"/>
      <c r="K39" s="62"/>
      <c r="L39" s="58">
        <f>L38+L37</f>
        <v>0</v>
      </c>
    </row>
    <row r="40" spans="1:12" ht="13.5">
      <c r="A40" s="64"/>
      <c r="B40" s="99" t="s">
        <v>133</v>
      </c>
      <c r="C40" s="63">
        <v>0.1</v>
      </c>
      <c r="D40" s="60"/>
      <c r="E40" s="61"/>
      <c r="F40" s="62"/>
      <c r="G40" s="62"/>
      <c r="H40" s="62"/>
      <c r="I40" s="62"/>
      <c r="J40" s="62"/>
      <c r="K40" s="62"/>
      <c r="L40" s="58">
        <f>L39*C40</f>
        <v>0</v>
      </c>
    </row>
    <row r="41" spans="1:12" ht="13.5">
      <c r="A41" s="64"/>
      <c r="B41" s="100" t="s">
        <v>122</v>
      </c>
      <c r="C41" s="63"/>
      <c r="D41" s="60"/>
      <c r="E41" s="61"/>
      <c r="F41" s="62"/>
      <c r="G41" s="62"/>
      <c r="H41" s="62"/>
      <c r="I41" s="62"/>
      <c r="J41" s="62"/>
      <c r="K41" s="62"/>
      <c r="L41" s="58">
        <f>L40+L39</f>
        <v>0</v>
      </c>
    </row>
    <row r="42" spans="1:12" ht="13.5">
      <c r="A42" s="101"/>
      <c r="B42" s="96" t="s">
        <v>134</v>
      </c>
      <c r="C42" s="97">
        <v>0.08</v>
      </c>
      <c r="D42" s="102"/>
      <c r="E42" s="103"/>
      <c r="F42" s="96"/>
      <c r="G42" s="94"/>
      <c r="H42" s="94"/>
      <c r="I42" s="94"/>
      <c r="J42" s="104"/>
      <c r="K42" s="104"/>
      <c r="L42" s="90">
        <f>L41*C42</f>
        <v>0</v>
      </c>
    </row>
    <row r="43" spans="2:12" ht="13.5">
      <c r="B43" s="98" t="s">
        <v>5</v>
      </c>
      <c r="C43" s="97"/>
      <c r="D43" s="102"/>
      <c r="E43" s="103"/>
      <c r="F43" s="96"/>
      <c r="G43" s="94"/>
      <c r="H43" s="94"/>
      <c r="I43" s="94"/>
      <c r="J43" s="104"/>
      <c r="K43" s="104"/>
      <c r="L43" s="90">
        <f>L42+L41</f>
        <v>0</v>
      </c>
    </row>
    <row r="44" spans="2:12" ht="13.5">
      <c r="B44" s="96" t="s">
        <v>120</v>
      </c>
      <c r="C44" s="97">
        <v>0.05</v>
      </c>
      <c r="D44" s="102"/>
      <c r="E44" s="103"/>
      <c r="F44" s="96"/>
      <c r="G44" s="94"/>
      <c r="H44" s="94"/>
      <c r="I44" s="94"/>
      <c r="J44" s="104"/>
      <c r="K44" s="104"/>
      <c r="L44" s="90">
        <f>L43*C44</f>
        <v>0</v>
      </c>
    </row>
    <row r="45" spans="2:12" ht="13.5">
      <c r="B45" s="98" t="s">
        <v>5</v>
      </c>
      <c r="C45" s="97"/>
      <c r="D45" s="102"/>
      <c r="E45" s="103"/>
      <c r="F45" s="96"/>
      <c r="G45" s="94"/>
      <c r="H45" s="94"/>
      <c r="I45" s="94"/>
      <c r="J45" s="104"/>
      <c r="K45" s="104"/>
      <c r="L45" s="90">
        <f>L44+L43</f>
        <v>0</v>
      </c>
    </row>
    <row r="46" spans="2:12" ht="13.5">
      <c r="B46" s="96" t="s">
        <v>135</v>
      </c>
      <c r="C46" s="97">
        <v>0.18</v>
      </c>
      <c r="D46" s="102"/>
      <c r="E46" s="103"/>
      <c r="F46" s="96"/>
      <c r="G46" s="94"/>
      <c r="H46" s="94"/>
      <c r="I46" s="94"/>
      <c r="J46" s="104"/>
      <c r="K46" s="104"/>
      <c r="L46" s="90">
        <f>L45*C46</f>
        <v>0</v>
      </c>
    </row>
    <row r="47" spans="2:12" ht="13.5">
      <c r="B47" s="98" t="s">
        <v>150</v>
      </c>
      <c r="C47" s="105"/>
      <c r="D47" s="105"/>
      <c r="E47" s="105"/>
      <c r="F47" s="105"/>
      <c r="G47" s="106"/>
      <c r="H47" s="106"/>
      <c r="I47" s="106"/>
      <c r="J47" s="106"/>
      <c r="K47" s="106"/>
      <c r="L47" s="107">
        <f>L46+L45</f>
        <v>0</v>
      </c>
    </row>
    <row r="48" ht="13.5">
      <c r="L48" s="109"/>
    </row>
  </sheetData>
  <sheetProtection/>
  <mergeCells count="7">
    <mergeCell ref="B13:E13"/>
    <mergeCell ref="L10:L11"/>
    <mergeCell ref="A10:A11"/>
    <mergeCell ref="D10:E10"/>
    <mergeCell ref="F10:G10"/>
    <mergeCell ref="H10:I10"/>
    <mergeCell ref="J10:K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33"/>
  <sheetViews>
    <sheetView zoomScalePageLayoutView="0" workbookViewId="0" topLeftCell="A8">
      <selection activeCell="J14" sqref="J14:J130"/>
    </sheetView>
  </sheetViews>
  <sheetFormatPr defaultColWidth="8.75390625" defaultRowHeight="12.75"/>
  <cols>
    <col min="1" max="1" width="4.25390625" style="66" customWidth="1"/>
    <col min="2" max="2" width="43.25390625" style="66" customWidth="1"/>
    <col min="3" max="3" width="9.375" style="66" customWidth="1"/>
    <col min="4" max="4" width="7.25390625" style="66" customWidth="1"/>
    <col min="5" max="5" width="8.875" style="66" customWidth="1"/>
    <col min="6" max="6" width="7.375" style="66" customWidth="1"/>
    <col min="7" max="7" width="10.75390625" style="66" customWidth="1"/>
    <col min="8" max="8" width="7.625" style="66" customWidth="1"/>
    <col min="9" max="9" width="8.375" style="66" customWidth="1"/>
    <col min="10" max="10" width="7.875" style="66" customWidth="1"/>
    <col min="11" max="11" width="8.75390625" style="66" customWidth="1"/>
    <col min="12" max="12" width="14.125" style="66" customWidth="1"/>
    <col min="13" max="13" width="12.875" style="66" customWidth="1"/>
    <col min="14" max="16384" width="8.75390625" style="66" customWidth="1"/>
  </cols>
  <sheetData>
    <row r="2" spans="2:12" ht="18" customHeight="1">
      <c r="B2" s="65" t="s">
        <v>371</v>
      </c>
      <c r="C2" s="65"/>
      <c r="D2" s="65"/>
      <c r="E2" s="300"/>
      <c r="F2" s="300"/>
      <c r="G2" s="300"/>
      <c r="H2" s="146"/>
      <c r="I2" s="67"/>
      <c r="J2" s="67"/>
      <c r="K2" s="67"/>
      <c r="L2" s="67"/>
    </row>
    <row r="3" spans="2:12" ht="16.5" customHeight="1">
      <c r="B3" s="65" t="s">
        <v>287</v>
      </c>
      <c r="C3" s="65"/>
      <c r="D3" s="65"/>
      <c r="E3" s="300"/>
      <c r="F3" s="300"/>
      <c r="G3" s="300"/>
      <c r="H3" s="146"/>
      <c r="I3" s="67"/>
      <c r="J3" s="67"/>
      <c r="K3" s="67"/>
      <c r="L3" s="67"/>
    </row>
    <row r="4" spans="2:12" ht="16.5" customHeight="1">
      <c r="B4" s="146"/>
      <c r="C4" s="146"/>
      <c r="D4" s="146"/>
      <c r="E4" s="146"/>
      <c r="F4" s="146"/>
      <c r="G4" s="146"/>
      <c r="H4" s="146"/>
      <c r="I4" s="67"/>
      <c r="J4" s="67"/>
      <c r="K4" s="67"/>
      <c r="L4" s="67"/>
    </row>
    <row r="5" spans="2:12" ht="21" customHeight="1">
      <c r="B5" s="67"/>
      <c r="C5" s="65" t="s">
        <v>282</v>
      </c>
      <c r="D5" s="65"/>
      <c r="E5" s="65"/>
      <c r="F5" s="65"/>
      <c r="G5" s="65"/>
      <c r="H5" s="67"/>
      <c r="I5" s="67"/>
      <c r="J5" s="67"/>
      <c r="K5" s="68"/>
      <c r="L5" s="67"/>
    </row>
    <row r="6" spans="2:12" ht="18.7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2:12" ht="16.5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2:12" ht="15.75" customHeight="1">
      <c r="B8" s="67" t="s">
        <v>125</v>
      </c>
      <c r="C8" s="67"/>
      <c r="D8" s="67"/>
      <c r="E8" s="67"/>
      <c r="F8" s="67"/>
      <c r="G8" s="67"/>
      <c r="H8" s="67"/>
      <c r="I8" s="67"/>
      <c r="J8" s="67"/>
      <c r="K8" s="69"/>
      <c r="L8" s="67"/>
    </row>
    <row r="9" spans="1:12" ht="13.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42.75" customHeight="1">
      <c r="A10" s="528" t="s">
        <v>10</v>
      </c>
      <c r="B10" s="127"/>
      <c r="C10" s="71"/>
      <c r="D10" s="530" t="s">
        <v>2</v>
      </c>
      <c r="E10" s="531"/>
      <c r="F10" s="532" t="s">
        <v>3</v>
      </c>
      <c r="G10" s="533"/>
      <c r="H10" s="534" t="s">
        <v>4</v>
      </c>
      <c r="I10" s="535"/>
      <c r="J10" s="534" t="s">
        <v>126</v>
      </c>
      <c r="K10" s="535"/>
      <c r="L10" s="525" t="s">
        <v>153</v>
      </c>
    </row>
    <row r="11" spans="1:12" ht="72" customHeight="1">
      <c r="A11" s="529"/>
      <c r="B11" s="86" t="s">
        <v>11</v>
      </c>
      <c r="C11" s="87" t="s">
        <v>1</v>
      </c>
      <c r="D11" s="125" t="s">
        <v>127</v>
      </c>
      <c r="E11" s="72" t="s">
        <v>6</v>
      </c>
      <c r="F11" s="73" t="s">
        <v>7</v>
      </c>
      <c r="G11" s="74" t="s">
        <v>5</v>
      </c>
      <c r="H11" s="75" t="s">
        <v>7</v>
      </c>
      <c r="I11" s="74" t="s">
        <v>5</v>
      </c>
      <c r="J11" s="75" t="s">
        <v>7</v>
      </c>
      <c r="K11" s="74" t="s">
        <v>5</v>
      </c>
      <c r="L11" s="526"/>
    </row>
    <row r="12" spans="1:12" ht="13.5">
      <c r="A12" s="76" t="s">
        <v>8</v>
      </c>
      <c r="B12" s="124">
        <v>2</v>
      </c>
      <c r="C12" s="126">
        <v>3</v>
      </c>
      <c r="D12" s="289" t="s">
        <v>9</v>
      </c>
      <c r="E12" s="78">
        <v>5</v>
      </c>
      <c r="F12" s="77">
        <v>6</v>
      </c>
      <c r="G12" s="78">
        <v>7</v>
      </c>
      <c r="H12" s="77">
        <v>8</v>
      </c>
      <c r="I12" s="78">
        <v>9</v>
      </c>
      <c r="J12" s="78">
        <v>10</v>
      </c>
      <c r="K12" s="78">
        <v>11</v>
      </c>
      <c r="L12" s="76">
        <v>12</v>
      </c>
    </row>
    <row r="13" spans="1:12" ht="16.5">
      <c r="A13" s="134"/>
      <c r="B13" s="546" t="s">
        <v>157</v>
      </c>
      <c r="C13" s="539"/>
      <c r="D13" s="539"/>
      <c r="E13" s="547"/>
      <c r="F13" s="152"/>
      <c r="G13" s="152"/>
      <c r="H13" s="168"/>
      <c r="I13" s="152"/>
      <c r="J13" s="152"/>
      <c r="K13" s="152"/>
      <c r="L13" s="152"/>
    </row>
    <row r="14" spans="1:12" ht="27">
      <c r="A14" s="119">
        <v>1</v>
      </c>
      <c r="B14" s="92" t="s">
        <v>314</v>
      </c>
      <c r="C14" s="56" t="s">
        <v>121</v>
      </c>
      <c r="D14" s="57"/>
      <c r="E14" s="57">
        <v>51.7</v>
      </c>
      <c r="F14" s="152"/>
      <c r="G14" s="116"/>
      <c r="H14" s="116"/>
      <c r="I14" s="116"/>
      <c r="J14" s="116"/>
      <c r="K14" s="116"/>
      <c r="L14" s="116"/>
    </row>
    <row r="15" spans="1:12" ht="13.5">
      <c r="A15" s="179"/>
      <c r="B15" s="148" t="s">
        <v>151</v>
      </c>
      <c r="C15" s="113" t="s">
        <v>0</v>
      </c>
      <c r="D15" s="58">
        <v>1</v>
      </c>
      <c r="E15" s="58">
        <f>E14*D15</f>
        <v>51.7</v>
      </c>
      <c r="F15" s="58"/>
      <c r="G15" s="58"/>
      <c r="H15" s="58"/>
      <c r="I15" s="58">
        <f>H15*E15</f>
        <v>0</v>
      </c>
      <c r="J15" s="58"/>
      <c r="K15" s="58"/>
      <c r="L15" s="58">
        <f>K15+I15+G15</f>
        <v>0</v>
      </c>
    </row>
    <row r="16" spans="1:12" ht="13.5">
      <c r="A16" s="179"/>
      <c r="B16" s="170" t="s">
        <v>313</v>
      </c>
      <c r="C16" s="154" t="s">
        <v>141</v>
      </c>
      <c r="D16" s="152">
        <v>12.5</v>
      </c>
      <c r="E16" s="152">
        <f>E14*D16</f>
        <v>646.25</v>
      </c>
      <c r="F16" s="152"/>
      <c r="G16" s="152">
        <f>F16*E16</f>
        <v>0</v>
      </c>
      <c r="H16" s="152"/>
      <c r="I16" s="152"/>
      <c r="J16" s="152"/>
      <c r="K16" s="152"/>
      <c r="L16" s="58">
        <f>K16+I16+G16</f>
        <v>0</v>
      </c>
    </row>
    <row r="17" spans="1:12" ht="13.5">
      <c r="A17" s="179"/>
      <c r="B17" s="170" t="s">
        <v>162</v>
      </c>
      <c r="C17" s="154" t="s">
        <v>137</v>
      </c>
      <c r="D17" s="152">
        <v>0.03</v>
      </c>
      <c r="E17" s="152">
        <f>E14*D17</f>
        <v>1.551</v>
      </c>
      <c r="F17" s="152"/>
      <c r="G17" s="152">
        <f>F17*E17</f>
        <v>0</v>
      </c>
      <c r="H17" s="152"/>
      <c r="I17" s="152"/>
      <c r="J17" s="152"/>
      <c r="K17" s="152"/>
      <c r="L17" s="58">
        <f>K17+I17+G17</f>
        <v>0</v>
      </c>
    </row>
    <row r="18" spans="1:12" ht="13.5">
      <c r="A18" s="179"/>
      <c r="B18" s="171" t="s">
        <v>123</v>
      </c>
      <c r="C18" s="110" t="s">
        <v>0</v>
      </c>
      <c r="D18" s="156">
        <v>0.16</v>
      </c>
      <c r="E18" s="156">
        <f>E14*D18</f>
        <v>8.272</v>
      </c>
      <c r="F18" s="152"/>
      <c r="G18" s="152">
        <f>F18*E18</f>
        <v>0</v>
      </c>
      <c r="H18" s="152"/>
      <c r="I18" s="152"/>
      <c r="J18" s="152"/>
      <c r="K18" s="152"/>
      <c r="L18" s="58">
        <f>K18+I18+G18</f>
        <v>0</v>
      </c>
    </row>
    <row r="19" spans="1:12" ht="27">
      <c r="A19" s="119">
        <v>2</v>
      </c>
      <c r="B19" s="92" t="s">
        <v>387</v>
      </c>
      <c r="C19" s="56" t="s">
        <v>121</v>
      </c>
      <c r="D19" s="57"/>
      <c r="E19" s="57">
        <v>34.3</v>
      </c>
      <c r="F19" s="152"/>
      <c r="G19" s="116"/>
      <c r="H19" s="116"/>
      <c r="I19" s="116"/>
      <c r="J19" s="116"/>
      <c r="K19" s="116"/>
      <c r="L19" s="116"/>
    </row>
    <row r="20" spans="1:12" ht="13.5">
      <c r="A20" s="179"/>
      <c r="B20" s="148" t="s">
        <v>151</v>
      </c>
      <c r="C20" s="113" t="s">
        <v>0</v>
      </c>
      <c r="D20" s="58">
        <v>1</v>
      </c>
      <c r="E20" s="58">
        <f>E19*D20</f>
        <v>34.3</v>
      </c>
      <c r="F20" s="58"/>
      <c r="G20" s="58"/>
      <c r="H20" s="58"/>
      <c r="I20" s="58">
        <f>H20*E20</f>
        <v>0</v>
      </c>
      <c r="J20" s="58"/>
      <c r="K20" s="58"/>
      <c r="L20" s="58">
        <f>K20+I20+G20</f>
        <v>0</v>
      </c>
    </row>
    <row r="21" spans="1:12" ht="13.5">
      <c r="A21" s="179"/>
      <c r="B21" s="170" t="s">
        <v>213</v>
      </c>
      <c r="C21" s="154" t="s">
        <v>141</v>
      </c>
      <c r="D21" s="152">
        <v>12.5</v>
      </c>
      <c r="E21" s="152">
        <f>E19*D21</f>
        <v>428.74999999999994</v>
      </c>
      <c r="F21" s="152"/>
      <c r="G21" s="152">
        <f>F21*E21</f>
        <v>0</v>
      </c>
      <c r="H21" s="152"/>
      <c r="I21" s="152"/>
      <c r="J21" s="152"/>
      <c r="K21" s="152"/>
      <c r="L21" s="58">
        <f>K21+I21+G21</f>
        <v>0</v>
      </c>
    </row>
    <row r="22" spans="1:12" ht="13.5">
      <c r="A22" s="179"/>
      <c r="B22" s="170" t="s">
        <v>162</v>
      </c>
      <c r="C22" s="154" t="s">
        <v>137</v>
      </c>
      <c r="D22" s="152">
        <v>0.03</v>
      </c>
      <c r="E22" s="152">
        <f>E19*D22</f>
        <v>1.029</v>
      </c>
      <c r="F22" s="152"/>
      <c r="G22" s="152">
        <f>F22*E22</f>
        <v>0</v>
      </c>
      <c r="H22" s="152"/>
      <c r="I22" s="152"/>
      <c r="J22" s="152"/>
      <c r="K22" s="152"/>
      <c r="L22" s="58">
        <f>K22+I22+G22</f>
        <v>0</v>
      </c>
    </row>
    <row r="23" spans="1:12" ht="13.5">
      <c r="A23" s="179"/>
      <c r="B23" s="171" t="s">
        <v>123</v>
      </c>
      <c r="C23" s="110" t="s">
        <v>0</v>
      </c>
      <c r="D23" s="156">
        <v>0.16</v>
      </c>
      <c r="E23" s="156">
        <f>E19*D23</f>
        <v>5.4879999999999995</v>
      </c>
      <c r="F23" s="152"/>
      <c r="G23" s="152">
        <f>F23*E23</f>
        <v>0</v>
      </c>
      <c r="H23" s="152"/>
      <c r="I23" s="152"/>
      <c r="J23" s="152"/>
      <c r="K23" s="152"/>
      <c r="L23" s="58">
        <f>K23+I23+G23</f>
        <v>0</v>
      </c>
    </row>
    <row r="24" spans="1:12" ht="13.5">
      <c r="A24" s="119">
        <v>3</v>
      </c>
      <c r="B24" s="174" t="s">
        <v>388</v>
      </c>
      <c r="C24" s="175" t="s">
        <v>124</v>
      </c>
      <c r="D24" s="177"/>
      <c r="E24" s="177">
        <v>4.6</v>
      </c>
      <c r="F24" s="152"/>
      <c r="G24" s="152"/>
      <c r="H24" s="152"/>
      <c r="I24" s="152"/>
      <c r="J24" s="152"/>
      <c r="K24" s="152"/>
      <c r="L24" s="58"/>
    </row>
    <row r="25" spans="1:12" ht="13.5">
      <c r="A25" s="123"/>
      <c r="B25" s="148" t="s">
        <v>151</v>
      </c>
      <c r="C25" s="113" t="s">
        <v>0</v>
      </c>
      <c r="D25" s="58">
        <v>1</v>
      </c>
      <c r="E25" s="58">
        <f>E24*D25</f>
        <v>4.6</v>
      </c>
      <c r="F25" s="58"/>
      <c r="G25" s="58"/>
      <c r="H25" s="58"/>
      <c r="I25" s="58">
        <f>H25*E25</f>
        <v>0</v>
      </c>
      <c r="J25" s="58"/>
      <c r="K25" s="58"/>
      <c r="L25" s="58">
        <f>K25+I25+G25</f>
        <v>0</v>
      </c>
    </row>
    <row r="26" spans="1:12" ht="13.5">
      <c r="A26" s="123"/>
      <c r="B26" s="170" t="s">
        <v>143</v>
      </c>
      <c r="C26" s="154" t="s">
        <v>137</v>
      </c>
      <c r="D26" s="152">
        <v>0.03</v>
      </c>
      <c r="E26" s="152">
        <f>E24*D26</f>
        <v>0.13799999999999998</v>
      </c>
      <c r="F26" s="58"/>
      <c r="G26" s="152">
        <f>F26*E26</f>
        <v>0</v>
      </c>
      <c r="H26" s="152"/>
      <c r="I26" s="152"/>
      <c r="J26" s="152"/>
      <c r="K26" s="152"/>
      <c r="L26" s="58">
        <f>K26+I26+G26</f>
        <v>0</v>
      </c>
    </row>
    <row r="27" spans="1:12" ht="13.5">
      <c r="A27" s="123"/>
      <c r="B27" s="163" t="s">
        <v>186</v>
      </c>
      <c r="C27" s="154" t="s">
        <v>130</v>
      </c>
      <c r="D27" s="154" t="s">
        <v>188</v>
      </c>
      <c r="E27" s="152">
        <v>0.02</v>
      </c>
      <c r="F27" s="152"/>
      <c r="G27" s="152">
        <f>F27*E27</f>
        <v>0</v>
      </c>
      <c r="H27" s="152"/>
      <c r="I27" s="152"/>
      <c r="J27" s="152"/>
      <c r="K27" s="152"/>
      <c r="L27" s="152">
        <f>K27+I27+G27</f>
        <v>0</v>
      </c>
    </row>
    <row r="28" spans="1:12" ht="13.5">
      <c r="A28" s="123"/>
      <c r="B28" s="163" t="s">
        <v>187</v>
      </c>
      <c r="C28" s="154" t="s">
        <v>130</v>
      </c>
      <c r="D28" s="154" t="s">
        <v>188</v>
      </c>
      <c r="E28" s="152">
        <v>0.01</v>
      </c>
      <c r="F28" s="152"/>
      <c r="G28" s="152">
        <f>F28*E28</f>
        <v>0</v>
      </c>
      <c r="H28" s="152"/>
      <c r="I28" s="152"/>
      <c r="J28" s="152"/>
      <c r="K28" s="152"/>
      <c r="L28" s="152">
        <f>K28+I28+G28</f>
        <v>0</v>
      </c>
    </row>
    <row r="29" spans="1:12" ht="27">
      <c r="A29" s="119">
        <v>4</v>
      </c>
      <c r="B29" s="92" t="s">
        <v>315</v>
      </c>
      <c r="C29" s="56" t="s">
        <v>121</v>
      </c>
      <c r="D29" s="57"/>
      <c r="E29" s="57">
        <v>18.4</v>
      </c>
      <c r="F29" s="152"/>
      <c r="G29" s="152"/>
      <c r="H29" s="152"/>
      <c r="I29" s="152"/>
      <c r="J29" s="152"/>
      <c r="K29" s="152"/>
      <c r="L29" s="152"/>
    </row>
    <row r="30" spans="1:12" ht="13.5">
      <c r="A30" s="123"/>
      <c r="B30" s="148" t="s">
        <v>151</v>
      </c>
      <c r="C30" s="113" t="s">
        <v>0</v>
      </c>
      <c r="D30" s="58">
        <v>1</v>
      </c>
      <c r="E30" s="58">
        <f>E29*D30</f>
        <v>18.4</v>
      </c>
      <c r="F30" s="58"/>
      <c r="G30" s="58"/>
      <c r="H30" s="58"/>
      <c r="I30" s="58">
        <f>H30*E30</f>
        <v>0</v>
      </c>
      <c r="J30" s="58"/>
      <c r="K30" s="58"/>
      <c r="L30" s="58">
        <f>K30+I30+G30</f>
        <v>0</v>
      </c>
    </row>
    <row r="31" spans="1:12" ht="13.5">
      <c r="A31" s="123"/>
      <c r="B31" s="170" t="s">
        <v>213</v>
      </c>
      <c r="C31" s="154" t="s">
        <v>141</v>
      </c>
      <c r="D31" s="152">
        <v>12.5</v>
      </c>
      <c r="E31" s="152">
        <f>E29*D31</f>
        <v>229.99999999999997</v>
      </c>
      <c r="F31" s="152"/>
      <c r="G31" s="152">
        <f>F31*E31</f>
        <v>0</v>
      </c>
      <c r="H31" s="152"/>
      <c r="I31" s="152"/>
      <c r="J31" s="152"/>
      <c r="K31" s="152"/>
      <c r="L31" s="152">
        <f>G31</f>
        <v>0</v>
      </c>
    </row>
    <row r="32" spans="1:12" ht="13.5">
      <c r="A32" s="123"/>
      <c r="B32" s="170" t="s">
        <v>162</v>
      </c>
      <c r="C32" s="154" t="s">
        <v>137</v>
      </c>
      <c r="D32" s="152">
        <v>0.02</v>
      </c>
      <c r="E32" s="152">
        <f>E29*D32</f>
        <v>0.368</v>
      </c>
      <c r="F32" s="152"/>
      <c r="G32" s="152">
        <f>F32*E32</f>
        <v>0</v>
      </c>
      <c r="H32" s="152"/>
      <c r="I32" s="152"/>
      <c r="J32" s="152"/>
      <c r="K32" s="152"/>
      <c r="L32" s="152">
        <f>G32</f>
        <v>0</v>
      </c>
    </row>
    <row r="33" spans="1:12" ht="13.5">
      <c r="A33" s="123"/>
      <c r="B33" s="171" t="s">
        <v>123</v>
      </c>
      <c r="C33" s="110" t="s">
        <v>0</v>
      </c>
      <c r="D33" s="156">
        <v>0.16</v>
      </c>
      <c r="E33" s="156">
        <f>E29*D33</f>
        <v>2.944</v>
      </c>
      <c r="F33" s="156"/>
      <c r="G33" s="152">
        <f>F33*E33</f>
        <v>0</v>
      </c>
      <c r="H33" s="152"/>
      <c r="I33" s="152"/>
      <c r="J33" s="152"/>
      <c r="K33" s="152"/>
      <c r="L33" s="152">
        <f>G33</f>
        <v>0</v>
      </c>
    </row>
    <row r="34" spans="1:12" ht="27">
      <c r="A34" s="119">
        <v>5</v>
      </c>
      <c r="B34" s="174" t="s">
        <v>317</v>
      </c>
      <c r="C34" s="175" t="s">
        <v>124</v>
      </c>
      <c r="D34" s="177"/>
      <c r="E34" s="177">
        <v>28.6</v>
      </c>
      <c r="F34" s="152"/>
      <c r="G34" s="152"/>
      <c r="H34" s="152"/>
      <c r="I34" s="152"/>
      <c r="J34" s="152"/>
      <c r="K34" s="152"/>
      <c r="L34" s="58"/>
    </row>
    <row r="35" spans="1:12" ht="13.5">
      <c r="A35" s="179"/>
      <c r="B35" s="148" t="s">
        <v>151</v>
      </c>
      <c r="C35" s="113" t="s">
        <v>0</v>
      </c>
      <c r="D35" s="58">
        <v>1</v>
      </c>
      <c r="E35" s="58">
        <f>E34*D35</f>
        <v>28.6</v>
      </c>
      <c r="F35" s="58"/>
      <c r="G35" s="58"/>
      <c r="H35" s="58"/>
      <c r="I35" s="58">
        <f>H35*E35</f>
        <v>0</v>
      </c>
      <c r="J35" s="58"/>
      <c r="K35" s="58"/>
      <c r="L35" s="58">
        <f>K35+I35+G35</f>
        <v>0</v>
      </c>
    </row>
    <row r="36" spans="1:12" ht="13.5">
      <c r="A36" s="179"/>
      <c r="B36" s="170" t="s">
        <v>316</v>
      </c>
      <c r="C36" s="154" t="s">
        <v>137</v>
      </c>
      <c r="D36" s="152">
        <v>0.03</v>
      </c>
      <c r="E36" s="152">
        <f>E34*D36</f>
        <v>0.858</v>
      </c>
      <c r="F36" s="152"/>
      <c r="G36" s="152">
        <f>F36*E36</f>
        <v>0</v>
      </c>
      <c r="H36" s="152"/>
      <c r="I36" s="152"/>
      <c r="J36" s="152"/>
      <c r="K36" s="152"/>
      <c r="L36" s="58">
        <f>K36+I36+G36</f>
        <v>0</v>
      </c>
    </row>
    <row r="37" spans="1:12" ht="13.5">
      <c r="A37" s="179"/>
      <c r="B37" s="163" t="s">
        <v>186</v>
      </c>
      <c r="C37" s="154" t="s">
        <v>130</v>
      </c>
      <c r="D37" s="154" t="s">
        <v>188</v>
      </c>
      <c r="E37" s="152">
        <v>0.11</v>
      </c>
      <c r="F37" s="152"/>
      <c r="G37" s="152">
        <f>F37*E37</f>
        <v>0</v>
      </c>
      <c r="H37" s="152"/>
      <c r="I37" s="152"/>
      <c r="J37" s="152"/>
      <c r="K37" s="152"/>
      <c r="L37" s="152">
        <f>K37+I37+G37</f>
        <v>0</v>
      </c>
    </row>
    <row r="38" spans="1:12" ht="13.5">
      <c r="A38" s="179"/>
      <c r="B38" s="163" t="s">
        <v>187</v>
      </c>
      <c r="C38" s="154" t="s">
        <v>130</v>
      </c>
      <c r="D38" s="154" t="s">
        <v>188</v>
      </c>
      <c r="E38" s="152">
        <v>0.06</v>
      </c>
      <c r="F38" s="152"/>
      <c r="G38" s="152">
        <f>F38*E38</f>
        <v>0</v>
      </c>
      <c r="H38" s="152"/>
      <c r="I38" s="152"/>
      <c r="J38" s="152"/>
      <c r="K38" s="152"/>
      <c r="L38" s="152">
        <f>K38+I38+G38</f>
        <v>0</v>
      </c>
    </row>
    <row r="39" spans="1:12" ht="27">
      <c r="A39" s="119">
        <v>6</v>
      </c>
      <c r="B39" s="92" t="s">
        <v>318</v>
      </c>
      <c r="C39" s="56" t="s">
        <v>121</v>
      </c>
      <c r="D39" s="57"/>
      <c r="E39" s="57">
        <v>45.16</v>
      </c>
      <c r="F39" s="152"/>
      <c r="G39" s="116"/>
      <c r="H39" s="116"/>
      <c r="I39" s="116"/>
      <c r="J39" s="116"/>
      <c r="K39" s="116"/>
      <c r="L39" s="116"/>
    </row>
    <row r="40" spans="1:12" ht="13.5">
      <c r="A40" s="179"/>
      <c r="B40" s="148" t="s">
        <v>152</v>
      </c>
      <c r="C40" s="113" t="s">
        <v>0</v>
      </c>
      <c r="D40" s="58">
        <v>1</v>
      </c>
      <c r="E40" s="58">
        <f>E39*D40</f>
        <v>45.16</v>
      </c>
      <c r="F40" s="58"/>
      <c r="G40" s="58"/>
      <c r="H40" s="58"/>
      <c r="I40" s="58">
        <f>H40*E40</f>
        <v>0</v>
      </c>
      <c r="J40" s="58"/>
      <c r="K40" s="58"/>
      <c r="L40" s="58">
        <f>I40+G40</f>
        <v>0</v>
      </c>
    </row>
    <row r="41" spans="1:12" ht="13.5">
      <c r="A41" s="179"/>
      <c r="B41" s="171" t="s">
        <v>319</v>
      </c>
      <c r="C41" s="110" t="s">
        <v>121</v>
      </c>
      <c r="D41" s="156">
        <v>1</v>
      </c>
      <c r="E41" s="156">
        <f>E39*D41</f>
        <v>45.16</v>
      </c>
      <c r="F41" s="156"/>
      <c r="G41" s="156">
        <f>F41*E41</f>
        <v>0</v>
      </c>
      <c r="H41" s="156"/>
      <c r="I41" s="156"/>
      <c r="J41" s="156"/>
      <c r="K41" s="156"/>
      <c r="L41" s="156">
        <f>G41</f>
        <v>0</v>
      </c>
    </row>
    <row r="42" spans="1:12" ht="27">
      <c r="A42" s="119">
        <v>7</v>
      </c>
      <c r="B42" s="92" t="s">
        <v>161</v>
      </c>
      <c r="C42" s="56" t="s">
        <v>121</v>
      </c>
      <c r="D42" s="57"/>
      <c r="E42" s="57">
        <v>51.24</v>
      </c>
      <c r="F42" s="152"/>
      <c r="G42" s="116"/>
      <c r="H42" s="116"/>
      <c r="I42" s="116"/>
      <c r="J42" s="116"/>
      <c r="K42" s="116"/>
      <c r="L42" s="116"/>
    </row>
    <row r="43" spans="1:12" ht="13.5">
      <c r="A43" s="179"/>
      <c r="B43" s="148" t="s">
        <v>151</v>
      </c>
      <c r="C43" s="113" t="s">
        <v>0</v>
      </c>
      <c r="D43" s="58">
        <v>1</v>
      </c>
      <c r="E43" s="58">
        <f>E42*D43</f>
        <v>51.24</v>
      </c>
      <c r="F43" s="58"/>
      <c r="G43" s="58"/>
      <c r="H43" s="58"/>
      <c r="I43" s="58">
        <f>H43*E43</f>
        <v>0</v>
      </c>
      <c r="J43" s="58"/>
      <c r="K43" s="58"/>
      <c r="L43" s="58">
        <f>K43+I43+G43</f>
        <v>0</v>
      </c>
    </row>
    <row r="44" spans="1:12" ht="13.5">
      <c r="A44" s="179"/>
      <c r="B44" s="170" t="s">
        <v>162</v>
      </c>
      <c r="C44" s="154" t="s">
        <v>137</v>
      </c>
      <c r="D44" s="152">
        <v>0.0408</v>
      </c>
      <c r="E44" s="152">
        <f>E42*D44</f>
        <v>2.0905920000000004</v>
      </c>
      <c r="F44" s="152"/>
      <c r="G44" s="152">
        <f>F44*E44</f>
        <v>0</v>
      </c>
      <c r="H44" s="152"/>
      <c r="I44" s="152"/>
      <c r="J44" s="152"/>
      <c r="K44" s="152"/>
      <c r="L44" s="58">
        <f>K44+I44+G44</f>
        <v>0</v>
      </c>
    </row>
    <row r="45" spans="1:12" ht="13.5">
      <c r="A45" s="179"/>
      <c r="B45" s="171" t="s">
        <v>123</v>
      </c>
      <c r="C45" s="110" t="s">
        <v>0</v>
      </c>
      <c r="D45" s="156">
        <v>0.07</v>
      </c>
      <c r="E45" s="156">
        <f>E42*D45</f>
        <v>3.5868000000000007</v>
      </c>
      <c r="F45" s="156"/>
      <c r="G45" s="156">
        <f>F45*E45</f>
        <v>0</v>
      </c>
      <c r="H45" s="156"/>
      <c r="I45" s="156"/>
      <c r="J45" s="156"/>
      <c r="K45" s="156"/>
      <c r="L45" s="172">
        <f>K45+I45+G45</f>
        <v>0</v>
      </c>
    </row>
    <row r="46" spans="1:12" ht="27">
      <c r="A46" s="119">
        <v>9</v>
      </c>
      <c r="B46" s="92" t="s">
        <v>214</v>
      </c>
      <c r="C46" s="56" t="s">
        <v>121</v>
      </c>
      <c r="D46" s="57"/>
      <c r="E46" s="57">
        <v>120.4</v>
      </c>
      <c r="F46" s="58"/>
      <c r="G46" s="152"/>
      <c r="H46" s="152"/>
      <c r="I46" s="152"/>
      <c r="J46" s="152"/>
      <c r="K46" s="152"/>
      <c r="L46" s="152"/>
    </row>
    <row r="47" spans="1:12" ht="13.5">
      <c r="A47" s="123"/>
      <c r="B47" s="148" t="s">
        <v>151</v>
      </c>
      <c r="C47" s="113" t="s">
        <v>0</v>
      </c>
      <c r="D47" s="58">
        <v>1</v>
      </c>
      <c r="E47" s="58">
        <f>E46*D47</f>
        <v>120.4</v>
      </c>
      <c r="F47" s="58"/>
      <c r="G47" s="58"/>
      <c r="H47" s="58"/>
      <c r="I47" s="58">
        <f>H47*E47</f>
        <v>0</v>
      </c>
      <c r="J47" s="58"/>
      <c r="K47" s="58"/>
      <c r="L47" s="58">
        <f>K47+I47+G47</f>
        <v>0</v>
      </c>
    </row>
    <row r="48" spans="1:12" ht="13.5">
      <c r="A48" s="123"/>
      <c r="B48" s="170" t="s">
        <v>162</v>
      </c>
      <c r="C48" s="154" t="s">
        <v>137</v>
      </c>
      <c r="D48" s="152">
        <v>0.306</v>
      </c>
      <c r="E48" s="152">
        <f>E46*D48</f>
        <v>36.8424</v>
      </c>
      <c r="F48" s="152"/>
      <c r="G48" s="152">
        <f>F48*E48</f>
        <v>0</v>
      </c>
      <c r="H48" s="152"/>
      <c r="I48" s="152"/>
      <c r="J48" s="152"/>
      <c r="K48" s="152"/>
      <c r="L48" s="58">
        <f>K48+I48+G48</f>
        <v>0</v>
      </c>
    </row>
    <row r="49" spans="1:12" ht="27">
      <c r="A49" s="119">
        <v>10</v>
      </c>
      <c r="B49" s="92" t="s">
        <v>215</v>
      </c>
      <c r="C49" s="56" t="s">
        <v>124</v>
      </c>
      <c r="D49" s="57"/>
      <c r="E49" s="57">
        <v>41.2</v>
      </c>
      <c r="F49" s="58"/>
      <c r="G49" s="152"/>
      <c r="H49" s="152"/>
      <c r="I49" s="152"/>
      <c r="J49" s="152"/>
      <c r="K49" s="152"/>
      <c r="L49" s="152"/>
    </row>
    <row r="50" spans="1:12" ht="13.5">
      <c r="A50" s="179"/>
      <c r="B50" s="148" t="s">
        <v>151</v>
      </c>
      <c r="C50" s="113" t="s">
        <v>0</v>
      </c>
      <c r="D50" s="58">
        <v>1</v>
      </c>
      <c r="E50" s="58">
        <f>E49*D50</f>
        <v>41.2</v>
      </c>
      <c r="F50" s="58"/>
      <c r="G50" s="58"/>
      <c r="H50" s="58"/>
      <c r="I50" s="58">
        <f>H50*E50</f>
        <v>0</v>
      </c>
      <c r="J50" s="58"/>
      <c r="K50" s="58"/>
      <c r="L50" s="58">
        <f>K50+I50+G50</f>
        <v>0</v>
      </c>
    </row>
    <row r="51" spans="1:12" ht="13.5">
      <c r="A51" s="179"/>
      <c r="B51" s="171" t="s">
        <v>162</v>
      </c>
      <c r="C51" s="110" t="s">
        <v>137</v>
      </c>
      <c r="D51" s="156">
        <v>0.008</v>
      </c>
      <c r="E51" s="156">
        <f>E49*D51</f>
        <v>0.3296</v>
      </c>
      <c r="F51" s="152"/>
      <c r="G51" s="152">
        <f>F51*E51</f>
        <v>0</v>
      </c>
      <c r="H51" s="152"/>
      <c r="I51" s="152"/>
      <c r="J51" s="152"/>
      <c r="K51" s="152"/>
      <c r="L51" s="58">
        <f>K51+I51+G51</f>
        <v>0</v>
      </c>
    </row>
    <row r="52" spans="1:12" ht="27">
      <c r="A52" s="178">
        <v>11</v>
      </c>
      <c r="B52" s="92" t="s">
        <v>389</v>
      </c>
      <c r="C52" s="56" t="s">
        <v>121</v>
      </c>
      <c r="D52" s="57"/>
      <c r="E52" s="57">
        <v>51.24</v>
      </c>
      <c r="F52" s="152"/>
      <c r="G52" s="152"/>
      <c r="H52" s="152"/>
      <c r="I52" s="152"/>
      <c r="J52" s="152"/>
      <c r="K52" s="152"/>
      <c r="L52" s="58"/>
    </row>
    <row r="53" spans="1:12" ht="13.5">
      <c r="A53" s="179"/>
      <c r="B53" s="148" t="s">
        <v>151</v>
      </c>
      <c r="C53" s="113" t="s">
        <v>0</v>
      </c>
      <c r="D53" s="58">
        <v>1</v>
      </c>
      <c r="E53" s="58">
        <f>E52*D53</f>
        <v>51.24</v>
      </c>
      <c r="F53" s="58"/>
      <c r="G53" s="58"/>
      <c r="H53" s="58"/>
      <c r="I53" s="58">
        <f>H53*E53</f>
        <v>0</v>
      </c>
      <c r="J53" s="58"/>
      <c r="K53" s="58"/>
      <c r="L53" s="58">
        <f>K53+I53+G53</f>
        <v>0</v>
      </c>
    </row>
    <row r="54" spans="1:12" ht="13.5">
      <c r="A54" s="179"/>
      <c r="B54" s="170" t="s">
        <v>320</v>
      </c>
      <c r="C54" s="154" t="s">
        <v>121</v>
      </c>
      <c r="D54" s="152">
        <v>1.05</v>
      </c>
      <c r="E54" s="152">
        <f>E52*D54</f>
        <v>53.80200000000001</v>
      </c>
      <c r="F54" s="152"/>
      <c r="G54" s="152">
        <f>F54*E54</f>
        <v>0</v>
      </c>
      <c r="H54" s="152"/>
      <c r="I54" s="152"/>
      <c r="J54" s="152"/>
      <c r="K54" s="152"/>
      <c r="L54" s="58">
        <f>K54+I54+G54</f>
        <v>0</v>
      </c>
    </row>
    <row r="55" spans="1:12" ht="27">
      <c r="A55" s="119">
        <v>12</v>
      </c>
      <c r="B55" s="174" t="s">
        <v>321</v>
      </c>
      <c r="C55" s="175" t="s">
        <v>121</v>
      </c>
      <c r="D55" s="176"/>
      <c r="E55" s="177">
        <v>24.64</v>
      </c>
      <c r="F55" s="152"/>
      <c r="G55" s="152"/>
      <c r="H55" s="152"/>
      <c r="I55" s="152"/>
      <c r="J55" s="152"/>
      <c r="K55" s="152"/>
      <c r="L55" s="152"/>
    </row>
    <row r="56" spans="1:12" ht="13.5">
      <c r="A56" s="179"/>
      <c r="B56" s="148" t="s">
        <v>151</v>
      </c>
      <c r="C56" s="110" t="s">
        <v>0</v>
      </c>
      <c r="D56" s="156">
        <v>1</v>
      </c>
      <c r="E56" s="156">
        <f>E55*D56</f>
        <v>24.64</v>
      </c>
      <c r="F56" s="152"/>
      <c r="G56" s="152"/>
      <c r="H56" s="152"/>
      <c r="I56" s="152">
        <f>H56*E56</f>
        <v>0</v>
      </c>
      <c r="J56" s="152"/>
      <c r="K56" s="152"/>
      <c r="L56" s="152">
        <f>K56+I56+G56</f>
        <v>0</v>
      </c>
    </row>
    <row r="57" spans="1:12" ht="13.5">
      <c r="A57" s="179"/>
      <c r="B57" s="170" t="s">
        <v>217</v>
      </c>
      <c r="C57" s="113" t="s">
        <v>163</v>
      </c>
      <c r="D57" s="152">
        <v>7.9</v>
      </c>
      <c r="E57" s="152">
        <f>E55*D57</f>
        <v>194.656</v>
      </c>
      <c r="F57" s="152"/>
      <c r="G57" s="152">
        <f>F57*E57</f>
        <v>0</v>
      </c>
      <c r="H57" s="152"/>
      <c r="I57" s="152"/>
      <c r="J57" s="152"/>
      <c r="K57" s="152"/>
      <c r="L57" s="58">
        <f>K57+I57+G57</f>
        <v>0</v>
      </c>
    </row>
    <row r="58" spans="1:12" ht="27">
      <c r="A58" s="179"/>
      <c r="B58" s="171" t="s">
        <v>322</v>
      </c>
      <c r="C58" s="119" t="s">
        <v>121</v>
      </c>
      <c r="D58" s="172">
        <v>1.02</v>
      </c>
      <c r="E58" s="172">
        <f>E55*D58</f>
        <v>25.1328</v>
      </c>
      <c r="F58" s="172"/>
      <c r="G58" s="172">
        <f>F58*E58</f>
        <v>0</v>
      </c>
      <c r="H58" s="172"/>
      <c r="I58" s="172"/>
      <c r="J58" s="172"/>
      <c r="K58" s="172"/>
      <c r="L58" s="172">
        <f>K58+I58+G58</f>
        <v>0</v>
      </c>
    </row>
    <row r="59" spans="1:12" ht="13.5">
      <c r="A59" s="123"/>
      <c r="B59" s="171" t="s">
        <v>123</v>
      </c>
      <c r="C59" s="110" t="s">
        <v>0</v>
      </c>
      <c r="D59" s="156">
        <v>0.2</v>
      </c>
      <c r="E59" s="156">
        <f>E55*D59</f>
        <v>4.928000000000001</v>
      </c>
      <c r="F59" s="156"/>
      <c r="G59" s="156">
        <f>F59*E59</f>
        <v>0</v>
      </c>
      <c r="H59" s="156"/>
      <c r="I59" s="156"/>
      <c r="J59" s="156"/>
      <c r="K59" s="156"/>
      <c r="L59" s="172">
        <f>K59+I59+G59</f>
        <v>0</v>
      </c>
    </row>
    <row r="60" spans="1:12" ht="27">
      <c r="A60" s="119">
        <v>13</v>
      </c>
      <c r="B60" s="174" t="s">
        <v>216</v>
      </c>
      <c r="C60" s="175" t="s">
        <v>121</v>
      </c>
      <c r="D60" s="177"/>
      <c r="E60" s="177">
        <v>51.24</v>
      </c>
      <c r="F60" s="172"/>
      <c r="G60" s="172"/>
      <c r="H60" s="172"/>
      <c r="I60" s="172"/>
      <c r="J60" s="172"/>
      <c r="K60" s="172"/>
      <c r="L60" s="172"/>
    </row>
    <row r="61" spans="1:12" ht="13.5">
      <c r="A61" s="179"/>
      <c r="B61" s="148" t="s">
        <v>151</v>
      </c>
      <c r="C61" s="110" t="s">
        <v>0</v>
      </c>
      <c r="D61" s="156">
        <v>1</v>
      </c>
      <c r="E61" s="156">
        <f>E60*D61</f>
        <v>51.24</v>
      </c>
      <c r="F61" s="152"/>
      <c r="G61" s="152"/>
      <c r="H61" s="152"/>
      <c r="I61" s="152">
        <f>H61*E61</f>
        <v>0</v>
      </c>
      <c r="J61" s="152"/>
      <c r="K61" s="152"/>
      <c r="L61" s="152">
        <f>K61+I61+G61</f>
        <v>0</v>
      </c>
    </row>
    <row r="62" spans="1:12" ht="13.5">
      <c r="A62" s="179"/>
      <c r="B62" s="170" t="s">
        <v>217</v>
      </c>
      <c r="C62" s="113" t="s">
        <v>163</v>
      </c>
      <c r="D62" s="152">
        <v>7.9</v>
      </c>
      <c r="E62" s="152">
        <f>E60*D62</f>
        <v>404.79600000000005</v>
      </c>
      <c r="F62" s="152"/>
      <c r="G62" s="152">
        <f>F62*E62</f>
        <v>0</v>
      </c>
      <c r="H62" s="152"/>
      <c r="I62" s="152"/>
      <c r="J62" s="152"/>
      <c r="K62" s="152"/>
      <c r="L62" s="58">
        <f>K62+I62+G62</f>
        <v>0</v>
      </c>
    </row>
    <row r="63" spans="1:12" ht="27">
      <c r="A63" s="179"/>
      <c r="B63" s="171" t="s">
        <v>322</v>
      </c>
      <c r="C63" s="119" t="s">
        <v>121</v>
      </c>
      <c r="D63" s="172">
        <v>1.02</v>
      </c>
      <c r="E63" s="172">
        <f>E60*D63</f>
        <v>52.2648</v>
      </c>
      <c r="F63" s="172"/>
      <c r="G63" s="172">
        <f>F63*E63</f>
        <v>0</v>
      </c>
      <c r="H63" s="172"/>
      <c r="I63" s="172"/>
      <c r="J63" s="172"/>
      <c r="K63" s="172"/>
      <c r="L63" s="172">
        <f>K63+I63+G63</f>
        <v>0</v>
      </c>
    </row>
    <row r="64" spans="1:12" ht="13.5">
      <c r="A64" s="179"/>
      <c r="B64" s="171" t="s">
        <v>123</v>
      </c>
      <c r="C64" s="110" t="s">
        <v>0</v>
      </c>
      <c r="D64" s="156">
        <v>0.16</v>
      </c>
      <c r="E64" s="156">
        <f>E60*D64</f>
        <v>8.198400000000001</v>
      </c>
      <c r="F64" s="156"/>
      <c r="G64" s="156">
        <f>F64*E64</f>
        <v>0</v>
      </c>
      <c r="H64" s="156"/>
      <c r="I64" s="156"/>
      <c r="J64" s="156"/>
      <c r="K64" s="156"/>
      <c r="L64" s="172">
        <f>K64+I64+G64</f>
        <v>0</v>
      </c>
    </row>
    <row r="65" spans="1:12" ht="27">
      <c r="A65" s="119">
        <v>14</v>
      </c>
      <c r="B65" s="174" t="s">
        <v>218</v>
      </c>
      <c r="C65" s="175" t="s">
        <v>124</v>
      </c>
      <c r="D65" s="177"/>
      <c r="E65" s="177">
        <v>23.9</v>
      </c>
      <c r="F65" s="156"/>
      <c r="G65" s="156"/>
      <c r="H65" s="156"/>
      <c r="I65" s="156"/>
      <c r="J65" s="156"/>
      <c r="K65" s="156"/>
      <c r="L65" s="156"/>
    </row>
    <row r="66" spans="1:12" ht="13.5">
      <c r="A66" s="179"/>
      <c r="B66" s="148" t="s">
        <v>151</v>
      </c>
      <c r="C66" s="110" t="s">
        <v>0</v>
      </c>
      <c r="D66" s="156">
        <v>1</v>
      </c>
      <c r="E66" s="156">
        <f>E65*D66</f>
        <v>23.9</v>
      </c>
      <c r="F66" s="152"/>
      <c r="G66" s="152"/>
      <c r="H66" s="152"/>
      <c r="I66" s="152">
        <f>H66*E66</f>
        <v>0</v>
      </c>
      <c r="J66" s="152"/>
      <c r="K66" s="152"/>
      <c r="L66" s="152">
        <f>K66+I66+G66</f>
        <v>0</v>
      </c>
    </row>
    <row r="67" spans="1:12" ht="13.5">
      <c r="A67" s="179"/>
      <c r="B67" s="171" t="s">
        <v>167</v>
      </c>
      <c r="C67" s="110" t="s">
        <v>163</v>
      </c>
      <c r="D67" s="156">
        <v>0.7</v>
      </c>
      <c r="E67" s="156">
        <f>E65*D67</f>
        <v>16.729999999999997</v>
      </c>
      <c r="F67" s="152"/>
      <c r="G67" s="152">
        <f>F67*E67</f>
        <v>0</v>
      </c>
      <c r="H67" s="152"/>
      <c r="I67" s="152"/>
      <c r="J67" s="152"/>
      <c r="K67" s="152"/>
      <c r="L67" s="152">
        <f>K67+I67+G67</f>
        <v>0</v>
      </c>
    </row>
    <row r="68" spans="1:12" ht="27">
      <c r="A68" s="179"/>
      <c r="B68" s="171" t="s">
        <v>322</v>
      </c>
      <c r="C68" s="119" t="s">
        <v>121</v>
      </c>
      <c r="D68" s="172">
        <v>0.08</v>
      </c>
      <c r="E68" s="172">
        <f>E65*D68</f>
        <v>1.912</v>
      </c>
      <c r="F68" s="172"/>
      <c r="G68" s="172">
        <f>F68*E68</f>
        <v>0</v>
      </c>
      <c r="H68" s="172"/>
      <c r="I68" s="172"/>
      <c r="J68" s="172"/>
      <c r="K68" s="172"/>
      <c r="L68" s="172">
        <f>K68+I68+G68</f>
        <v>0</v>
      </c>
    </row>
    <row r="69" spans="1:12" ht="40.5">
      <c r="A69" s="119">
        <v>15</v>
      </c>
      <c r="B69" s="174" t="s">
        <v>324</v>
      </c>
      <c r="C69" s="175" t="s">
        <v>121</v>
      </c>
      <c r="D69" s="177"/>
      <c r="E69" s="177">
        <v>81.36</v>
      </c>
      <c r="F69" s="156"/>
      <c r="G69" s="156"/>
      <c r="H69" s="156"/>
      <c r="I69" s="156"/>
      <c r="J69" s="156"/>
      <c r="K69" s="156"/>
      <c r="L69" s="172"/>
    </row>
    <row r="70" spans="1:12" ht="13.5">
      <c r="A70" s="179"/>
      <c r="B70" s="148" t="s">
        <v>151</v>
      </c>
      <c r="C70" s="110" t="s">
        <v>0</v>
      </c>
      <c r="D70" s="156">
        <v>1</v>
      </c>
      <c r="E70" s="156">
        <f>E69*D70</f>
        <v>81.36</v>
      </c>
      <c r="F70" s="152"/>
      <c r="G70" s="152"/>
      <c r="H70" s="152"/>
      <c r="I70" s="152">
        <f>H70*E70</f>
        <v>0</v>
      </c>
      <c r="J70" s="152"/>
      <c r="K70" s="152"/>
      <c r="L70" s="152">
        <f>K70+I70+G70</f>
        <v>0</v>
      </c>
    </row>
    <row r="71" spans="1:12" ht="13.5">
      <c r="A71" s="123"/>
      <c r="B71" s="171" t="s">
        <v>164</v>
      </c>
      <c r="C71" s="110" t="s">
        <v>196</v>
      </c>
      <c r="D71" s="156">
        <v>0.15</v>
      </c>
      <c r="E71" s="156">
        <f>E69*D71</f>
        <v>12.203999999999999</v>
      </c>
      <c r="F71" s="156"/>
      <c r="G71" s="156">
        <f>F71*E71</f>
        <v>0</v>
      </c>
      <c r="H71" s="156"/>
      <c r="I71" s="156"/>
      <c r="J71" s="156"/>
      <c r="K71" s="156"/>
      <c r="L71" s="172">
        <f>G71</f>
        <v>0</v>
      </c>
    </row>
    <row r="72" spans="1:12" ht="13.5">
      <c r="A72" s="123"/>
      <c r="B72" s="171" t="s">
        <v>165</v>
      </c>
      <c r="C72" s="119" t="s">
        <v>163</v>
      </c>
      <c r="D72" s="156">
        <v>2.4</v>
      </c>
      <c r="E72" s="156">
        <f>E69*D72</f>
        <v>195.26399999999998</v>
      </c>
      <c r="F72" s="156"/>
      <c r="G72" s="156">
        <f>F72*E72</f>
        <v>0</v>
      </c>
      <c r="H72" s="156"/>
      <c r="I72" s="156"/>
      <c r="J72" s="156"/>
      <c r="K72" s="156"/>
      <c r="L72" s="172">
        <f>G72</f>
        <v>0</v>
      </c>
    </row>
    <row r="73" spans="1:12" ht="13.5">
      <c r="A73" s="123"/>
      <c r="B73" s="171" t="s">
        <v>166</v>
      </c>
      <c r="C73" s="110" t="s">
        <v>196</v>
      </c>
      <c r="D73" s="156">
        <v>0.4</v>
      </c>
      <c r="E73" s="156">
        <f>E69*D73</f>
        <v>32.544000000000004</v>
      </c>
      <c r="F73" s="156"/>
      <c r="G73" s="156">
        <f>F73*E73</f>
        <v>0</v>
      </c>
      <c r="H73" s="156"/>
      <c r="I73" s="156"/>
      <c r="J73" s="156"/>
      <c r="K73" s="156"/>
      <c r="L73" s="172">
        <f>G73</f>
        <v>0</v>
      </c>
    </row>
    <row r="74" spans="1:12" ht="13.5">
      <c r="A74" s="123"/>
      <c r="B74" s="171" t="s">
        <v>123</v>
      </c>
      <c r="C74" s="110" t="s">
        <v>0</v>
      </c>
      <c r="D74" s="156">
        <v>0.1</v>
      </c>
      <c r="E74" s="156">
        <f>E69*D74</f>
        <v>8.136000000000001</v>
      </c>
      <c r="F74" s="156"/>
      <c r="G74" s="156">
        <f>F74*E74</f>
        <v>0</v>
      </c>
      <c r="H74" s="156"/>
      <c r="I74" s="156"/>
      <c r="J74" s="156"/>
      <c r="K74" s="156"/>
      <c r="L74" s="172">
        <f>G74</f>
        <v>0</v>
      </c>
    </row>
    <row r="75" spans="1:12" ht="40.5">
      <c r="A75" s="119">
        <v>15</v>
      </c>
      <c r="B75" s="174" t="s">
        <v>391</v>
      </c>
      <c r="C75" s="175" t="s">
        <v>124</v>
      </c>
      <c r="D75" s="177"/>
      <c r="E75" s="177">
        <v>39.4</v>
      </c>
      <c r="F75" s="156"/>
      <c r="G75" s="156"/>
      <c r="H75" s="156"/>
      <c r="I75" s="156"/>
      <c r="J75" s="156"/>
      <c r="K75" s="156"/>
      <c r="L75" s="172"/>
    </row>
    <row r="76" spans="1:12" ht="13.5">
      <c r="A76" s="179"/>
      <c r="B76" s="148" t="s">
        <v>151</v>
      </c>
      <c r="C76" s="110" t="s">
        <v>0</v>
      </c>
      <c r="D76" s="156">
        <v>1</v>
      </c>
      <c r="E76" s="156">
        <f>E75*D76</f>
        <v>39.4</v>
      </c>
      <c r="F76" s="152"/>
      <c r="G76" s="152"/>
      <c r="H76" s="152"/>
      <c r="I76" s="152">
        <f>H76*E76</f>
        <v>0</v>
      </c>
      <c r="J76" s="152"/>
      <c r="K76" s="152"/>
      <c r="L76" s="152">
        <f>K76+I76+G76</f>
        <v>0</v>
      </c>
    </row>
    <row r="77" spans="1:12" ht="13.5">
      <c r="A77" s="123"/>
      <c r="B77" s="171" t="s">
        <v>164</v>
      </c>
      <c r="C77" s="110" t="s">
        <v>196</v>
      </c>
      <c r="D77" s="156">
        <v>0.03</v>
      </c>
      <c r="E77" s="156">
        <f>E75*D77</f>
        <v>1.182</v>
      </c>
      <c r="F77" s="156"/>
      <c r="G77" s="156">
        <f>F77*E77</f>
        <v>0</v>
      </c>
      <c r="H77" s="156"/>
      <c r="I77" s="156"/>
      <c r="J77" s="156"/>
      <c r="K77" s="156"/>
      <c r="L77" s="172">
        <f>G77</f>
        <v>0</v>
      </c>
    </row>
    <row r="78" spans="1:12" ht="13.5">
      <c r="A78" s="123"/>
      <c r="B78" s="171" t="s">
        <v>165</v>
      </c>
      <c r="C78" s="119" t="s">
        <v>163</v>
      </c>
      <c r="D78" s="156">
        <v>0.5</v>
      </c>
      <c r="E78" s="156">
        <f>E75*D78</f>
        <v>19.7</v>
      </c>
      <c r="F78" s="156"/>
      <c r="G78" s="156">
        <f>F78*E78</f>
        <v>0</v>
      </c>
      <c r="H78" s="156"/>
      <c r="I78" s="156"/>
      <c r="J78" s="156"/>
      <c r="K78" s="156"/>
      <c r="L78" s="172">
        <f>G78</f>
        <v>0</v>
      </c>
    </row>
    <row r="79" spans="1:12" ht="13.5">
      <c r="A79" s="123"/>
      <c r="B79" s="171" t="s">
        <v>166</v>
      </c>
      <c r="C79" s="110" t="s">
        <v>196</v>
      </c>
      <c r="D79" s="156">
        <v>0.08</v>
      </c>
      <c r="E79" s="156">
        <f>E75*D79</f>
        <v>3.152</v>
      </c>
      <c r="F79" s="156"/>
      <c r="G79" s="156">
        <f>F79*E79</f>
        <v>0</v>
      </c>
      <c r="H79" s="156"/>
      <c r="I79" s="156"/>
      <c r="J79" s="156"/>
      <c r="K79" s="156"/>
      <c r="L79" s="172">
        <f>G79</f>
        <v>0</v>
      </c>
    </row>
    <row r="80" spans="1:12" ht="13.5">
      <c r="A80" s="123"/>
      <c r="B80" s="171" t="s">
        <v>123</v>
      </c>
      <c r="C80" s="110" t="s">
        <v>0</v>
      </c>
      <c r="D80" s="156">
        <v>0.1</v>
      </c>
      <c r="E80" s="156">
        <f>E75*D80</f>
        <v>3.94</v>
      </c>
      <c r="F80" s="156"/>
      <c r="G80" s="156">
        <f>F80*E80</f>
        <v>0</v>
      </c>
      <c r="H80" s="156"/>
      <c r="I80" s="156"/>
      <c r="J80" s="156"/>
      <c r="K80" s="156"/>
      <c r="L80" s="172">
        <f>G80</f>
        <v>0</v>
      </c>
    </row>
    <row r="81" spans="1:12" ht="40.5">
      <c r="A81" s="119">
        <v>16</v>
      </c>
      <c r="B81" s="174" t="s">
        <v>323</v>
      </c>
      <c r="C81" s="175" t="s">
        <v>121</v>
      </c>
      <c r="D81" s="177"/>
      <c r="E81" s="177">
        <v>22.55</v>
      </c>
      <c r="F81" s="156"/>
      <c r="G81" s="156"/>
      <c r="H81" s="156"/>
      <c r="I81" s="156"/>
      <c r="J81" s="156"/>
      <c r="K81" s="156"/>
      <c r="L81" s="172"/>
    </row>
    <row r="82" spans="1:12" ht="13.5">
      <c r="A82" s="179"/>
      <c r="B82" s="148" t="s">
        <v>151</v>
      </c>
      <c r="C82" s="110" t="s">
        <v>0</v>
      </c>
      <c r="D82" s="156">
        <v>1</v>
      </c>
      <c r="E82" s="156">
        <f>E81*D82</f>
        <v>22.55</v>
      </c>
      <c r="F82" s="152"/>
      <c r="G82" s="152"/>
      <c r="H82" s="152"/>
      <c r="I82" s="152">
        <f>H82*E82</f>
        <v>0</v>
      </c>
      <c r="J82" s="152"/>
      <c r="K82" s="152"/>
      <c r="L82" s="152">
        <f>K82+I82+G82</f>
        <v>0</v>
      </c>
    </row>
    <row r="83" spans="1:12" ht="13.5">
      <c r="A83" s="123"/>
      <c r="B83" s="171" t="s">
        <v>164</v>
      </c>
      <c r="C83" s="110" t="s">
        <v>196</v>
      </c>
      <c r="D83" s="156">
        <v>0.15</v>
      </c>
      <c r="E83" s="156">
        <f>E81*D83</f>
        <v>3.3825</v>
      </c>
      <c r="F83" s="156"/>
      <c r="G83" s="156">
        <f>F83*E83</f>
        <v>0</v>
      </c>
      <c r="H83" s="156"/>
      <c r="I83" s="156"/>
      <c r="J83" s="156"/>
      <c r="K83" s="156"/>
      <c r="L83" s="172">
        <f>G83</f>
        <v>0</v>
      </c>
    </row>
    <row r="84" spans="1:12" ht="13.5">
      <c r="A84" s="123"/>
      <c r="B84" s="171" t="s">
        <v>165</v>
      </c>
      <c r="C84" s="119" t="s">
        <v>163</v>
      </c>
      <c r="D84" s="156">
        <v>2.4</v>
      </c>
      <c r="E84" s="156">
        <f>E81*D84</f>
        <v>54.12</v>
      </c>
      <c r="F84" s="156"/>
      <c r="G84" s="156">
        <f>F84*E84</f>
        <v>0</v>
      </c>
      <c r="H84" s="156"/>
      <c r="I84" s="156"/>
      <c r="J84" s="156"/>
      <c r="K84" s="156"/>
      <c r="L84" s="172">
        <f>G84</f>
        <v>0</v>
      </c>
    </row>
    <row r="85" spans="1:12" ht="13.5">
      <c r="A85" s="123"/>
      <c r="B85" s="171" t="s">
        <v>166</v>
      </c>
      <c r="C85" s="110" t="s">
        <v>196</v>
      </c>
      <c r="D85" s="156">
        <v>0.4</v>
      </c>
      <c r="E85" s="156">
        <f>E81*D85</f>
        <v>9.020000000000001</v>
      </c>
      <c r="F85" s="156"/>
      <c r="G85" s="156">
        <f>F85*E85</f>
        <v>0</v>
      </c>
      <c r="H85" s="156"/>
      <c r="I85" s="156"/>
      <c r="J85" s="156"/>
      <c r="K85" s="156"/>
      <c r="L85" s="172">
        <f>G85</f>
        <v>0</v>
      </c>
    </row>
    <row r="86" spans="1:12" ht="13.5">
      <c r="A86" s="123"/>
      <c r="B86" s="171" t="s">
        <v>123</v>
      </c>
      <c r="C86" s="154" t="s">
        <v>0</v>
      </c>
      <c r="D86" s="152">
        <v>0.1</v>
      </c>
      <c r="E86" s="152">
        <f>E81*D86</f>
        <v>2.2550000000000003</v>
      </c>
      <c r="F86" s="152"/>
      <c r="G86" s="152">
        <f>F86*E86</f>
        <v>0</v>
      </c>
      <c r="H86" s="152"/>
      <c r="I86" s="152"/>
      <c r="J86" s="152"/>
      <c r="K86" s="152"/>
      <c r="L86" s="58">
        <f>G86</f>
        <v>0</v>
      </c>
    </row>
    <row r="87" spans="1:12" ht="27">
      <c r="A87" s="118">
        <v>17</v>
      </c>
      <c r="B87" s="241" t="s">
        <v>325</v>
      </c>
      <c r="C87" s="372" t="s">
        <v>121</v>
      </c>
      <c r="D87" s="373"/>
      <c r="E87" s="354">
        <v>43.08</v>
      </c>
      <c r="F87" s="353"/>
      <c r="G87" s="230"/>
      <c r="H87" s="230"/>
      <c r="I87" s="230"/>
      <c r="J87" s="230"/>
      <c r="K87" s="230"/>
      <c r="L87" s="230"/>
    </row>
    <row r="88" spans="1:12" ht="13.5">
      <c r="A88" s="164"/>
      <c r="B88" s="288" t="s">
        <v>198</v>
      </c>
      <c r="C88" s="91" t="s">
        <v>0</v>
      </c>
      <c r="D88" s="111">
        <v>1</v>
      </c>
      <c r="E88" s="230">
        <f>E87*D88</f>
        <v>43.08</v>
      </c>
      <c r="F88" s="168"/>
      <c r="G88" s="230"/>
      <c r="H88" s="230"/>
      <c r="I88" s="230">
        <f>H88*E88</f>
        <v>0</v>
      </c>
      <c r="J88" s="230"/>
      <c r="K88" s="230"/>
      <c r="L88" s="230">
        <f>I88+G88</f>
        <v>0</v>
      </c>
    </row>
    <row r="89" spans="1:12" ht="13.5">
      <c r="A89" s="164"/>
      <c r="B89" s="244" t="s">
        <v>327</v>
      </c>
      <c r="C89" s="91" t="s">
        <v>121</v>
      </c>
      <c r="D89" s="111">
        <v>1</v>
      </c>
      <c r="E89" s="152">
        <f>E87*D89</f>
        <v>43.08</v>
      </c>
      <c r="F89" s="168"/>
      <c r="G89" s="230">
        <f>F89*E89</f>
        <v>0</v>
      </c>
      <c r="H89" s="152"/>
      <c r="I89" s="230"/>
      <c r="J89" s="230"/>
      <c r="K89" s="230"/>
      <c r="L89" s="230">
        <f>I89+G89</f>
        <v>0</v>
      </c>
    </row>
    <row r="90" spans="1:12" ht="13.5">
      <c r="A90" s="164"/>
      <c r="B90" s="244" t="s">
        <v>326</v>
      </c>
      <c r="C90" s="91" t="s">
        <v>163</v>
      </c>
      <c r="D90" s="111">
        <v>10</v>
      </c>
      <c r="E90" s="152">
        <f>E87*D90</f>
        <v>430.79999999999995</v>
      </c>
      <c r="F90" s="168"/>
      <c r="G90" s="230">
        <f>F90*E90</f>
        <v>0</v>
      </c>
      <c r="H90" s="152"/>
      <c r="I90" s="230"/>
      <c r="J90" s="230"/>
      <c r="K90" s="230"/>
      <c r="L90" s="230">
        <f>I90+G90</f>
        <v>0</v>
      </c>
    </row>
    <row r="91" spans="1:12" ht="42.75" customHeight="1">
      <c r="A91" s="119">
        <v>18</v>
      </c>
      <c r="B91" s="174" t="s">
        <v>328</v>
      </c>
      <c r="C91" s="175" t="s">
        <v>121</v>
      </c>
      <c r="D91" s="177"/>
      <c r="E91" s="177">
        <v>3.54</v>
      </c>
      <c r="F91" s="156"/>
      <c r="G91" s="156"/>
      <c r="H91" s="156"/>
      <c r="I91" s="156"/>
      <c r="J91" s="156"/>
      <c r="K91" s="156"/>
      <c r="L91" s="156"/>
    </row>
    <row r="92" spans="1:12" ht="27">
      <c r="A92" s="179"/>
      <c r="B92" s="171" t="s">
        <v>496</v>
      </c>
      <c r="C92" s="119" t="s">
        <v>121</v>
      </c>
      <c r="D92" s="172">
        <v>1</v>
      </c>
      <c r="E92" s="172">
        <f>E91*D92</f>
        <v>3.54</v>
      </c>
      <c r="F92" s="172"/>
      <c r="G92" s="172">
        <f>F92*E92</f>
        <v>0</v>
      </c>
      <c r="H92" s="172"/>
      <c r="I92" s="172"/>
      <c r="J92" s="172"/>
      <c r="K92" s="172"/>
      <c r="L92" s="172">
        <f>G92</f>
        <v>0</v>
      </c>
    </row>
    <row r="93" spans="1:12" ht="30.75" customHeight="1">
      <c r="A93" s="119">
        <v>19</v>
      </c>
      <c r="B93" s="174" t="s">
        <v>329</v>
      </c>
      <c r="C93" s="175" t="s">
        <v>121</v>
      </c>
      <c r="D93" s="177"/>
      <c r="E93" s="177">
        <v>13.2</v>
      </c>
      <c r="F93" s="156"/>
      <c r="G93" s="156"/>
      <c r="H93" s="156"/>
      <c r="I93" s="156"/>
      <c r="J93" s="156"/>
      <c r="K93" s="156"/>
      <c r="L93" s="156"/>
    </row>
    <row r="94" spans="1:12" ht="13.5">
      <c r="A94" s="179"/>
      <c r="B94" s="171" t="s">
        <v>330</v>
      </c>
      <c r="C94" s="119" t="s">
        <v>121</v>
      </c>
      <c r="D94" s="172">
        <v>1</v>
      </c>
      <c r="E94" s="172">
        <f>E93*D94</f>
        <v>13.2</v>
      </c>
      <c r="F94" s="172"/>
      <c r="G94" s="172">
        <f>F94*E94</f>
        <v>0</v>
      </c>
      <c r="H94" s="172"/>
      <c r="I94" s="172"/>
      <c r="J94" s="172"/>
      <c r="K94" s="172"/>
      <c r="L94" s="172">
        <f>G94</f>
        <v>0</v>
      </c>
    </row>
    <row r="95" spans="1:12" ht="27">
      <c r="A95" s="119">
        <v>19</v>
      </c>
      <c r="B95" s="174" t="s">
        <v>390</v>
      </c>
      <c r="C95" s="175" t="s">
        <v>121</v>
      </c>
      <c r="D95" s="177"/>
      <c r="E95" s="177">
        <v>3.36</v>
      </c>
      <c r="F95" s="156"/>
      <c r="G95" s="156"/>
      <c r="H95" s="156"/>
      <c r="I95" s="156"/>
      <c r="J95" s="156"/>
      <c r="K95" s="156"/>
      <c r="L95" s="156"/>
    </row>
    <row r="96" spans="1:12" ht="13.5">
      <c r="A96" s="179"/>
      <c r="B96" s="171" t="s">
        <v>330</v>
      </c>
      <c r="C96" s="119" t="s">
        <v>121</v>
      </c>
      <c r="D96" s="172">
        <v>1</v>
      </c>
      <c r="E96" s="172">
        <f>E95*D96</f>
        <v>3.36</v>
      </c>
      <c r="F96" s="172"/>
      <c r="G96" s="172">
        <f>F96*E96</f>
        <v>0</v>
      </c>
      <c r="H96" s="172"/>
      <c r="I96" s="172"/>
      <c r="J96" s="172"/>
      <c r="K96" s="172"/>
      <c r="L96" s="172">
        <f>G96</f>
        <v>0</v>
      </c>
    </row>
    <row r="97" spans="1:12" ht="13.5">
      <c r="A97" s="119">
        <v>20</v>
      </c>
      <c r="B97" s="174" t="s">
        <v>219</v>
      </c>
      <c r="C97" s="175" t="s">
        <v>141</v>
      </c>
      <c r="D97" s="177"/>
      <c r="E97" s="177">
        <v>3</v>
      </c>
      <c r="F97" s="156"/>
      <c r="G97" s="156"/>
      <c r="H97" s="156"/>
      <c r="I97" s="156"/>
      <c r="J97" s="156"/>
      <c r="K97" s="156"/>
      <c r="L97" s="156"/>
    </row>
    <row r="98" spans="1:12" ht="13.5">
      <c r="A98" s="179"/>
      <c r="B98" s="148" t="s">
        <v>151</v>
      </c>
      <c r="C98" s="110" t="s">
        <v>0</v>
      </c>
      <c r="D98" s="156">
        <v>1</v>
      </c>
      <c r="E98" s="156">
        <f>E97*D98</f>
        <v>3</v>
      </c>
      <c r="F98" s="152"/>
      <c r="G98" s="152"/>
      <c r="H98" s="152"/>
      <c r="I98" s="152">
        <f>H98*E98</f>
        <v>0</v>
      </c>
      <c r="J98" s="152"/>
      <c r="K98" s="152"/>
      <c r="L98" s="152">
        <f>K98+I98+G98</f>
        <v>0</v>
      </c>
    </row>
    <row r="99" spans="1:12" ht="15.75" customHeight="1">
      <c r="A99" s="179"/>
      <c r="B99" s="171" t="s">
        <v>331</v>
      </c>
      <c r="C99" s="110" t="s">
        <v>0</v>
      </c>
      <c r="D99" s="156">
        <v>1</v>
      </c>
      <c r="E99" s="156">
        <f>E97*D99</f>
        <v>3</v>
      </c>
      <c r="F99" s="156"/>
      <c r="G99" s="156">
        <f>F99*E99</f>
        <v>0</v>
      </c>
      <c r="H99" s="156"/>
      <c r="I99" s="156"/>
      <c r="J99" s="156"/>
      <c r="K99" s="156"/>
      <c r="L99" s="156">
        <f>G99</f>
        <v>0</v>
      </c>
    </row>
    <row r="100" spans="1:12" ht="27">
      <c r="A100" s="119">
        <v>21</v>
      </c>
      <c r="B100" s="241" t="s">
        <v>221</v>
      </c>
      <c r="C100" s="121" t="s">
        <v>141</v>
      </c>
      <c r="D100" s="57"/>
      <c r="E100" s="57">
        <v>1</v>
      </c>
      <c r="F100" s="58"/>
      <c r="G100" s="58"/>
      <c r="H100" s="58"/>
      <c r="I100" s="58"/>
      <c r="J100" s="58"/>
      <c r="K100" s="58"/>
      <c r="L100" s="58"/>
    </row>
    <row r="101" spans="1:12" ht="13.5">
      <c r="A101" s="179"/>
      <c r="B101" s="228" t="s">
        <v>198</v>
      </c>
      <c r="C101" s="91" t="s">
        <v>0</v>
      </c>
      <c r="D101" s="58">
        <v>1</v>
      </c>
      <c r="E101" s="58">
        <f>E100*D101</f>
        <v>1</v>
      </c>
      <c r="F101" s="58"/>
      <c r="G101" s="58"/>
      <c r="H101" s="58"/>
      <c r="I101" s="58">
        <f>H101*E101</f>
        <v>0</v>
      </c>
      <c r="J101" s="58"/>
      <c r="K101" s="58"/>
      <c r="L101" s="58">
        <f>I101</f>
        <v>0</v>
      </c>
    </row>
    <row r="102" spans="1:12" ht="13.5">
      <c r="A102" s="179"/>
      <c r="B102" s="244" t="s">
        <v>332</v>
      </c>
      <c r="C102" s="91" t="s">
        <v>141</v>
      </c>
      <c r="D102" s="58">
        <v>1</v>
      </c>
      <c r="E102" s="58">
        <f>E100*D102</f>
        <v>1</v>
      </c>
      <c r="F102" s="58"/>
      <c r="G102" s="58">
        <f>F102*E102</f>
        <v>0</v>
      </c>
      <c r="H102" s="58"/>
      <c r="I102" s="58"/>
      <c r="J102" s="58"/>
      <c r="K102" s="58"/>
      <c r="L102" s="58">
        <f>G102</f>
        <v>0</v>
      </c>
    </row>
    <row r="103" spans="1:12" ht="27">
      <c r="A103" s="119">
        <v>22</v>
      </c>
      <c r="B103" s="92" t="s">
        <v>333</v>
      </c>
      <c r="C103" s="56" t="s">
        <v>121</v>
      </c>
      <c r="D103" s="57"/>
      <c r="E103" s="57">
        <v>100.74</v>
      </c>
      <c r="F103" s="58"/>
      <c r="G103" s="152"/>
      <c r="H103" s="152"/>
      <c r="I103" s="152"/>
      <c r="J103" s="152"/>
      <c r="K103" s="152"/>
      <c r="L103" s="152"/>
    </row>
    <row r="104" spans="1:12" ht="13.5">
      <c r="A104" s="179"/>
      <c r="B104" s="148" t="s">
        <v>151</v>
      </c>
      <c r="C104" s="113" t="s">
        <v>0</v>
      </c>
      <c r="D104" s="58">
        <v>1</v>
      </c>
      <c r="E104" s="58">
        <f>E103*D104</f>
        <v>100.74</v>
      </c>
      <c r="F104" s="58"/>
      <c r="G104" s="58"/>
      <c r="H104" s="58"/>
      <c r="I104" s="58">
        <f>H104*E104</f>
        <v>0</v>
      </c>
      <c r="J104" s="58"/>
      <c r="K104" s="58"/>
      <c r="L104" s="58">
        <f>K104+I104+G104</f>
        <v>0</v>
      </c>
    </row>
    <row r="105" spans="1:12" ht="13.5">
      <c r="A105" s="179"/>
      <c r="B105" s="170" t="s">
        <v>162</v>
      </c>
      <c r="C105" s="154" t="s">
        <v>137</v>
      </c>
      <c r="D105" s="152">
        <v>0.0306</v>
      </c>
      <c r="E105" s="152">
        <f>E103*D105</f>
        <v>3.0826439999999997</v>
      </c>
      <c r="F105" s="152"/>
      <c r="G105" s="152">
        <f>F105*E105</f>
        <v>0</v>
      </c>
      <c r="H105" s="152"/>
      <c r="I105" s="152"/>
      <c r="J105" s="152"/>
      <c r="K105" s="152"/>
      <c r="L105" s="58">
        <f>K105+I105+G105</f>
        <v>0</v>
      </c>
    </row>
    <row r="106" spans="1:12" ht="13.5">
      <c r="A106" s="179"/>
      <c r="B106" s="171" t="s">
        <v>220</v>
      </c>
      <c r="C106" s="110" t="s">
        <v>121</v>
      </c>
      <c r="D106" s="156">
        <v>1</v>
      </c>
      <c r="E106" s="156">
        <f>E103*D106</f>
        <v>100.74</v>
      </c>
      <c r="F106" s="156"/>
      <c r="G106" s="152">
        <f>F106*E106</f>
        <v>0</v>
      </c>
      <c r="H106" s="156"/>
      <c r="I106" s="156"/>
      <c r="J106" s="156"/>
      <c r="K106" s="156"/>
      <c r="L106" s="58">
        <f>K106+I106+G106</f>
        <v>0</v>
      </c>
    </row>
    <row r="107" spans="1:12" ht="27">
      <c r="A107" s="119">
        <v>23</v>
      </c>
      <c r="B107" s="92" t="s">
        <v>215</v>
      </c>
      <c r="C107" s="56" t="s">
        <v>124</v>
      </c>
      <c r="D107" s="57"/>
      <c r="E107" s="57">
        <v>41.2</v>
      </c>
      <c r="F107" s="58"/>
      <c r="G107" s="152"/>
      <c r="H107" s="152"/>
      <c r="I107" s="152"/>
      <c r="J107" s="152"/>
      <c r="K107" s="152"/>
      <c r="L107" s="152"/>
    </row>
    <row r="108" spans="1:12" ht="13.5">
      <c r="A108" s="179"/>
      <c r="B108" s="148" t="s">
        <v>151</v>
      </c>
      <c r="C108" s="113" t="s">
        <v>0</v>
      </c>
      <c r="D108" s="58">
        <v>1</v>
      </c>
      <c r="E108" s="58">
        <f>E107*D108</f>
        <v>41.2</v>
      </c>
      <c r="F108" s="58"/>
      <c r="G108" s="58"/>
      <c r="H108" s="58"/>
      <c r="I108" s="58">
        <f>H108*E108</f>
        <v>0</v>
      </c>
      <c r="J108" s="58"/>
      <c r="K108" s="58"/>
      <c r="L108" s="58">
        <f>K108+I108+G108</f>
        <v>0</v>
      </c>
    </row>
    <row r="109" spans="1:12" ht="13.5">
      <c r="A109" s="179"/>
      <c r="B109" s="171" t="s">
        <v>162</v>
      </c>
      <c r="C109" s="110" t="s">
        <v>137</v>
      </c>
      <c r="D109" s="156">
        <v>0.008</v>
      </c>
      <c r="E109" s="156">
        <f>E107*D109</f>
        <v>0.3296</v>
      </c>
      <c r="F109" s="152"/>
      <c r="G109" s="152">
        <f>F109*E109</f>
        <v>0</v>
      </c>
      <c r="H109" s="152"/>
      <c r="I109" s="152"/>
      <c r="J109" s="152"/>
      <c r="K109" s="152"/>
      <c r="L109" s="58">
        <f>K109+I109+G109</f>
        <v>0</v>
      </c>
    </row>
    <row r="110" spans="1:12" ht="27">
      <c r="A110" s="119">
        <v>24</v>
      </c>
      <c r="B110" s="174" t="s">
        <v>392</v>
      </c>
      <c r="C110" s="175" t="s">
        <v>121</v>
      </c>
      <c r="D110" s="177"/>
      <c r="E110" s="177">
        <v>26.24</v>
      </c>
      <c r="F110" s="156"/>
      <c r="G110" s="156"/>
      <c r="H110" s="156"/>
      <c r="I110" s="156"/>
      <c r="J110" s="156"/>
      <c r="K110" s="156"/>
      <c r="L110" s="156"/>
    </row>
    <row r="111" spans="1:12" ht="13.5">
      <c r="A111" s="179"/>
      <c r="B111" s="163" t="s">
        <v>151</v>
      </c>
      <c r="C111" s="113" t="s">
        <v>0</v>
      </c>
      <c r="D111" s="58">
        <v>1</v>
      </c>
      <c r="E111" s="58">
        <f>E110*D111</f>
        <v>26.24</v>
      </c>
      <c r="F111" s="58"/>
      <c r="G111" s="58"/>
      <c r="H111" s="58"/>
      <c r="I111" s="58">
        <f>H111*E111</f>
        <v>0</v>
      </c>
      <c r="J111" s="58"/>
      <c r="K111" s="58"/>
      <c r="L111" s="58">
        <f>I111+G111</f>
        <v>0</v>
      </c>
    </row>
    <row r="112" spans="1:12" ht="12.75">
      <c r="A112" s="179"/>
      <c r="B112" s="162" t="s">
        <v>143</v>
      </c>
      <c r="C112" s="113" t="s">
        <v>137</v>
      </c>
      <c r="D112" s="58">
        <v>0.15</v>
      </c>
      <c r="E112" s="58">
        <f>E110*D112</f>
        <v>3.9359999999999995</v>
      </c>
      <c r="F112" s="58"/>
      <c r="G112" s="58">
        <f>F112*E112</f>
        <v>0</v>
      </c>
      <c r="H112" s="58"/>
      <c r="I112" s="58"/>
      <c r="J112" s="58"/>
      <c r="K112" s="58"/>
      <c r="L112" s="58">
        <f>K112+I112+G112</f>
        <v>0</v>
      </c>
    </row>
    <row r="113" spans="1:12" ht="12.75">
      <c r="A113" s="179"/>
      <c r="B113" s="163" t="s">
        <v>384</v>
      </c>
      <c r="C113" s="154" t="s">
        <v>130</v>
      </c>
      <c r="D113" s="154"/>
      <c r="E113" s="152">
        <v>0.19</v>
      </c>
      <c r="F113" s="152"/>
      <c r="G113" s="152">
        <f>F113*E113</f>
        <v>0</v>
      </c>
      <c r="H113" s="152"/>
      <c r="I113" s="152"/>
      <c r="J113" s="152"/>
      <c r="K113" s="152"/>
      <c r="L113" s="152">
        <f>K113+I113+G113</f>
        <v>0</v>
      </c>
    </row>
    <row r="114" spans="1:12" ht="13.5">
      <c r="A114" s="179"/>
      <c r="B114" s="166" t="s">
        <v>123</v>
      </c>
      <c r="C114" s="119" t="s">
        <v>0</v>
      </c>
      <c r="D114" s="172">
        <v>1.31</v>
      </c>
      <c r="E114" s="172">
        <f>E110*D114</f>
        <v>34.3744</v>
      </c>
      <c r="F114" s="58"/>
      <c r="G114" s="58">
        <f>F114*E114</f>
        <v>0</v>
      </c>
      <c r="H114" s="58"/>
      <c r="I114" s="58"/>
      <c r="J114" s="58"/>
      <c r="K114" s="58"/>
      <c r="L114" s="58">
        <f>K114+I114+G114</f>
        <v>0</v>
      </c>
    </row>
    <row r="115" spans="1:12" ht="27">
      <c r="A115" s="119">
        <v>25</v>
      </c>
      <c r="B115" s="377" t="s">
        <v>394</v>
      </c>
      <c r="C115" s="175" t="s">
        <v>121</v>
      </c>
      <c r="D115" s="177"/>
      <c r="E115" s="177">
        <v>26.24</v>
      </c>
      <c r="F115" s="172"/>
      <c r="G115" s="172"/>
      <c r="H115" s="172"/>
      <c r="I115" s="172"/>
      <c r="J115" s="172"/>
      <c r="K115" s="172"/>
      <c r="L115" s="172"/>
    </row>
    <row r="116" spans="1:12" ht="13.5">
      <c r="A116" s="179"/>
      <c r="B116" s="148" t="s">
        <v>151</v>
      </c>
      <c r="C116" s="110" t="s">
        <v>0</v>
      </c>
      <c r="D116" s="156">
        <v>1</v>
      </c>
      <c r="E116" s="156">
        <f>E115*D116</f>
        <v>26.24</v>
      </c>
      <c r="F116" s="152"/>
      <c r="G116" s="152"/>
      <c r="H116" s="152"/>
      <c r="I116" s="152">
        <f>H116*E116</f>
        <v>0</v>
      </c>
      <c r="J116" s="152"/>
      <c r="K116" s="152"/>
      <c r="L116" s="152">
        <f>K116+I116+G116</f>
        <v>0</v>
      </c>
    </row>
    <row r="117" spans="1:12" ht="13.5">
      <c r="A117" s="179"/>
      <c r="B117" s="170" t="s">
        <v>217</v>
      </c>
      <c r="C117" s="113" t="s">
        <v>163</v>
      </c>
      <c r="D117" s="152">
        <v>7.9</v>
      </c>
      <c r="E117" s="152">
        <f>E115*D117</f>
        <v>207.296</v>
      </c>
      <c r="F117" s="152"/>
      <c r="G117" s="152">
        <f>F117*E117</f>
        <v>0</v>
      </c>
      <c r="H117" s="152"/>
      <c r="I117" s="152"/>
      <c r="J117" s="152"/>
      <c r="K117" s="152"/>
      <c r="L117" s="58">
        <f>K117+I117+G117</f>
        <v>0</v>
      </c>
    </row>
    <row r="118" spans="1:12" ht="27">
      <c r="A118" s="179"/>
      <c r="B118" s="171" t="s">
        <v>322</v>
      </c>
      <c r="C118" s="119" t="s">
        <v>121</v>
      </c>
      <c r="D118" s="172">
        <v>1.02</v>
      </c>
      <c r="E118" s="172">
        <f>E115*D118</f>
        <v>26.764799999999997</v>
      </c>
      <c r="F118" s="172"/>
      <c r="G118" s="172">
        <f>F118*E118</f>
        <v>0</v>
      </c>
      <c r="H118" s="172"/>
      <c r="I118" s="172"/>
      <c r="J118" s="172"/>
      <c r="K118" s="172"/>
      <c r="L118" s="172">
        <f>K118+I118+G118</f>
        <v>0</v>
      </c>
    </row>
    <row r="119" spans="1:12" ht="13.5">
      <c r="A119" s="179"/>
      <c r="B119" s="171" t="s">
        <v>123</v>
      </c>
      <c r="C119" s="110" t="s">
        <v>0</v>
      </c>
      <c r="D119" s="156">
        <v>0.16</v>
      </c>
      <c r="E119" s="156">
        <f>E115*D119</f>
        <v>4.1983999999999995</v>
      </c>
      <c r="F119" s="156"/>
      <c r="G119" s="156">
        <f>F119*E119</f>
        <v>0</v>
      </c>
      <c r="H119" s="156"/>
      <c r="I119" s="156"/>
      <c r="J119" s="156"/>
      <c r="K119" s="156"/>
      <c r="L119" s="172">
        <f>K119+I119+G119</f>
        <v>0</v>
      </c>
    </row>
    <row r="120" spans="1:12" ht="13.5">
      <c r="A120" s="180"/>
      <c r="B120" s="93" t="s">
        <v>150</v>
      </c>
      <c r="C120" s="88"/>
      <c r="D120" s="89"/>
      <c r="E120" s="90"/>
      <c r="F120" s="90"/>
      <c r="G120" s="94">
        <f>SUM(G14:G119)</f>
        <v>0</v>
      </c>
      <c r="H120" s="90"/>
      <c r="I120" s="90"/>
      <c r="J120" s="90"/>
      <c r="K120" s="90"/>
      <c r="L120" s="94">
        <f>SUM(L14:L119)</f>
        <v>0</v>
      </c>
    </row>
    <row r="121" spans="1:12" ht="13.5">
      <c r="A121" s="95"/>
      <c r="B121" s="223" t="s">
        <v>132</v>
      </c>
      <c r="C121" s="97">
        <v>0.05</v>
      </c>
      <c r="D121" s="60"/>
      <c r="E121" s="61"/>
      <c r="F121" s="62"/>
      <c r="G121" s="62"/>
      <c r="H121" s="62"/>
      <c r="I121" s="62"/>
      <c r="J121" s="62"/>
      <c r="K121" s="62"/>
      <c r="L121" s="58">
        <f>G120*C121</f>
        <v>0</v>
      </c>
    </row>
    <row r="122" spans="1:13" ht="13.5">
      <c r="A122" s="95"/>
      <c r="B122" s="98" t="s">
        <v>5</v>
      </c>
      <c r="C122" s="97"/>
      <c r="D122" s="60"/>
      <c r="E122" s="61"/>
      <c r="F122" s="62"/>
      <c r="G122" s="62"/>
      <c r="H122" s="62"/>
      <c r="I122" s="62"/>
      <c r="J122" s="62"/>
      <c r="K122" s="62"/>
      <c r="L122" s="58">
        <f>L121+L120</f>
        <v>0</v>
      </c>
      <c r="M122" s="108"/>
    </row>
    <row r="123" spans="1:12" ht="13.5">
      <c r="A123" s="64"/>
      <c r="B123" s="99" t="s">
        <v>133</v>
      </c>
      <c r="C123" s="63">
        <v>0.1</v>
      </c>
      <c r="D123" s="60"/>
      <c r="E123" s="61"/>
      <c r="F123" s="62"/>
      <c r="G123" s="62"/>
      <c r="H123" s="62"/>
      <c r="I123" s="62"/>
      <c r="J123" s="62"/>
      <c r="K123" s="62"/>
      <c r="L123" s="58">
        <f>L122*C123</f>
        <v>0</v>
      </c>
    </row>
    <row r="124" spans="1:13" ht="13.5">
      <c r="A124" s="64"/>
      <c r="B124" s="100" t="s">
        <v>122</v>
      </c>
      <c r="C124" s="63"/>
      <c r="D124" s="60"/>
      <c r="E124" s="61"/>
      <c r="F124" s="62"/>
      <c r="G124" s="62"/>
      <c r="H124" s="62"/>
      <c r="I124" s="62"/>
      <c r="J124" s="62"/>
      <c r="K124" s="62"/>
      <c r="L124" s="58">
        <f>L123+L122</f>
        <v>0</v>
      </c>
      <c r="M124" s="108"/>
    </row>
    <row r="125" spans="1:12" ht="13.5">
      <c r="A125" s="101"/>
      <c r="B125" s="96" t="s">
        <v>134</v>
      </c>
      <c r="C125" s="97">
        <v>0.08</v>
      </c>
      <c r="D125" s="102"/>
      <c r="E125" s="103"/>
      <c r="F125" s="96"/>
      <c r="G125" s="94"/>
      <c r="H125" s="94"/>
      <c r="I125" s="94"/>
      <c r="J125" s="104"/>
      <c r="K125" s="104"/>
      <c r="L125" s="90">
        <f>L124*C125</f>
        <v>0</v>
      </c>
    </row>
    <row r="126" spans="2:12" ht="13.5">
      <c r="B126" s="98" t="s">
        <v>5</v>
      </c>
      <c r="C126" s="97"/>
      <c r="D126" s="102"/>
      <c r="E126" s="103"/>
      <c r="F126" s="96"/>
      <c r="G126" s="94"/>
      <c r="H126" s="94"/>
      <c r="I126" s="94"/>
      <c r="J126" s="104"/>
      <c r="K126" s="104"/>
      <c r="L126" s="90">
        <f>L125+L124</f>
        <v>0</v>
      </c>
    </row>
    <row r="127" spans="2:12" ht="13.5">
      <c r="B127" s="96" t="s">
        <v>120</v>
      </c>
      <c r="C127" s="97">
        <v>0.05</v>
      </c>
      <c r="D127" s="102"/>
      <c r="E127" s="103"/>
      <c r="F127" s="96"/>
      <c r="G127" s="94"/>
      <c r="H127" s="94"/>
      <c r="I127" s="94"/>
      <c r="J127" s="104"/>
      <c r="K127" s="104"/>
      <c r="L127" s="90">
        <f>L126*C127</f>
        <v>0</v>
      </c>
    </row>
    <row r="128" spans="2:12" ht="13.5">
      <c r="B128" s="98" t="s">
        <v>5</v>
      </c>
      <c r="C128" s="97"/>
      <c r="D128" s="102"/>
      <c r="E128" s="103"/>
      <c r="F128" s="96"/>
      <c r="G128" s="94"/>
      <c r="H128" s="94"/>
      <c r="I128" s="94"/>
      <c r="J128" s="104"/>
      <c r="K128" s="104"/>
      <c r="L128" s="90">
        <f>L127+L126</f>
        <v>0</v>
      </c>
    </row>
    <row r="129" spans="2:12" ht="13.5">
      <c r="B129" s="96" t="s">
        <v>135</v>
      </c>
      <c r="C129" s="97">
        <v>0.18</v>
      </c>
      <c r="D129" s="102"/>
      <c r="E129" s="103"/>
      <c r="F129" s="96"/>
      <c r="G129" s="94"/>
      <c r="H129" s="94"/>
      <c r="I129" s="94"/>
      <c r="J129" s="104"/>
      <c r="K129" s="104"/>
      <c r="L129" s="90">
        <f>L128*C129</f>
        <v>0</v>
      </c>
    </row>
    <row r="130" spans="2:12" ht="13.5">
      <c r="B130" s="98" t="s">
        <v>150</v>
      </c>
      <c r="C130" s="105"/>
      <c r="D130" s="105"/>
      <c r="E130" s="105"/>
      <c r="F130" s="105"/>
      <c r="G130" s="106"/>
      <c r="H130" s="106"/>
      <c r="I130" s="106"/>
      <c r="J130" s="106"/>
      <c r="K130" s="106"/>
      <c r="L130" s="107">
        <f>L129+L128</f>
        <v>0</v>
      </c>
    </row>
    <row r="131" ht="13.5">
      <c r="L131" s="109"/>
    </row>
    <row r="133" ht="13.5">
      <c r="L133" s="108"/>
    </row>
  </sheetData>
  <sheetProtection/>
  <mergeCells count="7">
    <mergeCell ref="B13:E13"/>
    <mergeCell ref="L10:L11"/>
    <mergeCell ref="A10:A11"/>
    <mergeCell ref="D10:E10"/>
    <mergeCell ref="F10:G10"/>
    <mergeCell ref="H10:I10"/>
    <mergeCell ref="J10:K10"/>
  </mergeCells>
  <conditionalFormatting sqref="C100:C102 C87:D90">
    <cfRule type="cellIs" priority="7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63"/>
  <sheetViews>
    <sheetView zoomScalePageLayoutView="0" workbookViewId="0" topLeftCell="A10">
      <selection activeCell="B17" sqref="B17:L17"/>
    </sheetView>
  </sheetViews>
  <sheetFormatPr defaultColWidth="8.75390625" defaultRowHeight="12.75"/>
  <cols>
    <col min="1" max="1" width="4.25390625" style="66" customWidth="1"/>
    <col min="2" max="2" width="45.00390625" style="66" customWidth="1"/>
    <col min="3" max="3" width="9.00390625" style="66" customWidth="1"/>
    <col min="4" max="4" width="7.25390625" style="66" customWidth="1"/>
    <col min="5" max="5" width="8.875" style="66" customWidth="1"/>
    <col min="6" max="6" width="7.375" style="66" customWidth="1"/>
    <col min="7" max="7" width="10.75390625" style="66" customWidth="1"/>
    <col min="8" max="8" width="7.625" style="66" customWidth="1"/>
    <col min="9" max="9" width="8.375" style="66" customWidth="1"/>
    <col min="10" max="10" width="7.875" style="66" customWidth="1"/>
    <col min="11" max="11" width="8.75390625" style="66" customWidth="1"/>
    <col min="12" max="12" width="14.125" style="66" customWidth="1"/>
    <col min="13" max="13" width="12.875" style="66" customWidth="1"/>
    <col min="14" max="16384" width="8.75390625" style="66" customWidth="1"/>
  </cols>
  <sheetData>
    <row r="2" spans="2:12" ht="18" customHeight="1">
      <c r="B2" s="65" t="s">
        <v>371</v>
      </c>
      <c r="C2" s="65"/>
      <c r="D2" s="65"/>
      <c r="E2" s="300"/>
      <c r="F2" s="300"/>
      <c r="G2" s="300"/>
      <c r="H2" s="146"/>
      <c r="I2" s="67"/>
      <c r="J2" s="67"/>
      <c r="K2" s="67"/>
      <c r="L2" s="67"/>
    </row>
    <row r="3" spans="2:12" ht="16.5" customHeight="1">
      <c r="B3" s="65" t="s">
        <v>287</v>
      </c>
      <c r="C3" s="65"/>
      <c r="D3" s="65"/>
      <c r="E3" s="300"/>
      <c r="F3" s="300"/>
      <c r="G3" s="300"/>
      <c r="H3" s="146"/>
      <c r="I3" s="67"/>
      <c r="J3" s="67"/>
      <c r="K3" s="67"/>
      <c r="L3" s="67"/>
    </row>
    <row r="4" spans="2:12" ht="16.5" customHeight="1">
      <c r="B4" s="146"/>
      <c r="C4" s="146"/>
      <c r="D4" s="146"/>
      <c r="E4" s="146"/>
      <c r="F4" s="146"/>
      <c r="G4" s="146"/>
      <c r="H4" s="146"/>
      <c r="I4" s="67"/>
      <c r="J4" s="67"/>
      <c r="K4" s="67"/>
      <c r="L4" s="67"/>
    </row>
    <row r="5" spans="2:12" ht="21" customHeight="1">
      <c r="B5" s="67"/>
      <c r="C5" s="65" t="s">
        <v>491</v>
      </c>
      <c r="D5" s="65"/>
      <c r="E5" s="65"/>
      <c r="F5" s="65"/>
      <c r="G5" s="65"/>
      <c r="H5" s="67"/>
      <c r="I5" s="67"/>
      <c r="J5" s="67"/>
      <c r="K5" s="68"/>
      <c r="L5" s="67"/>
    </row>
    <row r="6" spans="2:12" ht="18.7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2:12" ht="16.5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2:12" ht="15.75" customHeight="1">
      <c r="B8" s="67" t="s">
        <v>125</v>
      </c>
      <c r="C8" s="67"/>
      <c r="D8" s="67"/>
      <c r="E8" s="67"/>
      <c r="F8" s="67"/>
      <c r="G8" s="67"/>
      <c r="H8" s="67"/>
      <c r="I8" s="67"/>
      <c r="J8" s="67"/>
      <c r="K8" s="69"/>
      <c r="L8" s="67"/>
    </row>
    <row r="9" spans="1:12" ht="13.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42.75" customHeight="1">
      <c r="A10" s="528" t="s">
        <v>10</v>
      </c>
      <c r="B10" s="127"/>
      <c r="C10" s="71"/>
      <c r="D10" s="530" t="s">
        <v>2</v>
      </c>
      <c r="E10" s="531"/>
      <c r="F10" s="532" t="s">
        <v>3</v>
      </c>
      <c r="G10" s="533"/>
      <c r="H10" s="534" t="s">
        <v>4</v>
      </c>
      <c r="I10" s="535"/>
      <c r="J10" s="534" t="s">
        <v>126</v>
      </c>
      <c r="K10" s="535"/>
      <c r="L10" s="525" t="s">
        <v>153</v>
      </c>
    </row>
    <row r="11" spans="1:12" ht="72" customHeight="1">
      <c r="A11" s="529"/>
      <c r="B11" s="86" t="s">
        <v>11</v>
      </c>
      <c r="C11" s="87" t="s">
        <v>1</v>
      </c>
      <c r="D11" s="125" t="s">
        <v>127</v>
      </c>
      <c r="E11" s="72" t="s">
        <v>6</v>
      </c>
      <c r="F11" s="73" t="s">
        <v>7</v>
      </c>
      <c r="G11" s="74" t="s">
        <v>5</v>
      </c>
      <c r="H11" s="75" t="s">
        <v>7</v>
      </c>
      <c r="I11" s="74" t="s">
        <v>5</v>
      </c>
      <c r="J11" s="75" t="s">
        <v>7</v>
      </c>
      <c r="K11" s="74" t="s">
        <v>5</v>
      </c>
      <c r="L11" s="526"/>
    </row>
    <row r="12" spans="1:12" ht="13.5">
      <c r="A12" s="76" t="s">
        <v>8</v>
      </c>
      <c r="B12" s="124">
        <v>2</v>
      </c>
      <c r="C12" s="126">
        <v>3</v>
      </c>
      <c r="D12" s="289" t="s">
        <v>9</v>
      </c>
      <c r="E12" s="78">
        <v>5</v>
      </c>
      <c r="F12" s="77">
        <v>6</v>
      </c>
      <c r="G12" s="78">
        <v>7</v>
      </c>
      <c r="H12" s="77">
        <v>8</v>
      </c>
      <c r="I12" s="78">
        <v>9</v>
      </c>
      <c r="J12" s="78">
        <v>10</v>
      </c>
      <c r="K12" s="78">
        <v>11</v>
      </c>
      <c r="L12" s="76">
        <v>12</v>
      </c>
    </row>
    <row r="13" spans="1:12" ht="38.25" customHeight="1">
      <c r="A13" s="185"/>
      <c r="B13" s="550" t="s">
        <v>265</v>
      </c>
      <c r="C13" s="550"/>
      <c r="D13" s="550"/>
      <c r="E13" s="550"/>
      <c r="F13" s="202"/>
      <c r="G13" s="203"/>
      <c r="H13" s="204"/>
      <c r="I13" s="203"/>
      <c r="J13" s="203"/>
      <c r="K13" s="203"/>
      <c r="L13" s="205"/>
    </row>
    <row r="14" spans="1:12" ht="27">
      <c r="A14" s="118">
        <v>1</v>
      </c>
      <c r="B14" s="241" t="s">
        <v>410</v>
      </c>
      <c r="C14" s="56" t="s">
        <v>121</v>
      </c>
      <c r="D14" s="58"/>
      <c r="E14" s="57">
        <v>424</v>
      </c>
      <c r="F14" s="113"/>
      <c r="G14" s="58"/>
      <c r="H14" s="114"/>
      <c r="I14" s="58"/>
      <c r="J14" s="58"/>
      <c r="K14" s="58"/>
      <c r="L14" s="57"/>
    </row>
    <row r="15" spans="1:12" ht="13.5">
      <c r="A15" s="164"/>
      <c r="B15" s="304" t="s">
        <v>151</v>
      </c>
      <c r="C15" s="91" t="s">
        <v>0</v>
      </c>
      <c r="D15" s="113">
        <v>1</v>
      </c>
      <c r="E15" s="90">
        <f>E14*D15</f>
        <v>424</v>
      </c>
      <c r="F15" s="187"/>
      <c r="G15" s="90"/>
      <c r="H15" s="90"/>
      <c r="I15" s="90">
        <f>H15*E15</f>
        <v>0</v>
      </c>
      <c r="J15" s="90"/>
      <c r="K15" s="90"/>
      <c r="L15" s="90">
        <f>K15+I15+G15</f>
        <v>0</v>
      </c>
    </row>
    <row r="16" spans="1:12" ht="13.5">
      <c r="A16" s="164"/>
      <c r="B16" s="162" t="s">
        <v>174</v>
      </c>
      <c r="C16" s="113" t="s">
        <v>140</v>
      </c>
      <c r="D16" s="113">
        <v>0.03</v>
      </c>
      <c r="E16" s="84">
        <f>E14*D16</f>
        <v>12.719999999999999</v>
      </c>
      <c r="F16" s="188"/>
      <c r="G16" s="84"/>
      <c r="H16" s="189"/>
      <c r="I16" s="84"/>
      <c r="J16" s="58"/>
      <c r="K16" s="84">
        <f>J16*E16</f>
        <v>0</v>
      </c>
      <c r="L16" s="90">
        <f>K16+I16+G16</f>
        <v>0</v>
      </c>
    </row>
    <row r="17" spans="1:12" ht="13.5">
      <c r="A17" s="164"/>
      <c r="B17" s="162" t="s">
        <v>276</v>
      </c>
      <c r="C17" s="113" t="s">
        <v>140</v>
      </c>
      <c r="D17" s="58">
        <v>0.03</v>
      </c>
      <c r="E17" s="145">
        <f>E14*D17</f>
        <v>12.719999999999999</v>
      </c>
      <c r="F17" s="192"/>
      <c r="G17" s="90"/>
      <c r="H17" s="193"/>
      <c r="I17" s="145"/>
      <c r="J17" s="145"/>
      <c r="K17" s="90">
        <f>J17*E17</f>
        <v>0</v>
      </c>
      <c r="L17" s="90">
        <f>K17+I17+G17</f>
        <v>0</v>
      </c>
    </row>
    <row r="18" spans="1:12" ht="13.5">
      <c r="A18" s="164"/>
      <c r="B18" s="162" t="s">
        <v>175</v>
      </c>
      <c r="C18" s="113" t="s">
        <v>137</v>
      </c>
      <c r="D18" s="113">
        <v>0.24</v>
      </c>
      <c r="E18" s="145">
        <f>E14*D18</f>
        <v>101.75999999999999</v>
      </c>
      <c r="F18" s="192"/>
      <c r="G18" s="90">
        <f>F18*E18</f>
        <v>0</v>
      </c>
      <c r="H18" s="193"/>
      <c r="I18" s="145"/>
      <c r="J18" s="145"/>
      <c r="K18" s="145"/>
      <c r="L18" s="90">
        <f>K18+I18+G18</f>
        <v>0</v>
      </c>
    </row>
    <row r="19" spans="1:12" ht="27">
      <c r="A19" s="118">
        <v>2</v>
      </c>
      <c r="B19" s="241" t="s">
        <v>277</v>
      </c>
      <c r="C19" s="56" t="s">
        <v>121</v>
      </c>
      <c r="D19" s="58"/>
      <c r="E19" s="57">
        <v>424</v>
      </c>
      <c r="F19" s="113"/>
      <c r="G19" s="58"/>
      <c r="H19" s="114"/>
      <c r="I19" s="58"/>
      <c r="J19" s="58"/>
      <c r="K19" s="58"/>
      <c r="L19" s="57"/>
    </row>
    <row r="20" spans="1:12" ht="13.5">
      <c r="A20" s="164"/>
      <c r="B20" s="304" t="s">
        <v>151</v>
      </c>
      <c r="C20" s="91" t="s">
        <v>0</v>
      </c>
      <c r="D20" s="113">
        <v>1</v>
      </c>
      <c r="E20" s="90">
        <f>E19*D20</f>
        <v>424</v>
      </c>
      <c r="F20" s="187"/>
      <c r="G20" s="90"/>
      <c r="H20" s="90"/>
      <c r="I20" s="90">
        <f>H20*E20</f>
        <v>0</v>
      </c>
      <c r="J20" s="90"/>
      <c r="K20" s="90"/>
      <c r="L20" s="90">
        <f>K20+I20+G20</f>
        <v>0</v>
      </c>
    </row>
    <row r="21" spans="1:12" ht="13.5">
      <c r="A21" s="164"/>
      <c r="B21" s="162" t="s">
        <v>174</v>
      </c>
      <c r="C21" s="113" t="s">
        <v>140</v>
      </c>
      <c r="D21" s="113">
        <v>0.03</v>
      </c>
      <c r="E21" s="84">
        <f>E19*D21</f>
        <v>12.719999999999999</v>
      </c>
      <c r="F21" s="188"/>
      <c r="G21" s="84"/>
      <c r="H21" s="189"/>
      <c r="I21" s="84"/>
      <c r="J21" s="58"/>
      <c r="K21" s="84">
        <f>J21*E21</f>
        <v>0</v>
      </c>
      <c r="L21" s="90">
        <f>K21+I21+G21</f>
        <v>0</v>
      </c>
    </row>
    <row r="22" spans="1:12" ht="13.5">
      <c r="A22" s="164"/>
      <c r="B22" s="162" t="s">
        <v>276</v>
      </c>
      <c r="C22" s="113" t="s">
        <v>140</v>
      </c>
      <c r="D22" s="58">
        <v>0.03</v>
      </c>
      <c r="E22" s="145">
        <f>E19*D22</f>
        <v>12.719999999999999</v>
      </c>
      <c r="F22" s="192"/>
      <c r="G22" s="90"/>
      <c r="H22" s="193"/>
      <c r="I22" s="145"/>
      <c r="J22" s="145"/>
      <c r="K22" s="90">
        <f>J22*E22</f>
        <v>0</v>
      </c>
      <c r="L22" s="90">
        <f>K22+I22+G22</f>
        <v>0</v>
      </c>
    </row>
    <row r="23" spans="1:12" ht="13.5">
      <c r="A23" s="164"/>
      <c r="B23" s="162" t="s">
        <v>175</v>
      </c>
      <c r="C23" s="113" t="s">
        <v>137</v>
      </c>
      <c r="D23" s="113">
        <v>0.24</v>
      </c>
      <c r="E23" s="145">
        <f>E19*D23</f>
        <v>101.75999999999999</v>
      </c>
      <c r="F23" s="192"/>
      <c r="G23" s="90">
        <f>F23*E23</f>
        <v>0</v>
      </c>
      <c r="H23" s="193"/>
      <c r="I23" s="145"/>
      <c r="J23" s="145"/>
      <c r="K23" s="145"/>
      <c r="L23" s="90">
        <f>K23+I23+G23</f>
        <v>0</v>
      </c>
    </row>
    <row r="24" spans="1:12" ht="40.5">
      <c r="A24" s="118">
        <v>3</v>
      </c>
      <c r="B24" s="296" t="s">
        <v>411</v>
      </c>
      <c r="C24" s="175" t="s">
        <v>121</v>
      </c>
      <c r="D24" s="177"/>
      <c r="E24" s="177">
        <v>424</v>
      </c>
      <c r="F24" s="156"/>
      <c r="G24" s="156"/>
      <c r="H24" s="156"/>
      <c r="I24" s="156"/>
      <c r="J24" s="156"/>
      <c r="K24" s="156"/>
      <c r="L24" s="172"/>
    </row>
    <row r="25" spans="1:12" ht="13.5">
      <c r="A25" s="283"/>
      <c r="B25" s="304" t="s">
        <v>151</v>
      </c>
      <c r="C25" s="91" t="s">
        <v>0</v>
      </c>
      <c r="D25" s="58">
        <v>1</v>
      </c>
      <c r="E25" s="90">
        <f>E24*D25</f>
        <v>424</v>
      </c>
      <c r="F25" s="117"/>
      <c r="G25" s="90"/>
      <c r="H25" s="90"/>
      <c r="I25" s="90">
        <f>H25*E25</f>
        <v>0</v>
      </c>
      <c r="J25" s="90"/>
      <c r="K25" s="90"/>
      <c r="L25" s="90">
        <f aca="true" t="shared" si="0" ref="L25:L30">K25+I25+G25</f>
        <v>0</v>
      </c>
    </row>
    <row r="26" spans="1:12" ht="13.5">
      <c r="A26" s="283"/>
      <c r="B26" s="297" t="s">
        <v>269</v>
      </c>
      <c r="C26" s="110" t="s">
        <v>137</v>
      </c>
      <c r="D26" s="173">
        <v>0.204</v>
      </c>
      <c r="E26" s="156">
        <f>E24*D26</f>
        <v>86.496</v>
      </c>
      <c r="F26" s="58"/>
      <c r="G26" s="156">
        <f>F26*E26</f>
        <v>0</v>
      </c>
      <c r="H26" s="156"/>
      <c r="I26" s="156"/>
      <c r="J26" s="156"/>
      <c r="K26" s="156"/>
      <c r="L26" s="90">
        <f t="shared" si="0"/>
        <v>0</v>
      </c>
    </row>
    <row r="27" spans="1:12" ht="13.5">
      <c r="A27" s="283"/>
      <c r="B27" s="162" t="s">
        <v>149</v>
      </c>
      <c r="C27" s="113" t="s">
        <v>0</v>
      </c>
      <c r="D27" s="113"/>
      <c r="E27" s="58">
        <f>E26</f>
        <v>86.496</v>
      </c>
      <c r="F27" s="58"/>
      <c r="G27" s="156"/>
      <c r="H27" s="58"/>
      <c r="I27" s="58"/>
      <c r="J27" s="58"/>
      <c r="K27" s="58">
        <f>J27*E27</f>
        <v>0</v>
      </c>
      <c r="L27" s="90">
        <f t="shared" si="0"/>
        <v>0</v>
      </c>
    </row>
    <row r="28" spans="1:12" ht="13.5">
      <c r="A28" s="283"/>
      <c r="B28" s="163" t="s">
        <v>384</v>
      </c>
      <c r="C28" s="154" t="s">
        <v>130</v>
      </c>
      <c r="D28" s="154"/>
      <c r="E28" s="152">
        <v>6.23</v>
      </c>
      <c r="F28" s="152"/>
      <c r="G28" s="152">
        <f>F28*E28</f>
        <v>0</v>
      </c>
      <c r="H28" s="152"/>
      <c r="I28" s="152"/>
      <c r="J28" s="152"/>
      <c r="K28" s="152"/>
      <c r="L28" s="152">
        <f t="shared" si="0"/>
        <v>0</v>
      </c>
    </row>
    <row r="29" spans="1:12" ht="13.5">
      <c r="A29" s="283"/>
      <c r="B29" s="163" t="s">
        <v>187</v>
      </c>
      <c r="C29" s="154" t="s">
        <v>130</v>
      </c>
      <c r="D29" s="154"/>
      <c r="E29" s="152">
        <v>0.16</v>
      </c>
      <c r="F29" s="152"/>
      <c r="G29" s="152">
        <f>F29*E29</f>
        <v>0</v>
      </c>
      <c r="H29" s="152"/>
      <c r="I29" s="152"/>
      <c r="J29" s="152"/>
      <c r="K29" s="152"/>
      <c r="L29" s="152">
        <f t="shared" si="0"/>
        <v>0</v>
      </c>
    </row>
    <row r="30" spans="1:12" ht="13.5">
      <c r="A30" s="283"/>
      <c r="B30" s="297" t="s">
        <v>123</v>
      </c>
      <c r="C30" s="110" t="s">
        <v>0</v>
      </c>
      <c r="D30" s="173">
        <v>0.93</v>
      </c>
      <c r="E30" s="156">
        <f>E26*D30</f>
        <v>80.44128</v>
      </c>
      <c r="F30" s="152"/>
      <c r="G30" s="156">
        <f>F30*E30</f>
        <v>0</v>
      </c>
      <c r="H30" s="156"/>
      <c r="I30" s="156"/>
      <c r="J30" s="156"/>
      <c r="K30" s="156"/>
      <c r="L30" s="90">
        <f t="shared" si="0"/>
        <v>0</v>
      </c>
    </row>
    <row r="31" spans="1:12" ht="21" customHeight="1">
      <c r="A31" s="118">
        <v>4</v>
      </c>
      <c r="B31" s="243" t="s">
        <v>267</v>
      </c>
      <c r="C31" s="198" t="s">
        <v>124</v>
      </c>
      <c r="D31" s="199"/>
      <c r="E31" s="57">
        <v>39.2</v>
      </c>
      <c r="F31" s="114"/>
      <c r="G31" s="58"/>
      <c r="H31" s="58"/>
      <c r="I31" s="58"/>
      <c r="J31" s="58"/>
      <c r="K31" s="58"/>
      <c r="L31" s="57"/>
    </row>
    <row r="32" spans="1:12" ht="13.5">
      <c r="A32" s="293"/>
      <c r="B32" s="304" t="s">
        <v>151</v>
      </c>
      <c r="C32" s="91" t="s">
        <v>0</v>
      </c>
      <c r="D32" s="58">
        <v>1</v>
      </c>
      <c r="E32" s="145">
        <f>E31*D32</f>
        <v>39.2</v>
      </c>
      <c r="F32" s="193"/>
      <c r="G32" s="145"/>
      <c r="H32" s="145"/>
      <c r="I32" s="145">
        <f>H32*E32</f>
        <v>0</v>
      </c>
      <c r="J32" s="145"/>
      <c r="K32" s="145"/>
      <c r="L32" s="145">
        <f>K32+I32+G32</f>
        <v>0</v>
      </c>
    </row>
    <row r="33" spans="1:12" ht="13.5">
      <c r="A33" s="293"/>
      <c r="B33" s="162" t="s">
        <v>268</v>
      </c>
      <c r="C33" s="200" t="s">
        <v>124</v>
      </c>
      <c r="D33" s="58">
        <v>1</v>
      </c>
      <c r="E33" s="145">
        <f>E31*D33</f>
        <v>39.2</v>
      </c>
      <c r="F33" s="145"/>
      <c r="G33" s="145">
        <f>F33*E33</f>
        <v>0</v>
      </c>
      <c r="H33" s="145"/>
      <c r="I33" s="145"/>
      <c r="J33" s="145"/>
      <c r="K33" s="145"/>
      <c r="L33" s="145">
        <f>K33+I33+G33</f>
        <v>0</v>
      </c>
    </row>
    <row r="34" spans="1:12" ht="13.5">
      <c r="A34" s="293"/>
      <c r="B34" s="162" t="s">
        <v>266</v>
      </c>
      <c r="C34" s="113" t="s">
        <v>137</v>
      </c>
      <c r="D34" s="115">
        <v>0.06</v>
      </c>
      <c r="E34" s="145">
        <f>E31*D34</f>
        <v>2.352</v>
      </c>
      <c r="F34" s="379"/>
      <c r="G34" s="145">
        <f>F34*E34</f>
        <v>0</v>
      </c>
      <c r="H34" s="145"/>
      <c r="I34" s="145"/>
      <c r="J34" s="145"/>
      <c r="K34" s="145"/>
      <c r="L34" s="145">
        <f>K34+I34+G34</f>
        <v>0</v>
      </c>
    </row>
    <row r="35" spans="1:12" ht="13.5">
      <c r="A35" s="293"/>
      <c r="B35" s="162" t="s">
        <v>176</v>
      </c>
      <c r="C35" s="113" t="s">
        <v>137</v>
      </c>
      <c r="D35" s="201">
        <v>0.01</v>
      </c>
      <c r="E35" s="145">
        <f>E31*D35</f>
        <v>0.392</v>
      </c>
      <c r="F35" s="152"/>
      <c r="G35" s="145">
        <f>F35*E35</f>
        <v>0</v>
      </c>
      <c r="H35" s="145"/>
      <c r="I35" s="145"/>
      <c r="J35" s="145"/>
      <c r="K35" s="145"/>
      <c r="L35" s="145">
        <f>K35+I35+G35</f>
        <v>0</v>
      </c>
    </row>
    <row r="36" spans="1:12" ht="16.5" customHeight="1">
      <c r="A36" s="359"/>
      <c r="B36" s="162" t="s">
        <v>123</v>
      </c>
      <c r="C36" s="113" t="s">
        <v>0</v>
      </c>
      <c r="D36" s="58">
        <v>0.1</v>
      </c>
      <c r="E36" s="145">
        <f>E31*D36</f>
        <v>3.9200000000000004</v>
      </c>
      <c r="F36" s="193"/>
      <c r="G36" s="145">
        <f>F36*E36</f>
        <v>0</v>
      </c>
      <c r="H36" s="145"/>
      <c r="I36" s="145"/>
      <c r="J36" s="145"/>
      <c r="K36" s="145"/>
      <c r="L36" s="145">
        <f>K36+I36+G36</f>
        <v>0</v>
      </c>
    </row>
    <row r="37" spans="1:12" ht="15.75">
      <c r="A37" s="185"/>
      <c r="B37" s="549" t="s">
        <v>351</v>
      </c>
      <c r="C37" s="550"/>
      <c r="D37" s="550"/>
      <c r="E37" s="550"/>
      <c r="F37" s="202"/>
      <c r="G37" s="203"/>
      <c r="H37" s="204"/>
      <c r="I37" s="203"/>
      <c r="J37" s="203"/>
      <c r="K37" s="203"/>
      <c r="L37" s="205"/>
    </row>
    <row r="38" spans="1:12" ht="27">
      <c r="A38" s="291" t="s">
        <v>8</v>
      </c>
      <c r="B38" s="296" t="s">
        <v>348</v>
      </c>
      <c r="C38" s="175" t="s">
        <v>121</v>
      </c>
      <c r="D38" s="177"/>
      <c r="E38" s="177">
        <v>13.58</v>
      </c>
      <c r="F38" s="119"/>
      <c r="G38" s="172"/>
      <c r="H38" s="172"/>
      <c r="I38" s="172"/>
      <c r="J38" s="172"/>
      <c r="K38" s="172"/>
      <c r="L38" s="172"/>
    </row>
    <row r="39" spans="1:12" ht="13.5">
      <c r="A39" s="351"/>
      <c r="B39" s="288" t="s">
        <v>198</v>
      </c>
      <c r="C39" s="91" t="s">
        <v>0</v>
      </c>
      <c r="D39" s="154">
        <v>1</v>
      </c>
      <c r="E39" s="152">
        <f>E38*D39</f>
        <v>13.58</v>
      </c>
      <c r="F39" s="152"/>
      <c r="G39" s="152"/>
      <c r="H39" s="152"/>
      <c r="I39" s="152">
        <f>H39*E39</f>
        <v>0</v>
      </c>
      <c r="J39" s="152"/>
      <c r="K39" s="152"/>
      <c r="L39" s="58">
        <f aca="true" t="shared" si="1" ref="L39:L52">K39+I39+G39</f>
        <v>0</v>
      </c>
    </row>
    <row r="40" spans="1:12" ht="13.5">
      <c r="A40" s="351"/>
      <c r="B40" s="165" t="s">
        <v>146</v>
      </c>
      <c r="C40" s="113" t="s">
        <v>137</v>
      </c>
      <c r="D40" s="111">
        <v>0.3</v>
      </c>
      <c r="E40" s="58">
        <f>E38*D40</f>
        <v>4.074</v>
      </c>
      <c r="F40" s="58"/>
      <c r="G40" s="58">
        <f>F40*E40</f>
        <v>0</v>
      </c>
      <c r="H40" s="58"/>
      <c r="I40" s="58"/>
      <c r="J40" s="58"/>
      <c r="K40" s="58"/>
      <c r="L40" s="58">
        <f t="shared" si="1"/>
        <v>0</v>
      </c>
    </row>
    <row r="41" spans="1:12" ht="13.5">
      <c r="A41" s="351"/>
      <c r="B41" s="163" t="s">
        <v>347</v>
      </c>
      <c r="C41" s="154" t="s">
        <v>130</v>
      </c>
      <c r="D41" s="154"/>
      <c r="E41" s="152">
        <v>0.12</v>
      </c>
      <c r="F41" s="152"/>
      <c r="G41" s="152">
        <f>F41*E41</f>
        <v>0</v>
      </c>
      <c r="H41" s="152"/>
      <c r="I41" s="152"/>
      <c r="J41" s="152"/>
      <c r="K41" s="152"/>
      <c r="L41" s="58">
        <f t="shared" si="1"/>
        <v>0</v>
      </c>
    </row>
    <row r="42" spans="1:12" ht="13.5">
      <c r="A42" s="351"/>
      <c r="B42" s="166" t="s">
        <v>123</v>
      </c>
      <c r="C42" s="119" t="s">
        <v>0</v>
      </c>
      <c r="D42" s="172">
        <v>0.93</v>
      </c>
      <c r="E42" s="172">
        <f>E38*D42</f>
        <v>12.6294</v>
      </c>
      <c r="F42" s="172"/>
      <c r="G42" s="172">
        <f>F42*E42</f>
        <v>0</v>
      </c>
      <c r="H42" s="58"/>
      <c r="I42" s="58"/>
      <c r="J42" s="58"/>
      <c r="K42" s="58"/>
      <c r="L42" s="58">
        <f t="shared" si="1"/>
        <v>0</v>
      </c>
    </row>
    <row r="43" spans="1:12" ht="40.5">
      <c r="A43" s="291" t="s">
        <v>139</v>
      </c>
      <c r="B43" s="296" t="s">
        <v>352</v>
      </c>
      <c r="C43" s="175" t="s">
        <v>124</v>
      </c>
      <c r="D43" s="177"/>
      <c r="E43" s="177">
        <v>22.4</v>
      </c>
      <c r="F43" s="175"/>
      <c r="G43" s="177"/>
      <c r="H43" s="172"/>
      <c r="I43" s="172"/>
      <c r="J43" s="172"/>
      <c r="K43" s="172"/>
      <c r="L43" s="58"/>
    </row>
    <row r="44" spans="1:12" ht="13.5">
      <c r="A44" s="351"/>
      <c r="B44" s="288" t="s">
        <v>198</v>
      </c>
      <c r="C44" s="91" t="s">
        <v>0</v>
      </c>
      <c r="D44" s="154">
        <v>1</v>
      </c>
      <c r="E44" s="152">
        <f>E43*D44</f>
        <v>22.4</v>
      </c>
      <c r="F44" s="152"/>
      <c r="G44" s="152"/>
      <c r="H44" s="152"/>
      <c r="I44" s="152">
        <f>H44*E44</f>
        <v>0</v>
      </c>
      <c r="J44" s="152"/>
      <c r="K44" s="152"/>
      <c r="L44" s="58">
        <f t="shared" si="1"/>
        <v>0</v>
      </c>
    </row>
    <row r="45" spans="1:12" ht="13.5">
      <c r="A45" s="351"/>
      <c r="B45" s="165" t="s">
        <v>349</v>
      </c>
      <c r="C45" s="113" t="s">
        <v>121</v>
      </c>
      <c r="D45" s="111">
        <v>0.3</v>
      </c>
      <c r="E45" s="58">
        <f>E43*D45</f>
        <v>6.72</v>
      </c>
      <c r="F45" s="58"/>
      <c r="G45" s="58">
        <f>F45*E45</f>
        <v>0</v>
      </c>
      <c r="H45" s="58"/>
      <c r="I45" s="58"/>
      <c r="J45" s="58"/>
      <c r="K45" s="58"/>
      <c r="L45" s="58">
        <f t="shared" si="1"/>
        <v>0</v>
      </c>
    </row>
    <row r="46" spans="1:12" ht="13.5">
      <c r="A46" s="351"/>
      <c r="B46" s="162" t="s">
        <v>350</v>
      </c>
      <c r="C46" s="154" t="s">
        <v>124</v>
      </c>
      <c r="D46" s="111">
        <v>1.05</v>
      </c>
      <c r="E46" s="152">
        <f>E43*D46</f>
        <v>23.52</v>
      </c>
      <c r="F46" s="152"/>
      <c r="G46" s="58">
        <f>F46*E46</f>
        <v>0</v>
      </c>
      <c r="H46" s="152"/>
      <c r="I46" s="152"/>
      <c r="J46" s="152"/>
      <c r="K46" s="152"/>
      <c r="L46" s="58">
        <f t="shared" si="1"/>
        <v>0</v>
      </c>
    </row>
    <row r="47" spans="1:12" ht="13.5">
      <c r="A47" s="351"/>
      <c r="B47" s="166" t="s">
        <v>123</v>
      </c>
      <c r="C47" s="119" t="s">
        <v>0</v>
      </c>
      <c r="D47" s="172">
        <v>25</v>
      </c>
      <c r="E47" s="172">
        <f>E42*D47</f>
        <v>315.735</v>
      </c>
      <c r="F47" s="172"/>
      <c r="G47" s="172">
        <f>F47*E47</f>
        <v>0</v>
      </c>
      <c r="H47" s="58"/>
      <c r="I47" s="58"/>
      <c r="J47" s="58"/>
      <c r="K47" s="58"/>
      <c r="L47" s="58">
        <f t="shared" si="1"/>
        <v>0</v>
      </c>
    </row>
    <row r="48" spans="1:12" ht="27">
      <c r="A48" s="291" t="s">
        <v>128</v>
      </c>
      <c r="B48" s="296" t="s">
        <v>353</v>
      </c>
      <c r="C48" s="175" t="s">
        <v>121</v>
      </c>
      <c r="D48" s="177"/>
      <c r="E48" s="177">
        <v>13.58</v>
      </c>
      <c r="F48" s="119"/>
      <c r="G48" s="172"/>
      <c r="H48" s="172"/>
      <c r="I48" s="172"/>
      <c r="J48" s="172"/>
      <c r="K48" s="172"/>
      <c r="L48" s="58"/>
    </row>
    <row r="49" spans="1:12" ht="13.5">
      <c r="A49" s="351"/>
      <c r="B49" s="288" t="s">
        <v>198</v>
      </c>
      <c r="C49" s="91" t="s">
        <v>0</v>
      </c>
      <c r="D49" s="154">
        <v>1</v>
      </c>
      <c r="E49" s="152">
        <f>E48*D49</f>
        <v>13.58</v>
      </c>
      <c r="F49" s="152"/>
      <c r="G49" s="152"/>
      <c r="H49" s="152"/>
      <c r="I49" s="152">
        <f>H49*E49</f>
        <v>0</v>
      </c>
      <c r="J49" s="152"/>
      <c r="K49" s="152"/>
      <c r="L49" s="58">
        <f t="shared" si="1"/>
        <v>0</v>
      </c>
    </row>
    <row r="50" spans="1:12" ht="13.5">
      <c r="A50" s="351"/>
      <c r="B50" s="165" t="s">
        <v>273</v>
      </c>
      <c r="C50" s="113" t="s">
        <v>121</v>
      </c>
      <c r="D50" s="111">
        <v>10</v>
      </c>
      <c r="E50" s="58">
        <f>E48*D50</f>
        <v>135.8</v>
      </c>
      <c r="F50" s="58"/>
      <c r="G50" s="58">
        <f>F50*E50</f>
        <v>0</v>
      </c>
      <c r="H50" s="58"/>
      <c r="I50" s="58"/>
      <c r="J50" s="58"/>
      <c r="K50" s="58"/>
      <c r="L50" s="58">
        <f t="shared" si="1"/>
        <v>0</v>
      </c>
    </row>
    <row r="51" spans="1:12" ht="27">
      <c r="A51" s="351"/>
      <c r="B51" s="162" t="s">
        <v>322</v>
      </c>
      <c r="C51" s="113" t="s">
        <v>121</v>
      </c>
      <c r="D51" s="111">
        <v>1.05</v>
      </c>
      <c r="E51" s="58">
        <f>E48*D51</f>
        <v>14.259</v>
      </c>
      <c r="F51" s="58"/>
      <c r="G51" s="58">
        <f>F51*E51</f>
        <v>0</v>
      </c>
      <c r="H51" s="58"/>
      <c r="I51" s="58"/>
      <c r="J51" s="58"/>
      <c r="K51" s="58"/>
      <c r="L51" s="58">
        <f t="shared" si="1"/>
        <v>0</v>
      </c>
    </row>
    <row r="52" spans="1:12" ht="13.5">
      <c r="A52" s="351"/>
      <c r="B52" s="166" t="s">
        <v>123</v>
      </c>
      <c r="C52" s="119" t="s">
        <v>0</v>
      </c>
      <c r="D52" s="172">
        <v>0.2</v>
      </c>
      <c r="E52" s="172">
        <f>E44*D52</f>
        <v>4.4799999999999995</v>
      </c>
      <c r="F52" s="172"/>
      <c r="G52" s="172">
        <f>F52*E52</f>
        <v>0</v>
      </c>
      <c r="H52" s="172"/>
      <c r="I52" s="172"/>
      <c r="J52" s="172"/>
      <c r="K52" s="172"/>
      <c r="L52" s="172">
        <f t="shared" si="1"/>
        <v>0</v>
      </c>
    </row>
    <row r="53" spans="1:12" ht="15.75">
      <c r="A53" s="386"/>
      <c r="B53" s="552" t="s">
        <v>354</v>
      </c>
      <c r="C53" s="552"/>
      <c r="D53" s="552"/>
      <c r="E53" s="552"/>
      <c r="F53" s="386"/>
      <c r="G53" s="159"/>
      <c r="H53" s="160"/>
      <c r="I53" s="159"/>
      <c r="J53" s="159"/>
      <c r="K53" s="159"/>
      <c r="L53" s="161"/>
    </row>
    <row r="54" spans="1:12" ht="27">
      <c r="A54" s="358">
        <v>1</v>
      </c>
      <c r="B54" s="241" t="s">
        <v>356</v>
      </c>
      <c r="C54" s="56" t="s">
        <v>121</v>
      </c>
      <c r="D54" s="57"/>
      <c r="E54" s="57">
        <v>122.8</v>
      </c>
      <c r="F54" s="58"/>
      <c r="G54" s="58"/>
      <c r="H54" s="58"/>
      <c r="I54" s="58"/>
      <c r="J54" s="58"/>
      <c r="K54" s="58"/>
      <c r="L54" s="58"/>
    </row>
    <row r="55" spans="1:12" ht="13.5">
      <c r="A55" s="356"/>
      <c r="B55" s="288" t="s">
        <v>198</v>
      </c>
      <c r="C55" s="313" t="s">
        <v>0</v>
      </c>
      <c r="D55" s="314">
        <v>1</v>
      </c>
      <c r="E55" s="315">
        <f>E54*D55</f>
        <v>122.8</v>
      </c>
      <c r="F55" s="315"/>
      <c r="G55" s="316"/>
      <c r="H55" s="315"/>
      <c r="I55" s="316">
        <f>H55*E55</f>
        <v>0</v>
      </c>
      <c r="J55" s="315"/>
      <c r="K55" s="315"/>
      <c r="L55" s="316">
        <f>K55+I55+G55</f>
        <v>0</v>
      </c>
    </row>
    <row r="56" spans="1:12" ht="13.5">
      <c r="A56" s="332"/>
      <c r="B56" s="232" t="s">
        <v>355</v>
      </c>
      <c r="C56" s="113" t="s">
        <v>137</v>
      </c>
      <c r="D56" s="58">
        <v>0.2</v>
      </c>
      <c r="E56" s="58">
        <f>E54*D56</f>
        <v>24.560000000000002</v>
      </c>
      <c r="F56" s="58"/>
      <c r="G56" s="58">
        <f>F56*E56</f>
        <v>0</v>
      </c>
      <c r="H56" s="58"/>
      <c r="I56" s="58"/>
      <c r="J56" s="58"/>
      <c r="K56" s="58"/>
      <c r="L56" s="316">
        <f>K56+I56+G56</f>
        <v>0</v>
      </c>
    </row>
    <row r="57" spans="1:12" ht="13.5">
      <c r="A57" s="387"/>
      <c r="B57" s="186" t="s">
        <v>424</v>
      </c>
      <c r="C57" s="113" t="s">
        <v>163</v>
      </c>
      <c r="D57" s="58">
        <v>0.2</v>
      </c>
      <c r="E57" s="58">
        <f>E54*D57</f>
        <v>24.560000000000002</v>
      </c>
      <c r="F57" s="58"/>
      <c r="G57" s="58">
        <f>F57*E57</f>
        <v>0</v>
      </c>
      <c r="H57" s="58"/>
      <c r="I57" s="58"/>
      <c r="J57" s="58"/>
      <c r="K57" s="58"/>
      <c r="L57" s="316">
        <f>K57+I57+G57</f>
        <v>0</v>
      </c>
    </row>
    <row r="58" spans="1:12" ht="35.25" customHeight="1">
      <c r="A58" s="359"/>
      <c r="B58" s="548" t="s">
        <v>395</v>
      </c>
      <c r="C58" s="527"/>
      <c r="D58" s="527"/>
      <c r="E58" s="527"/>
      <c r="F58" s="79"/>
      <c r="G58" s="80"/>
      <c r="H58" s="81"/>
      <c r="I58" s="80"/>
      <c r="J58" s="80"/>
      <c r="K58" s="80"/>
      <c r="L58" s="82"/>
    </row>
    <row r="59" spans="1:12" ht="31.5" customHeight="1">
      <c r="A59" s="355">
        <v>1</v>
      </c>
      <c r="B59" s="346" t="s">
        <v>396</v>
      </c>
      <c r="C59" s="56" t="s">
        <v>137</v>
      </c>
      <c r="D59" s="57"/>
      <c r="E59" s="57">
        <v>5.7</v>
      </c>
      <c r="F59" s="113"/>
      <c r="G59" s="152"/>
      <c r="H59" s="168"/>
      <c r="I59" s="152"/>
      <c r="J59" s="152"/>
      <c r="K59" s="152"/>
      <c r="L59" s="152"/>
    </row>
    <row r="60" spans="1:12" ht="15" customHeight="1">
      <c r="A60" s="352"/>
      <c r="B60" s="345" t="s">
        <v>198</v>
      </c>
      <c r="C60" s="91" t="s">
        <v>0</v>
      </c>
      <c r="D60" s="58">
        <v>1</v>
      </c>
      <c r="E60" s="152">
        <f>E59*D60</f>
        <v>5.7</v>
      </c>
      <c r="F60" s="154"/>
      <c r="G60" s="152"/>
      <c r="H60" s="152"/>
      <c r="I60" s="152">
        <f>H60*E60</f>
        <v>0</v>
      </c>
      <c r="J60" s="152"/>
      <c r="K60" s="152"/>
      <c r="L60" s="152">
        <f>K60+I60+G60</f>
        <v>0</v>
      </c>
    </row>
    <row r="61" spans="1:12" ht="15" customHeight="1">
      <c r="A61" s="119">
        <v>2</v>
      </c>
      <c r="B61" s="92" t="s">
        <v>397</v>
      </c>
      <c r="C61" s="158" t="s">
        <v>137</v>
      </c>
      <c r="D61" s="378"/>
      <c r="E61" s="378">
        <v>1.9</v>
      </c>
      <c r="F61" s="154"/>
      <c r="G61" s="152"/>
      <c r="H61" s="168"/>
      <c r="I61" s="152"/>
      <c r="J61" s="152"/>
      <c r="K61" s="152"/>
      <c r="L61" s="152"/>
    </row>
    <row r="62" spans="1:12" ht="15" customHeight="1">
      <c r="A62" s="123"/>
      <c r="B62" s="148" t="s">
        <v>151</v>
      </c>
      <c r="C62" s="113" t="s">
        <v>0</v>
      </c>
      <c r="D62" s="58">
        <v>1</v>
      </c>
      <c r="E62" s="58">
        <f>E61*D62</f>
        <v>1.9</v>
      </c>
      <c r="F62" s="58"/>
      <c r="G62" s="58"/>
      <c r="H62" s="58"/>
      <c r="I62" s="58">
        <f>H62*E62</f>
        <v>0</v>
      </c>
      <c r="J62" s="58"/>
      <c r="K62" s="58"/>
      <c r="L62" s="58">
        <f>I62+G62</f>
        <v>0</v>
      </c>
    </row>
    <row r="63" spans="1:12" ht="15" customHeight="1">
      <c r="A63" s="123"/>
      <c r="B63" s="186" t="s">
        <v>398</v>
      </c>
      <c r="C63" s="113" t="s">
        <v>137</v>
      </c>
      <c r="D63" s="58">
        <v>1.22</v>
      </c>
      <c r="E63" s="58">
        <f>D63*E61</f>
        <v>2.318</v>
      </c>
      <c r="F63" s="58"/>
      <c r="G63" s="58">
        <f>F63*E63</f>
        <v>0</v>
      </c>
      <c r="H63" s="58"/>
      <c r="I63" s="58"/>
      <c r="J63" s="145"/>
      <c r="K63" s="58"/>
      <c r="L63" s="58">
        <f>G63</f>
        <v>0</v>
      </c>
    </row>
    <row r="64" spans="1:12" ht="30" customHeight="1">
      <c r="A64" s="118">
        <v>3</v>
      </c>
      <c r="B64" s="167" t="s">
        <v>375</v>
      </c>
      <c r="C64" s="56" t="s">
        <v>137</v>
      </c>
      <c r="D64" s="113"/>
      <c r="E64" s="57">
        <v>7.8</v>
      </c>
      <c r="F64" s="58"/>
      <c r="G64" s="58"/>
      <c r="H64" s="58"/>
      <c r="I64" s="58"/>
      <c r="J64" s="58"/>
      <c r="K64" s="58"/>
      <c r="L64" s="57"/>
    </row>
    <row r="65" spans="1:12" ht="15" customHeight="1">
      <c r="A65" s="164"/>
      <c r="B65" s="163" t="s">
        <v>151</v>
      </c>
      <c r="C65" s="113" t="s">
        <v>0</v>
      </c>
      <c r="D65" s="58">
        <v>1</v>
      </c>
      <c r="E65" s="58">
        <f>E64*D65</f>
        <v>7.8</v>
      </c>
      <c r="F65" s="58"/>
      <c r="G65" s="58"/>
      <c r="H65" s="58"/>
      <c r="I65" s="58">
        <f>H65*E65</f>
        <v>0</v>
      </c>
      <c r="J65" s="58"/>
      <c r="K65" s="58"/>
      <c r="L65" s="58">
        <f>I65+G65</f>
        <v>0</v>
      </c>
    </row>
    <row r="66" spans="1:12" ht="15" customHeight="1">
      <c r="A66" s="164"/>
      <c r="B66" s="162" t="s">
        <v>149</v>
      </c>
      <c r="C66" s="113" t="s">
        <v>0</v>
      </c>
      <c r="D66" s="58">
        <v>1</v>
      </c>
      <c r="E66" s="58">
        <f>E64*D66</f>
        <v>7.8</v>
      </c>
      <c r="F66" s="58"/>
      <c r="G66" s="58"/>
      <c r="H66" s="58"/>
      <c r="I66" s="58"/>
      <c r="J66" s="58"/>
      <c r="K66" s="58">
        <f>J66*E66</f>
        <v>0</v>
      </c>
      <c r="L66" s="58">
        <f aca="true" t="shared" si="2" ref="L66:L72">K66+I66+G66</f>
        <v>0</v>
      </c>
    </row>
    <row r="67" spans="1:12" ht="15" customHeight="1">
      <c r="A67" s="164"/>
      <c r="B67" s="162" t="s">
        <v>143</v>
      </c>
      <c r="C67" s="113" t="s">
        <v>137</v>
      </c>
      <c r="D67" s="58">
        <v>1.02</v>
      </c>
      <c r="E67" s="58">
        <f>E64*D67</f>
        <v>7.9559999999999995</v>
      </c>
      <c r="F67" s="58"/>
      <c r="G67" s="58">
        <f aca="true" t="shared" si="3" ref="G67:G72">F67*E67</f>
        <v>0</v>
      </c>
      <c r="H67" s="58"/>
      <c r="I67" s="58"/>
      <c r="J67" s="58"/>
      <c r="K67" s="58"/>
      <c r="L67" s="58">
        <f t="shared" si="2"/>
        <v>0</v>
      </c>
    </row>
    <row r="68" spans="1:12" ht="15" customHeight="1">
      <c r="A68" s="164"/>
      <c r="B68" s="162" t="s">
        <v>144</v>
      </c>
      <c r="C68" s="154" t="s">
        <v>121</v>
      </c>
      <c r="D68" s="111">
        <v>2.46</v>
      </c>
      <c r="E68" s="152">
        <f>E64*D68</f>
        <v>19.188</v>
      </c>
      <c r="F68" s="152"/>
      <c r="G68" s="58">
        <f t="shared" si="3"/>
        <v>0</v>
      </c>
      <c r="H68" s="152"/>
      <c r="I68" s="152"/>
      <c r="J68" s="152"/>
      <c r="K68" s="152"/>
      <c r="L68" s="58">
        <f t="shared" si="2"/>
        <v>0</v>
      </c>
    </row>
    <row r="69" spans="1:12" ht="15" customHeight="1">
      <c r="A69" s="164"/>
      <c r="B69" s="162" t="s">
        <v>145</v>
      </c>
      <c r="C69" s="154" t="s">
        <v>137</v>
      </c>
      <c r="D69" s="111">
        <v>0.08</v>
      </c>
      <c r="E69" s="152">
        <f>E64*D69</f>
        <v>0.624</v>
      </c>
      <c r="F69" s="152"/>
      <c r="G69" s="58">
        <f t="shared" si="3"/>
        <v>0</v>
      </c>
      <c r="H69" s="152"/>
      <c r="I69" s="152"/>
      <c r="J69" s="152"/>
      <c r="K69" s="152"/>
      <c r="L69" s="58">
        <f t="shared" si="2"/>
        <v>0</v>
      </c>
    </row>
    <row r="70" spans="1:12" ht="15" customHeight="1">
      <c r="A70" s="164"/>
      <c r="B70" s="163" t="s">
        <v>399</v>
      </c>
      <c r="C70" s="154" t="s">
        <v>130</v>
      </c>
      <c r="D70" s="154"/>
      <c r="E70" s="231">
        <v>0.11</v>
      </c>
      <c r="F70" s="152"/>
      <c r="G70" s="152">
        <f t="shared" si="3"/>
        <v>0</v>
      </c>
      <c r="H70" s="152"/>
      <c r="I70" s="152"/>
      <c r="J70" s="152"/>
      <c r="K70" s="152"/>
      <c r="L70" s="58">
        <f t="shared" si="2"/>
        <v>0</v>
      </c>
    </row>
    <row r="71" spans="1:12" ht="15" customHeight="1">
      <c r="A71" s="164"/>
      <c r="B71" s="163" t="s">
        <v>393</v>
      </c>
      <c r="C71" s="154" t="s">
        <v>130</v>
      </c>
      <c r="D71" s="154"/>
      <c r="E71" s="231">
        <v>0.08</v>
      </c>
      <c r="F71" s="152"/>
      <c r="G71" s="152">
        <f t="shared" si="3"/>
        <v>0</v>
      </c>
      <c r="H71" s="152"/>
      <c r="I71" s="152"/>
      <c r="J71" s="152"/>
      <c r="K71" s="152"/>
      <c r="L71" s="58">
        <f t="shared" si="2"/>
        <v>0</v>
      </c>
    </row>
    <row r="72" spans="1:12" ht="15" customHeight="1">
      <c r="A72" s="290"/>
      <c r="B72" s="162" t="s">
        <v>123</v>
      </c>
      <c r="C72" s="113" t="s">
        <v>0</v>
      </c>
      <c r="D72" s="58">
        <v>1.31</v>
      </c>
      <c r="E72" s="58">
        <f>E64*D72</f>
        <v>10.218</v>
      </c>
      <c r="F72" s="58"/>
      <c r="G72" s="58">
        <f t="shared" si="3"/>
        <v>0</v>
      </c>
      <c r="H72" s="58"/>
      <c r="I72" s="58"/>
      <c r="J72" s="58"/>
      <c r="K72" s="58"/>
      <c r="L72" s="58">
        <f t="shared" si="2"/>
        <v>0</v>
      </c>
    </row>
    <row r="73" spans="1:12" ht="40.5">
      <c r="A73" s="291" t="s">
        <v>9</v>
      </c>
      <c r="B73" s="287" t="s">
        <v>400</v>
      </c>
      <c r="C73" s="360" t="s">
        <v>121</v>
      </c>
      <c r="D73" s="154"/>
      <c r="E73" s="57">
        <v>114.7</v>
      </c>
      <c r="F73" s="152"/>
      <c r="G73" s="152"/>
      <c r="H73" s="152"/>
      <c r="I73" s="152"/>
      <c r="J73" s="152"/>
      <c r="K73" s="152"/>
      <c r="L73" s="152"/>
    </row>
    <row r="74" spans="1:12" ht="13.5">
      <c r="A74" s="293"/>
      <c r="B74" s="361" t="s">
        <v>198</v>
      </c>
      <c r="C74" s="91" t="s">
        <v>0</v>
      </c>
      <c r="D74" s="111">
        <v>1</v>
      </c>
      <c r="E74" s="112">
        <f>E73*D74</f>
        <v>114.7</v>
      </c>
      <c r="F74" s="113"/>
      <c r="G74" s="58"/>
      <c r="H74" s="58"/>
      <c r="I74" s="58">
        <f>H74*E74</f>
        <v>0</v>
      </c>
      <c r="J74" s="58"/>
      <c r="K74" s="58"/>
      <c r="L74" s="58">
        <f>K74+I74+G74</f>
        <v>0</v>
      </c>
    </row>
    <row r="75" spans="1:12" ht="13.5">
      <c r="A75" s="293"/>
      <c r="B75" s="153" t="s">
        <v>358</v>
      </c>
      <c r="C75" s="91" t="s">
        <v>138</v>
      </c>
      <c r="D75" s="154"/>
      <c r="E75" s="152">
        <v>0.43</v>
      </c>
      <c r="F75" s="152"/>
      <c r="G75" s="152">
        <f aca="true" t="shared" si="4" ref="G75:G81">F75*E75</f>
        <v>0</v>
      </c>
      <c r="H75" s="152"/>
      <c r="I75" s="152"/>
      <c r="J75" s="58"/>
      <c r="K75" s="152"/>
      <c r="L75" s="58">
        <f aca="true" t="shared" si="5" ref="L75:L81">K75+I75+G75</f>
        <v>0</v>
      </c>
    </row>
    <row r="76" spans="1:12" ht="13.5">
      <c r="A76" s="293"/>
      <c r="B76" s="153" t="s">
        <v>274</v>
      </c>
      <c r="C76" s="91" t="s">
        <v>138</v>
      </c>
      <c r="D76" s="154"/>
      <c r="E76" s="152">
        <v>0.66</v>
      </c>
      <c r="F76" s="152"/>
      <c r="G76" s="152">
        <f t="shared" si="4"/>
        <v>0</v>
      </c>
      <c r="H76" s="152"/>
      <c r="I76" s="152"/>
      <c r="J76" s="152"/>
      <c r="K76" s="152"/>
      <c r="L76" s="58">
        <f t="shared" si="5"/>
        <v>0</v>
      </c>
    </row>
    <row r="77" spans="1:12" ht="13.5">
      <c r="A77" s="293"/>
      <c r="B77" s="153" t="s">
        <v>402</v>
      </c>
      <c r="C77" s="91" t="s">
        <v>138</v>
      </c>
      <c r="D77" s="154"/>
      <c r="E77" s="152">
        <v>0.06</v>
      </c>
      <c r="F77" s="152"/>
      <c r="G77" s="152">
        <f t="shared" si="4"/>
        <v>0</v>
      </c>
      <c r="H77" s="152"/>
      <c r="I77" s="152"/>
      <c r="J77" s="152"/>
      <c r="K77" s="152"/>
      <c r="L77" s="58">
        <f t="shared" si="5"/>
        <v>0</v>
      </c>
    </row>
    <row r="78" spans="1:12" ht="13.5">
      <c r="A78" s="293"/>
      <c r="B78" s="153" t="s">
        <v>169</v>
      </c>
      <c r="C78" s="91" t="s">
        <v>196</v>
      </c>
      <c r="D78" s="154"/>
      <c r="E78" s="152">
        <v>20</v>
      </c>
      <c r="F78" s="152"/>
      <c r="G78" s="152">
        <f t="shared" si="4"/>
        <v>0</v>
      </c>
      <c r="H78" s="152"/>
      <c r="I78" s="152"/>
      <c r="J78" s="152"/>
      <c r="K78" s="152"/>
      <c r="L78" s="58">
        <f t="shared" si="5"/>
        <v>0</v>
      </c>
    </row>
    <row r="79" spans="1:12" ht="13.5">
      <c r="A79" s="293"/>
      <c r="B79" s="153" t="s">
        <v>357</v>
      </c>
      <c r="C79" s="154" t="s">
        <v>121</v>
      </c>
      <c r="D79" s="111"/>
      <c r="E79" s="152">
        <v>80</v>
      </c>
      <c r="F79" s="152"/>
      <c r="G79" s="152">
        <f t="shared" si="4"/>
        <v>0</v>
      </c>
      <c r="H79" s="152"/>
      <c r="I79" s="152"/>
      <c r="J79" s="152"/>
      <c r="K79" s="152"/>
      <c r="L79" s="58">
        <f t="shared" si="5"/>
        <v>0</v>
      </c>
    </row>
    <row r="80" spans="1:12" ht="13.5">
      <c r="A80" s="293"/>
      <c r="B80" s="153" t="s">
        <v>401</v>
      </c>
      <c r="C80" s="154" t="s">
        <v>121</v>
      </c>
      <c r="D80" s="111"/>
      <c r="E80" s="152">
        <v>36</v>
      </c>
      <c r="F80" s="152"/>
      <c r="G80" s="152">
        <f t="shared" si="4"/>
        <v>0</v>
      </c>
      <c r="H80" s="152"/>
      <c r="I80" s="152"/>
      <c r="J80" s="152"/>
      <c r="K80" s="152"/>
      <c r="L80" s="58">
        <f t="shared" si="5"/>
        <v>0</v>
      </c>
    </row>
    <row r="81" spans="1:12" ht="13.5">
      <c r="A81" s="359"/>
      <c r="B81" s="153" t="s">
        <v>123</v>
      </c>
      <c r="C81" s="154" t="s">
        <v>0</v>
      </c>
      <c r="D81" s="111">
        <v>0.75</v>
      </c>
      <c r="E81" s="152">
        <f>E73*D81</f>
        <v>86.025</v>
      </c>
      <c r="F81" s="152"/>
      <c r="G81" s="152">
        <f t="shared" si="4"/>
        <v>0</v>
      </c>
      <c r="H81" s="152"/>
      <c r="I81" s="152"/>
      <c r="J81" s="152"/>
      <c r="K81" s="152"/>
      <c r="L81" s="58">
        <f t="shared" si="5"/>
        <v>0</v>
      </c>
    </row>
    <row r="82" spans="1:12" ht="15.75">
      <c r="A82" s="185"/>
      <c r="B82" s="549" t="s">
        <v>270</v>
      </c>
      <c r="C82" s="550"/>
      <c r="D82" s="550"/>
      <c r="E82" s="550"/>
      <c r="F82" s="202"/>
      <c r="G82" s="203"/>
      <c r="H82" s="204"/>
      <c r="I82" s="203"/>
      <c r="J82" s="203"/>
      <c r="K82" s="203"/>
      <c r="L82" s="205"/>
    </row>
    <row r="83" spans="1:12" ht="13.5">
      <c r="A83" s="134">
        <v>1</v>
      </c>
      <c r="B83" s="241" t="s">
        <v>271</v>
      </c>
      <c r="C83" s="56" t="s">
        <v>137</v>
      </c>
      <c r="D83" s="57"/>
      <c r="E83" s="196">
        <v>5.98</v>
      </c>
      <c r="F83" s="193"/>
      <c r="G83" s="145"/>
      <c r="H83" s="145"/>
      <c r="I83" s="145"/>
      <c r="J83" s="145"/>
      <c r="K83" s="145"/>
      <c r="L83" s="145"/>
    </row>
    <row r="84" spans="1:12" ht="13.5">
      <c r="A84" s="293"/>
      <c r="B84" s="242" t="s">
        <v>152</v>
      </c>
      <c r="C84" s="130" t="s">
        <v>0</v>
      </c>
      <c r="D84" s="172">
        <v>1</v>
      </c>
      <c r="E84" s="197">
        <f>E83*D84</f>
        <v>5.98</v>
      </c>
      <c r="F84" s="193"/>
      <c r="G84" s="145"/>
      <c r="H84" s="145"/>
      <c r="I84" s="145">
        <f>H84*E84</f>
        <v>0</v>
      </c>
      <c r="J84" s="145"/>
      <c r="K84" s="145"/>
      <c r="L84" s="145">
        <f>K84+I84+G84</f>
        <v>0</v>
      </c>
    </row>
    <row r="85" spans="1:12" ht="13.5">
      <c r="A85" s="134">
        <v>2</v>
      </c>
      <c r="B85" s="241" t="s">
        <v>272</v>
      </c>
      <c r="C85" s="56" t="s">
        <v>124</v>
      </c>
      <c r="D85" s="57"/>
      <c r="E85" s="94">
        <v>16.5</v>
      </c>
      <c r="F85" s="193"/>
      <c r="G85" s="145"/>
      <c r="H85" s="145"/>
      <c r="I85" s="145"/>
      <c r="J85" s="145"/>
      <c r="K85" s="145"/>
      <c r="L85" s="145"/>
    </row>
    <row r="86" spans="1:12" ht="13.5">
      <c r="A86" s="293"/>
      <c r="B86" s="304" t="s">
        <v>151</v>
      </c>
      <c r="C86" s="91" t="s">
        <v>0</v>
      </c>
      <c r="D86" s="58">
        <v>1</v>
      </c>
      <c r="E86" s="90">
        <f>E85*D86</f>
        <v>16.5</v>
      </c>
      <c r="F86" s="117"/>
      <c r="G86" s="90"/>
      <c r="H86" s="90"/>
      <c r="I86" s="90">
        <f>H86*E86</f>
        <v>0</v>
      </c>
      <c r="J86" s="90"/>
      <c r="K86" s="90"/>
      <c r="L86" s="90">
        <f>K86+I86+G86</f>
        <v>0</v>
      </c>
    </row>
    <row r="87" spans="1:12" ht="13.5">
      <c r="A87" s="293"/>
      <c r="B87" s="297" t="s">
        <v>269</v>
      </c>
      <c r="C87" s="110" t="s">
        <v>137</v>
      </c>
      <c r="D87" s="156">
        <v>0.24</v>
      </c>
      <c r="E87" s="156">
        <f>E85*D87</f>
        <v>3.96</v>
      </c>
      <c r="F87" s="58"/>
      <c r="G87" s="156">
        <f>F87*E87</f>
        <v>0</v>
      </c>
      <c r="H87" s="156"/>
      <c r="I87" s="156"/>
      <c r="J87" s="156"/>
      <c r="K87" s="156"/>
      <c r="L87" s="172">
        <f>G87</f>
        <v>0</v>
      </c>
    </row>
    <row r="88" spans="1:12" ht="13.5">
      <c r="A88" s="293"/>
      <c r="B88" s="297" t="s">
        <v>334</v>
      </c>
      <c r="C88" s="110" t="s">
        <v>130</v>
      </c>
      <c r="D88" s="231"/>
      <c r="E88" s="152">
        <v>0.37</v>
      </c>
      <c r="F88" s="152"/>
      <c r="G88" s="152">
        <f>F88*E88</f>
        <v>0</v>
      </c>
      <c r="H88" s="152"/>
      <c r="I88" s="152"/>
      <c r="J88" s="152"/>
      <c r="K88" s="152"/>
      <c r="L88" s="58">
        <f>K88+I88+G88</f>
        <v>0</v>
      </c>
    </row>
    <row r="89" spans="1:12" ht="13.5">
      <c r="A89" s="293"/>
      <c r="B89" s="162" t="s">
        <v>406</v>
      </c>
      <c r="C89" s="110" t="s">
        <v>124</v>
      </c>
      <c r="D89" s="152">
        <v>2</v>
      </c>
      <c r="E89" s="152">
        <f>E85*D89</f>
        <v>33</v>
      </c>
      <c r="F89" s="152"/>
      <c r="G89" s="152">
        <f>F89*E89</f>
        <v>0</v>
      </c>
      <c r="H89" s="152"/>
      <c r="I89" s="152"/>
      <c r="J89" s="152"/>
      <c r="K89" s="152"/>
      <c r="L89" s="58">
        <f>K89+I89+G89</f>
        <v>0</v>
      </c>
    </row>
    <row r="90" spans="1:12" ht="13.5">
      <c r="A90" s="293"/>
      <c r="B90" s="166" t="s">
        <v>123</v>
      </c>
      <c r="C90" s="119" t="s">
        <v>0</v>
      </c>
      <c r="D90" s="58">
        <v>2.5</v>
      </c>
      <c r="E90" s="90">
        <f>E83*D90</f>
        <v>14.950000000000001</v>
      </c>
      <c r="F90" s="90"/>
      <c r="G90" s="90">
        <f>F90*E90</f>
        <v>0</v>
      </c>
      <c r="H90" s="90"/>
      <c r="I90" s="90"/>
      <c r="J90" s="90"/>
      <c r="K90" s="90"/>
      <c r="L90" s="90">
        <f>K90+I90+G90</f>
        <v>0</v>
      </c>
    </row>
    <row r="91" spans="1:12" ht="27">
      <c r="A91" s="118">
        <v>3</v>
      </c>
      <c r="B91" s="241" t="s">
        <v>408</v>
      </c>
      <c r="C91" s="56" t="s">
        <v>124</v>
      </c>
      <c r="D91" s="57"/>
      <c r="E91" s="122">
        <v>16.5</v>
      </c>
      <c r="F91" s="117"/>
      <c r="G91" s="90"/>
      <c r="H91" s="90"/>
      <c r="I91" s="90"/>
      <c r="J91" s="90"/>
      <c r="K91" s="90"/>
      <c r="L91" s="90"/>
    </row>
    <row r="92" spans="1:12" ht="13.5">
      <c r="A92" s="293"/>
      <c r="B92" s="304" t="s">
        <v>151</v>
      </c>
      <c r="C92" s="91" t="s">
        <v>0</v>
      </c>
      <c r="D92" s="58">
        <v>1</v>
      </c>
      <c r="E92" s="90">
        <f>E91*D92</f>
        <v>16.5</v>
      </c>
      <c r="F92" s="117"/>
      <c r="G92" s="90"/>
      <c r="H92" s="90"/>
      <c r="I92" s="90">
        <f>H92*E92</f>
        <v>0</v>
      </c>
      <c r="J92" s="90"/>
      <c r="K92" s="90"/>
      <c r="L92" s="90">
        <f>K92+I92+G92</f>
        <v>0</v>
      </c>
    </row>
    <row r="93" spans="1:12" ht="13.5">
      <c r="A93" s="293"/>
      <c r="B93" s="162" t="s">
        <v>409</v>
      </c>
      <c r="C93" s="113" t="s">
        <v>124</v>
      </c>
      <c r="D93" s="58">
        <v>2</v>
      </c>
      <c r="E93" s="145">
        <f>E91*D93</f>
        <v>33</v>
      </c>
      <c r="F93" s="193"/>
      <c r="G93" s="145">
        <f>F93*E93</f>
        <v>0</v>
      </c>
      <c r="H93" s="145"/>
      <c r="I93" s="145"/>
      <c r="J93" s="145"/>
      <c r="K93" s="145"/>
      <c r="L93" s="145">
        <f>G93</f>
        <v>0</v>
      </c>
    </row>
    <row r="94" spans="1:12" ht="13.5">
      <c r="A94" s="293"/>
      <c r="B94" s="162" t="s">
        <v>407</v>
      </c>
      <c r="C94" s="113" t="s">
        <v>124</v>
      </c>
      <c r="D94" s="58">
        <v>3.9</v>
      </c>
      <c r="E94" s="145">
        <f>E91*D94</f>
        <v>64.35</v>
      </c>
      <c r="F94" s="193"/>
      <c r="G94" s="145">
        <f>F94*E94</f>
        <v>0</v>
      </c>
      <c r="H94" s="145"/>
      <c r="I94" s="145"/>
      <c r="J94" s="145"/>
      <c r="K94" s="145"/>
      <c r="L94" s="145">
        <f>G94</f>
        <v>0</v>
      </c>
    </row>
    <row r="95" spans="1:12" ht="13.5">
      <c r="A95" s="293"/>
      <c r="B95" s="162" t="s">
        <v>123</v>
      </c>
      <c r="C95" s="113" t="s">
        <v>0</v>
      </c>
      <c r="D95" s="58">
        <v>1.5</v>
      </c>
      <c r="E95" s="145">
        <f>E91*D95</f>
        <v>24.75</v>
      </c>
      <c r="F95" s="193"/>
      <c r="G95" s="145">
        <f>F95*E95</f>
        <v>0</v>
      </c>
      <c r="H95" s="145"/>
      <c r="I95" s="145"/>
      <c r="J95" s="145"/>
      <c r="K95" s="145"/>
      <c r="L95" s="145">
        <f>G95</f>
        <v>0</v>
      </c>
    </row>
    <row r="96" spans="1:12" ht="35.25" customHeight="1">
      <c r="A96" s="185"/>
      <c r="B96" s="551" t="s">
        <v>412</v>
      </c>
      <c r="C96" s="550"/>
      <c r="D96" s="550"/>
      <c r="E96" s="550"/>
      <c r="F96" s="202"/>
      <c r="G96" s="203"/>
      <c r="H96" s="204"/>
      <c r="I96" s="203"/>
      <c r="J96" s="203"/>
      <c r="K96" s="203"/>
      <c r="L96" s="205"/>
    </row>
    <row r="97" spans="1:12" ht="27">
      <c r="A97" s="118">
        <v>1</v>
      </c>
      <c r="B97" s="167" t="s">
        <v>413</v>
      </c>
      <c r="C97" s="56" t="s">
        <v>121</v>
      </c>
      <c r="D97" s="57"/>
      <c r="E97" s="57">
        <v>18.8</v>
      </c>
      <c r="F97" s="152"/>
      <c r="G97" s="116"/>
      <c r="H97" s="116"/>
      <c r="I97" s="116"/>
      <c r="J97" s="116"/>
      <c r="K97" s="116"/>
      <c r="L97" s="116"/>
    </row>
    <row r="98" spans="1:12" ht="13.5">
      <c r="A98" s="283"/>
      <c r="B98" s="163" t="s">
        <v>151</v>
      </c>
      <c r="C98" s="113" t="s">
        <v>0</v>
      </c>
      <c r="D98" s="58">
        <v>1</v>
      </c>
      <c r="E98" s="58">
        <f>E97*D98</f>
        <v>18.8</v>
      </c>
      <c r="F98" s="58"/>
      <c r="G98" s="58"/>
      <c r="H98" s="58"/>
      <c r="I98" s="58">
        <f>H98*E98</f>
        <v>0</v>
      </c>
      <c r="J98" s="58"/>
      <c r="K98" s="58"/>
      <c r="L98" s="58">
        <f>K98+I98+G98</f>
        <v>0</v>
      </c>
    </row>
    <row r="99" spans="1:12" ht="13.5">
      <c r="A99" s="283"/>
      <c r="B99" s="165" t="s">
        <v>172</v>
      </c>
      <c r="C99" s="154" t="s">
        <v>137</v>
      </c>
      <c r="D99" s="152">
        <v>0.1</v>
      </c>
      <c r="E99" s="152">
        <f>E97*D99</f>
        <v>1.8800000000000001</v>
      </c>
      <c r="F99" s="58"/>
      <c r="G99" s="152">
        <f>F99*E99</f>
        <v>0</v>
      </c>
      <c r="H99" s="152"/>
      <c r="I99" s="152"/>
      <c r="J99" s="152"/>
      <c r="K99" s="152"/>
      <c r="L99" s="58">
        <f>K99+I99+G99</f>
        <v>0</v>
      </c>
    </row>
    <row r="100" spans="1:12" ht="13.5">
      <c r="A100" s="283"/>
      <c r="B100" s="297" t="s">
        <v>414</v>
      </c>
      <c r="C100" s="110" t="s">
        <v>121</v>
      </c>
      <c r="D100" s="156">
        <v>1.05</v>
      </c>
      <c r="E100" s="156">
        <f>E97*D100</f>
        <v>19.740000000000002</v>
      </c>
      <c r="F100" s="172"/>
      <c r="G100" s="152">
        <f>F100*E100</f>
        <v>0</v>
      </c>
      <c r="H100" s="156"/>
      <c r="I100" s="156"/>
      <c r="J100" s="156"/>
      <c r="K100" s="156"/>
      <c r="L100" s="58">
        <f>K100+I100+G100</f>
        <v>0</v>
      </c>
    </row>
    <row r="101" spans="1:12" ht="13.5">
      <c r="A101" s="283"/>
      <c r="B101" s="297" t="s">
        <v>123</v>
      </c>
      <c r="C101" s="110" t="s">
        <v>0</v>
      </c>
      <c r="D101" s="156">
        <v>0.25</v>
      </c>
      <c r="E101" s="156">
        <f>E97*D101</f>
        <v>4.7</v>
      </c>
      <c r="F101" s="156"/>
      <c r="G101" s="156">
        <f>F101*E101</f>
        <v>0</v>
      </c>
      <c r="H101" s="156"/>
      <c r="I101" s="156"/>
      <c r="J101" s="156"/>
      <c r="K101" s="156"/>
      <c r="L101" s="172">
        <f>K101+I101+G101</f>
        <v>0</v>
      </c>
    </row>
    <row r="102" spans="1:12" ht="27">
      <c r="A102" s="118">
        <v>2</v>
      </c>
      <c r="B102" s="296" t="s">
        <v>415</v>
      </c>
      <c r="C102" s="175" t="s">
        <v>121</v>
      </c>
      <c r="D102" s="177"/>
      <c r="E102" s="177">
        <v>18.8</v>
      </c>
      <c r="F102" s="172"/>
      <c r="G102" s="172"/>
      <c r="H102" s="172"/>
      <c r="I102" s="172"/>
      <c r="J102" s="172"/>
      <c r="K102" s="172"/>
      <c r="L102" s="172"/>
    </row>
    <row r="103" spans="1:12" ht="13.5">
      <c r="A103" s="283"/>
      <c r="B103" s="163" t="s">
        <v>151</v>
      </c>
      <c r="C103" s="110" t="s">
        <v>0</v>
      </c>
      <c r="D103" s="156">
        <v>1</v>
      </c>
      <c r="E103" s="156">
        <f>E102*D103</f>
        <v>18.8</v>
      </c>
      <c r="F103" s="152"/>
      <c r="G103" s="152"/>
      <c r="H103" s="152"/>
      <c r="I103" s="152">
        <f>H103*E103</f>
        <v>0</v>
      </c>
      <c r="J103" s="152"/>
      <c r="K103" s="152"/>
      <c r="L103" s="152">
        <f>K103+I103+G103</f>
        <v>0</v>
      </c>
    </row>
    <row r="104" spans="1:12" ht="13.5">
      <c r="A104" s="283"/>
      <c r="B104" s="165" t="s">
        <v>162</v>
      </c>
      <c r="C104" s="113" t="s">
        <v>137</v>
      </c>
      <c r="D104" s="152">
        <v>0.02</v>
      </c>
      <c r="E104" s="152">
        <f>E102*D104</f>
        <v>0.376</v>
      </c>
      <c r="F104" s="152"/>
      <c r="G104" s="152">
        <f>F104*E104</f>
        <v>0</v>
      </c>
      <c r="H104" s="152"/>
      <c r="I104" s="152"/>
      <c r="J104" s="152"/>
      <c r="K104" s="152"/>
      <c r="L104" s="58">
        <f>K104+I104+G104</f>
        <v>0</v>
      </c>
    </row>
    <row r="105" spans="1:12" ht="13.5">
      <c r="A105" s="283"/>
      <c r="B105" s="297" t="s">
        <v>416</v>
      </c>
      <c r="C105" s="119" t="s">
        <v>141</v>
      </c>
      <c r="D105" s="172">
        <v>50</v>
      </c>
      <c r="E105" s="172">
        <f>E102*D105</f>
        <v>940</v>
      </c>
      <c r="F105" s="172"/>
      <c r="G105" s="172">
        <f>F105*E105</f>
        <v>0</v>
      </c>
      <c r="H105" s="172"/>
      <c r="I105" s="172"/>
      <c r="J105" s="172"/>
      <c r="K105" s="172"/>
      <c r="L105" s="172">
        <f>K105+I105+G105</f>
        <v>0</v>
      </c>
    </row>
    <row r="106" spans="1:12" ht="13.5">
      <c r="A106" s="283"/>
      <c r="B106" s="297" t="s">
        <v>123</v>
      </c>
      <c r="C106" s="110" t="s">
        <v>0</v>
      </c>
      <c r="D106" s="156">
        <v>0.25</v>
      </c>
      <c r="E106" s="156">
        <f>E102*D106</f>
        <v>4.7</v>
      </c>
      <c r="F106" s="156"/>
      <c r="G106" s="156">
        <f>F106*E106</f>
        <v>0</v>
      </c>
      <c r="H106" s="156"/>
      <c r="I106" s="156"/>
      <c r="J106" s="156"/>
      <c r="K106" s="156"/>
      <c r="L106" s="172">
        <f>K106+I106+G106</f>
        <v>0</v>
      </c>
    </row>
    <row r="107" spans="1:12" ht="18" customHeight="1">
      <c r="A107" s="404"/>
      <c r="B107" s="405" t="s">
        <v>451</v>
      </c>
      <c r="C107" s="406"/>
      <c r="D107" s="407"/>
      <c r="E107" s="407"/>
      <c r="F107" s="407"/>
      <c r="G107" s="407"/>
      <c r="H107" s="407"/>
      <c r="I107" s="407"/>
      <c r="J107" s="407"/>
      <c r="K107" s="407"/>
      <c r="L107" s="408"/>
    </row>
    <row r="108" spans="1:12" ht="13.5">
      <c r="A108" s="118">
        <v>1</v>
      </c>
      <c r="B108" s="239" t="s">
        <v>450</v>
      </c>
      <c r="C108" s="206" t="s">
        <v>141</v>
      </c>
      <c r="D108" s="240"/>
      <c r="E108" s="207">
        <v>1</v>
      </c>
      <c r="F108" s="120"/>
      <c r="G108" s="120"/>
      <c r="H108" s="120"/>
      <c r="I108" s="120"/>
      <c r="J108" s="120"/>
      <c r="K108" s="120"/>
      <c r="L108" s="120"/>
    </row>
    <row r="109" spans="1:12" ht="13.5">
      <c r="A109" s="164"/>
      <c r="B109" s="163" t="s">
        <v>151</v>
      </c>
      <c r="C109" s="113" t="s">
        <v>0</v>
      </c>
      <c r="D109" s="111">
        <v>1</v>
      </c>
      <c r="E109" s="58">
        <f>E108*D109</f>
        <v>1</v>
      </c>
      <c r="F109" s="58"/>
      <c r="G109" s="58"/>
      <c r="H109" s="58"/>
      <c r="I109" s="58">
        <f>H109*E109</f>
        <v>0</v>
      </c>
      <c r="J109" s="58"/>
      <c r="K109" s="58"/>
      <c r="L109" s="58">
        <f>I109+G109</f>
        <v>0</v>
      </c>
    </row>
    <row r="110" spans="1:12" ht="13.5">
      <c r="A110" s="164"/>
      <c r="B110" s="238" t="s">
        <v>453</v>
      </c>
      <c r="C110" s="83" t="s">
        <v>121</v>
      </c>
      <c r="D110" s="143"/>
      <c r="E110" s="120">
        <v>6</v>
      </c>
      <c r="F110" s="120"/>
      <c r="G110" s="120">
        <f>F110*E110</f>
        <v>0</v>
      </c>
      <c r="H110" s="120"/>
      <c r="I110" s="120"/>
      <c r="J110" s="120"/>
      <c r="K110" s="120"/>
      <c r="L110" s="120">
        <f>G110</f>
        <v>0</v>
      </c>
    </row>
    <row r="111" spans="1:12" ht="13.5">
      <c r="A111" s="164"/>
      <c r="B111" s="238" t="s">
        <v>123</v>
      </c>
      <c r="C111" s="83" t="s">
        <v>0</v>
      </c>
      <c r="D111" s="143">
        <v>20</v>
      </c>
      <c r="E111" s="120">
        <f>E108*D111</f>
        <v>20</v>
      </c>
      <c r="F111" s="120"/>
      <c r="G111" s="120">
        <f>F111*E111</f>
        <v>0</v>
      </c>
      <c r="H111" s="120"/>
      <c r="I111" s="120"/>
      <c r="J111" s="120"/>
      <c r="K111" s="120"/>
      <c r="L111" s="90">
        <f>G111</f>
        <v>0</v>
      </c>
    </row>
    <row r="112" spans="1:12" ht="27">
      <c r="A112" s="118">
        <v>2</v>
      </c>
      <c r="B112" s="241" t="s">
        <v>452</v>
      </c>
      <c r="C112" s="56" t="s">
        <v>121</v>
      </c>
      <c r="D112" s="57"/>
      <c r="E112" s="122">
        <v>12</v>
      </c>
      <c r="F112" s="117"/>
      <c r="G112" s="90"/>
      <c r="H112" s="90"/>
      <c r="I112" s="90"/>
      <c r="J112" s="90"/>
      <c r="K112" s="90"/>
      <c r="L112" s="90"/>
    </row>
    <row r="113" spans="1:12" ht="13.5">
      <c r="A113" s="164"/>
      <c r="B113" s="308" t="s">
        <v>151</v>
      </c>
      <c r="C113" s="110" t="s">
        <v>0</v>
      </c>
      <c r="D113" s="156">
        <v>1</v>
      </c>
      <c r="E113" s="156">
        <f>E112*D113</f>
        <v>12</v>
      </c>
      <c r="F113" s="156"/>
      <c r="G113" s="156"/>
      <c r="H113" s="156"/>
      <c r="I113" s="156">
        <f>H113*E113</f>
        <v>0</v>
      </c>
      <c r="J113" s="156"/>
      <c r="K113" s="156"/>
      <c r="L113" s="156">
        <f>K113+I113+G113</f>
        <v>0</v>
      </c>
    </row>
    <row r="114" spans="1:12" ht="13.5">
      <c r="A114" s="164"/>
      <c r="B114" s="166" t="s">
        <v>169</v>
      </c>
      <c r="C114" s="119" t="s">
        <v>196</v>
      </c>
      <c r="D114" s="172">
        <v>0.25</v>
      </c>
      <c r="E114" s="120">
        <f>E112*D114</f>
        <v>3</v>
      </c>
      <c r="F114" s="120"/>
      <c r="G114" s="120">
        <f>F114*E114</f>
        <v>0</v>
      </c>
      <c r="H114" s="120"/>
      <c r="I114" s="120"/>
      <c r="J114" s="120"/>
      <c r="K114" s="120"/>
      <c r="L114" s="156">
        <f>K114+I114+G114</f>
        <v>0</v>
      </c>
    </row>
    <row r="115" spans="1:12" ht="14.25">
      <c r="A115" s="318"/>
      <c r="B115" s="319" t="s">
        <v>335</v>
      </c>
      <c r="C115" s="320"/>
      <c r="D115" s="321"/>
      <c r="E115" s="322"/>
      <c r="F115" s="322"/>
      <c r="G115" s="323"/>
      <c r="H115" s="322"/>
      <c r="I115" s="323"/>
      <c r="J115" s="322"/>
      <c r="K115" s="322"/>
      <c r="L115" s="324"/>
    </row>
    <row r="116" spans="1:12" ht="13.5">
      <c r="A116" s="325">
        <v>1</v>
      </c>
      <c r="B116" s="326" t="s">
        <v>211</v>
      </c>
      <c r="C116" s="327" t="s">
        <v>137</v>
      </c>
      <c r="D116" s="328"/>
      <c r="E116" s="329">
        <v>4.2</v>
      </c>
      <c r="F116" s="330"/>
      <c r="G116" s="331"/>
      <c r="H116" s="330"/>
      <c r="I116" s="331"/>
      <c r="J116" s="330"/>
      <c r="K116" s="330"/>
      <c r="L116" s="331"/>
    </row>
    <row r="117" spans="1:12" ht="13.5">
      <c r="A117" s="332"/>
      <c r="B117" s="333" t="s">
        <v>198</v>
      </c>
      <c r="C117" s="334" t="s">
        <v>0</v>
      </c>
      <c r="D117" s="315">
        <v>1</v>
      </c>
      <c r="E117" s="315">
        <f>E116*D117</f>
        <v>4.2</v>
      </c>
      <c r="F117" s="315"/>
      <c r="G117" s="316"/>
      <c r="H117" s="315"/>
      <c r="I117" s="316">
        <f>H117*E117</f>
        <v>0</v>
      </c>
      <c r="J117" s="315"/>
      <c r="K117" s="315"/>
      <c r="L117" s="316">
        <f>K117+I117+G117</f>
        <v>0</v>
      </c>
    </row>
    <row r="118" spans="1:12" ht="13.5">
      <c r="A118" s="325">
        <v>2</v>
      </c>
      <c r="B118" s="326" t="s">
        <v>336</v>
      </c>
      <c r="C118" s="335" t="s">
        <v>137</v>
      </c>
      <c r="D118" s="337"/>
      <c r="E118" s="337">
        <v>1.4</v>
      </c>
      <c r="F118" s="338"/>
      <c r="G118" s="316"/>
      <c r="H118" s="338"/>
      <c r="I118" s="316"/>
      <c r="J118" s="338"/>
      <c r="K118" s="338"/>
      <c r="L118" s="316"/>
    </row>
    <row r="119" spans="1:12" ht="13.5">
      <c r="A119" s="332"/>
      <c r="B119" s="333" t="s">
        <v>198</v>
      </c>
      <c r="C119" s="334" t="s">
        <v>0</v>
      </c>
      <c r="D119" s="315">
        <v>1</v>
      </c>
      <c r="E119" s="315">
        <f>E118*D119</f>
        <v>1.4</v>
      </c>
      <c r="F119" s="315"/>
      <c r="G119" s="316"/>
      <c r="H119" s="315"/>
      <c r="I119" s="316">
        <f>H119*E119</f>
        <v>0</v>
      </c>
      <c r="J119" s="315"/>
      <c r="K119" s="315"/>
      <c r="L119" s="316">
        <f>K119+I119+G119</f>
        <v>0</v>
      </c>
    </row>
    <row r="120" spans="1:12" ht="13.5">
      <c r="A120" s="332"/>
      <c r="B120" s="339" t="s">
        <v>337</v>
      </c>
      <c r="C120" s="340" t="s">
        <v>137</v>
      </c>
      <c r="D120" s="341">
        <v>1.22</v>
      </c>
      <c r="E120" s="342">
        <f>E118*D120</f>
        <v>1.708</v>
      </c>
      <c r="F120" s="338"/>
      <c r="G120" s="316">
        <f>F120*E120</f>
        <v>0</v>
      </c>
      <c r="H120" s="338"/>
      <c r="I120" s="316"/>
      <c r="J120" s="338"/>
      <c r="K120" s="338"/>
      <c r="L120" s="316">
        <f>G120</f>
        <v>0</v>
      </c>
    </row>
    <row r="121" spans="1:12" ht="13.5">
      <c r="A121" s="325">
        <v>3</v>
      </c>
      <c r="B121" s="380" t="s">
        <v>417</v>
      </c>
      <c r="C121" s="335" t="s">
        <v>137</v>
      </c>
      <c r="D121" s="381"/>
      <c r="E121" s="382">
        <v>2</v>
      </c>
      <c r="F121" s="338"/>
      <c r="G121" s="316"/>
      <c r="H121" s="338"/>
      <c r="I121" s="316"/>
      <c r="J121" s="338"/>
      <c r="K121" s="338"/>
      <c r="L121" s="316"/>
    </row>
    <row r="122" spans="1:12" ht="13.5">
      <c r="A122" s="332"/>
      <c r="B122" s="333" t="s">
        <v>198</v>
      </c>
      <c r="C122" s="334" t="s">
        <v>0</v>
      </c>
      <c r="D122" s="315">
        <v>1</v>
      </c>
      <c r="E122" s="315">
        <f>E121*D122</f>
        <v>2</v>
      </c>
      <c r="F122" s="315"/>
      <c r="G122" s="316"/>
      <c r="H122" s="315"/>
      <c r="I122" s="316">
        <f>H122*E122</f>
        <v>0</v>
      </c>
      <c r="J122" s="315"/>
      <c r="K122" s="315"/>
      <c r="L122" s="316">
        <f>K122+I122+G122</f>
        <v>0</v>
      </c>
    </row>
    <row r="123" spans="1:12" ht="13.5">
      <c r="A123" s="332"/>
      <c r="B123" s="339" t="s">
        <v>177</v>
      </c>
      <c r="C123" s="340" t="s">
        <v>137</v>
      </c>
      <c r="D123" s="341">
        <v>1.22</v>
      </c>
      <c r="E123" s="342">
        <f>E121*D123</f>
        <v>2.44</v>
      </c>
      <c r="F123" s="338"/>
      <c r="G123" s="316">
        <f>F123*E123</f>
        <v>0</v>
      </c>
      <c r="H123" s="338"/>
      <c r="I123" s="316"/>
      <c r="J123" s="338"/>
      <c r="K123" s="338"/>
      <c r="L123" s="316">
        <f>G123</f>
        <v>0</v>
      </c>
    </row>
    <row r="124" spans="1:12" ht="27">
      <c r="A124" s="343">
        <v>4</v>
      </c>
      <c r="B124" s="344" t="s">
        <v>418</v>
      </c>
      <c r="C124" s="335" t="s">
        <v>202</v>
      </c>
      <c r="D124" s="336"/>
      <c r="E124" s="337">
        <v>1</v>
      </c>
      <c r="F124" s="338"/>
      <c r="G124" s="316"/>
      <c r="H124" s="338"/>
      <c r="I124" s="316"/>
      <c r="J124" s="338"/>
      <c r="K124" s="338"/>
      <c r="L124" s="316"/>
    </row>
    <row r="125" spans="1:12" ht="13.5">
      <c r="A125" s="332"/>
      <c r="B125" s="345" t="s">
        <v>198</v>
      </c>
      <c r="C125" s="113" t="s">
        <v>0</v>
      </c>
      <c r="D125" s="58">
        <v>1</v>
      </c>
      <c r="E125" s="58">
        <f>E124*D125</f>
        <v>1</v>
      </c>
      <c r="F125" s="58"/>
      <c r="G125" s="58"/>
      <c r="H125" s="58"/>
      <c r="I125" s="58">
        <f>H125*E125</f>
        <v>0</v>
      </c>
      <c r="J125" s="58"/>
      <c r="K125" s="58"/>
      <c r="L125" s="58">
        <f>I125+G125</f>
        <v>0</v>
      </c>
    </row>
    <row r="126" spans="1:12" ht="13.5">
      <c r="A126" s="332"/>
      <c r="B126" s="162" t="s">
        <v>419</v>
      </c>
      <c r="C126" s="113" t="s">
        <v>130</v>
      </c>
      <c r="D126" s="58"/>
      <c r="E126" s="58">
        <v>0.32</v>
      </c>
      <c r="F126" s="152"/>
      <c r="G126" s="58">
        <f>F126*E126</f>
        <v>0</v>
      </c>
      <c r="H126" s="58"/>
      <c r="I126" s="58"/>
      <c r="J126" s="58"/>
      <c r="K126" s="58"/>
      <c r="L126" s="58">
        <f>K126+I126+G126</f>
        <v>0</v>
      </c>
    </row>
    <row r="127" spans="1:12" ht="13.5">
      <c r="A127" s="332"/>
      <c r="B127" s="162" t="s">
        <v>169</v>
      </c>
      <c r="C127" s="154" t="s">
        <v>196</v>
      </c>
      <c r="D127" s="111"/>
      <c r="E127" s="152">
        <v>3</v>
      </c>
      <c r="F127" s="152"/>
      <c r="G127" s="58">
        <f>F127*E127</f>
        <v>0</v>
      </c>
      <c r="H127" s="152"/>
      <c r="I127" s="152"/>
      <c r="J127" s="152"/>
      <c r="K127" s="152"/>
      <c r="L127" s="152">
        <f>K127+I127+G127</f>
        <v>0</v>
      </c>
    </row>
    <row r="128" spans="1:12" ht="13.5">
      <c r="A128" s="332"/>
      <c r="B128" s="166" t="s">
        <v>346</v>
      </c>
      <c r="C128" s="119" t="s">
        <v>0</v>
      </c>
      <c r="D128" s="172"/>
      <c r="E128" s="172">
        <v>1</v>
      </c>
      <c r="F128" s="58"/>
      <c r="G128" s="58">
        <f>F128*E128</f>
        <v>0</v>
      </c>
      <c r="H128" s="58"/>
      <c r="I128" s="58"/>
      <c r="J128" s="58"/>
      <c r="K128" s="58"/>
      <c r="L128" s="58">
        <f>K128+I128+G128</f>
        <v>0</v>
      </c>
    </row>
    <row r="129" spans="1:12" ht="27">
      <c r="A129" s="343">
        <v>5</v>
      </c>
      <c r="B129" s="346" t="s">
        <v>338</v>
      </c>
      <c r="C129" s="56" t="s">
        <v>339</v>
      </c>
      <c r="D129" s="57"/>
      <c r="E129" s="57">
        <v>1</v>
      </c>
      <c r="F129" s="58"/>
      <c r="G129" s="58"/>
      <c r="H129" s="58"/>
      <c r="I129" s="58"/>
      <c r="J129" s="58"/>
      <c r="K129" s="58"/>
      <c r="L129" s="58"/>
    </row>
    <row r="130" spans="1:12" ht="13.5">
      <c r="A130" s="332"/>
      <c r="B130" s="288" t="s">
        <v>198</v>
      </c>
      <c r="C130" s="313" t="s">
        <v>0</v>
      </c>
      <c r="D130" s="315">
        <v>1</v>
      </c>
      <c r="E130" s="315">
        <f>E129*D130</f>
        <v>1</v>
      </c>
      <c r="F130" s="315"/>
      <c r="G130" s="316"/>
      <c r="H130" s="315"/>
      <c r="I130" s="316">
        <f>H130*E130</f>
        <v>0</v>
      </c>
      <c r="J130" s="315"/>
      <c r="K130" s="315"/>
      <c r="L130" s="316">
        <f>K130+I130+G130</f>
        <v>0</v>
      </c>
    </row>
    <row r="131" spans="1:12" ht="13.5">
      <c r="A131" s="332"/>
      <c r="B131" s="347" t="s">
        <v>340</v>
      </c>
      <c r="C131" s="343" t="s">
        <v>339</v>
      </c>
      <c r="D131" s="348">
        <v>1</v>
      </c>
      <c r="E131" s="348">
        <f>E129*D131</f>
        <v>1</v>
      </c>
      <c r="F131" s="315"/>
      <c r="G131" s="316">
        <f>F131*E131</f>
        <v>0</v>
      </c>
      <c r="H131" s="315"/>
      <c r="I131" s="316"/>
      <c r="J131" s="315"/>
      <c r="K131" s="315"/>
      <c r="L131" s="316">
        <f>K131+I131+G131</f>
        <v>0</v>
      </c>
    </row>
    <row r="132" spans="1:12" ht="13.5">
      <c r="A132" s="325">
        <v>6</v>
      </c>
      <c r="B132" s="346" t="s">
        <v>341</v>
      </c>
      <c r="C132" s="56" t="s">
        <v>339</v>
      </c>
      <c r="D132" s="57"/>
      <c r="E132" s="57">
        <v>12.5</v>
      </c>
      <c r="F132" s="58"/>
      <c r="G132" s="58"/>
      <c r="H132" s="58"/>
      <c r="I132" s="58"/>
      <c r="J132" s="58"/>
      <c r="K132" s="58"/>
      <c r="L132" s="58"/>
    </row>
    <row r="133" spans="1:12" ht="13.5">
      <c r="A133" s="332"/>
      <c r="B133" s="288" t="s">
        <v>198</v>
      </c>
      <c r="C133" s="313" t="s">
        <v>0</v>
      </c>
      <c r="D133" s="315">
        <v>1</v>
      </c>
      <c r="E133" s="315">
        <f>E132*D133</f>
        <v>12.5</v>
      </c>
      <c r="F133" s="315"/>
      <c r="G133" s="316"/>
      <c r="H133" s="315"/>
      <c r="I133" s="316">
        <f>H133*E133</f>
        <v>0</v>
      </c>
      <c r="J133" s="315"/>
      <c r="K133" s="315"/>
      <c r="L133" s="316">
        <f>K133+I133+G133</f>
        <v>0</v>
      </c>
    </row>
    <row r="134" spans="1:12" ht="13.5">
      <c r="A134" s="332"/>
      <c r="B134" s="347" t="s">
        <v>342</v>
      </c>
      <c r="C134" s="343" t="s">
        <v>339</v>
      </c>
      <c r="D134" s="348">
        <v>1</v>
      </c>
      <c r="E134" s="348">
        <f>E132*D134</f>
        <v>12.5</v>
      </c>
      <c r="F134" s="315"/>
      <c r="G134" s="316">
        <f>F134*E134</f>
        <v>0</v>
      </c>
      <c r="H134" s="315"/>
      <c r="I134" s="316"/>
      <c r="J134" s="315"/>
      <c r="K134" s="315"/>
      <c r="L134" s="316">
        <f>K134+I134+G134</f>
        <v>0</v>
      </c>
    </row>
    <row r="135" spans="1:12" ht="13.5">
      <c r="A135" s="332"/>
      <c r="B135" s="349" t="s">
        <v>343</v>
      </c>
      <c r="C135" s="343" t="s">
        <v>141</v>
      </c>
      <c r="D135" s="348"/>
      <c r="E135" s="348">
        <v>1</v>
      </c>
      <c r="F135" s="342"/>
      <c r="G135" s="350">
        <f>F135*E135</f>
        <v>0</v>
      </c>
      <c r="H135" s="348"/>
      <c r="I135" s="350"/>
      <c r="J135" s="348"/>
      <c r="K135" s="348"/>
      <c r="L135" s="350">
        <f>K135+I135+G135</f>
        <v>0</v>
      </c>
    </row>
    <row r="136" spans="1:12" ht="13.5">
      <c r="A136" s="325">
        <v>7</v>
      </c>
      <c r="B136" s="346" t="s">
        <v>345</v>
      </c>
      <c r="C136" s="56" t="s">
        <v>121</v>
      </c>
      <c r="D136" s="57"/>
      <c r="E136" s="57">
        <v>1.36</v>
      </c>
      <c r="F136" s="58"/>
      <c r="G136" s="58"/>
      <c r="H136" s="58"/>
      <c r="I136" s="58"/>
      <c r="J136" s="58"/>
      <c r="K136" s="58"/>
      <c r="L136" s="58"/>
    </row>
    <row r="137" spans="1:12" ht="13.5">
      <c r="A137" s="332"/>
      <c r="B137" s="288" t="s">
        <v>198</v>
      </c>
      <c r="C137" s="313" t="s">
        <v>0</v>
      </c>
      <c r="D137" s="315">
        <v>1</v>
      </c>
      <c r="E137" s="315">
        <f>E136*D137</f>
        <v>1.36</v>
      </c>
      <c r="F137" s="315"/>
      <c r="G137" s="316"/>
      <c r="H137" s="315"/>
      <c r="I137" s="316">
        <f>H137*E137</f>
        <v>0</v>
      </c>
      <c r="J137" s="315"/>
      <c r="K137" s="315"/>
      <c r="L137" s="316">
        <f>K137+I137+G137</f>
        <v>0</v>
      </c>
    </row>
    <row r="138" spans="1:12" ht="13.5">
      <c r="A138" s="332"/>
      <c r="B138" s="232" t="s">
        <v>420</v>
      </c>
      <c r="C138" s="113" t="s">
        <v>121</v>
      </c>
      <c r="D138" s="58">
        <v>1</v>
      </c>
      <c r="E138" s="58">
        <f>E136*D138</f>
        <v>1.36</v>
      </c>
      <c r="F138" s="113"/>
      <c r="G138" s="58">
        <f>F138*E138</f>
        <v>0</v>
      </c>
      <c r="H138" s="58"/>
      <c r="I138" s="58"/>
      <c r="J138" s="58"/>
      <c r="K138" s="58"/>
      <c r="L138" s="58">
        <f>G138</f>
        <v>0</v>
      </c>
    </row>
    <row r="139" spans="1:12" ht="13.5">
      <c r="A139" s="383"/>
      <c r="B139" s="162" t="s">
        <v>346</v>
      </c>
      <c r="C139" s="113" t="s">
        <v>0</v>
      </c>
      <c r="D139" s="58"/>
      <c r="E139" s="58">
        <v>1</v>
      </c>
      <c r="F139" s="58"/>
      <c r="G139" s="58">
        <f>F139*E139</f>
        <v>0</v>
      </c>
      <c r="H139" s="58"/>
      <c r="I139" s="58"/>
      <c r="J139" s="58"/>
      <c r="K139" s="58"/>
      <c r="L139" s="58">
        <f>G139</f>
        <v>0</v>
      </c>
    </row>
    <row r="140" spans="1:12" ht="13.5">
      <c r="A140" s="384">
        <v>8</v>
      </c>
      <c r="B140" s="241" t="s">
        <v>421</v>
      </c>
      <c r="C140" s="56" t="s">
        <v>124</v>
      </c>
      <c r="D140" s="57"/>
      <c r="E140" s="57">
        <v>34</v>
      </c>
      <c r="F140" s="58"/>
      <c r="G140" s="58"/>
      <c r="H140" s="58"/>
      <c r="I140" s="58"/>
      <c r="J140" s="58"/>
      <c r="K140" s="58"/>
      <c r="L140" s="58"/>
    </row>
    <row r="141" spans="1:12" ht="13.5">
      <c r="A141" s="383"/>
      <c r="B141" s="163" t="s">
        <v>151</v>
      </c>
      <c r="C141" s="313" t="s">
        <v>0</v>
      </c>
      <c r="D141" s="315">
        <v>1</v>
      </c>
      <c r="E141" s="315">
        <f>E140*D141</f>
        <v>34</v>
      </c>
      <c r="F141" s="315"/>
      <c r="G141" s="316"/>
      <c r="H141" s="315"/>
      <c r="I141" s="316">
        <f>H141*E141</f>
        <v>0</v>
      </c>
      <c r="J141" s="315"/>
      <c r="K141" s="315"/>
      <c r="L141" s="316">
        <f>K141+I141+G141</f>
        <v>0</v>
      </c>
    </row>
    <row r="142" spans="1:12" ht="13.5">
      <c r="A142" s="383"/>
      <c r="B142" s="357" t="s">
        <v>422</v>
      </c>
      <c r="C142" s="113" t="s">
        <v>124</v>
      </c>
      <c r="D142" s="58"/>
      <c r="E142" s="58">
        <v>24</v>
      </c>
      <c r="F142" s="58"/>
      <c r="G142" s="58">
        <f>F142*E142</f>
        <v>0</v>
      </c>
      <c r="H142" s="58"/>
      <c r="I142" s="58"/>
      <c r="J142" s="58"/>
      <c r="K142" s="58"/>
      <c r="L142" s="58">
        <f>G142</f>
        <v>0</v>
      </c>
    </row>
    <row r="143" spans="1:12" ht="13.5">
      <c r="A143" s="383"/>
      <c r="B143" s="385" t="s">
        <v>423</v>
      </c>
      <c r="C143" s="119" t="s">
        <v>124</v>
      </c>
      <c r="D143" s="172"/>
      <c r="E143" s="172">
        <v>10</v>
      </c>
      <c r="F143" s="58"/>
      <c r="G143" s="58">
        <f>F143*E143</f>
        <v>0</v>
      </c>
      <c r="H143" s="58"/>
      <c r="I143" s="58"/>
      <c r="J143" s="58"/>
      <c r="K143" s="58"/>
      <c r="L143" s="58">
        <f>G143</f>
        <v>0</v>
      </c>
    </row>
    <row r="144" spans="1:12" ht="13.5">
      <c r="A144" s="383"/>
      <c r="B144" s="162" t="s">
        <v>346</v>
      </c>
      <c r="C144" s="113" t="s">
        <v>0</v>
      </c>
      <c r="D144" s="172"/>
      <c r="E144" s="172">
        <v>1</v>
      </c>
      <c r="F144" s="58"/>
      <c r="G144" s="58">
        <f>F144*E144</f>
        <v>0</v>
      </c>
      <c r="H144" s="58"/>
      <c r="I144" s="58"/>
      <c r="J144" s="58"/>
      <c r="K144" s="58"/>
      <c r="L144" s="58">
        <f>G144</f>
        <v>0</v>
      </c>
    </row>
    <row r="145" spans="1:12" ht="12.75">
      <c r="A145" s="181"/>
      <c r="B145" s="167" t="s">
        <v>150</v>
      </c>
      <c r="C145" s="154"/>
      <c r="D145" s="152"/>
      <c r="E145" s="152"/>
      <c r="F145" s="152"/>
      <c r="G145" s="116">
        <f>SUM(G14:G144)</f>
        <v>0</v>
      </c>
      <c r="H145" s="152"/>
      <c r="I145" s="152"/>
      <c r="J145" s="152"/>
      <c r="K145" s="152"/>
      <c r="L145" s="57">
        <f>SUM(L14:L144)</f>
        <v>0</v>
      </c>
    </row>
    <row r="146" spans="1:12" ht="12.75">
      <c r="A146" s="185"/>
      <c r="B146" s="96" t="s">
        <v>132</v>
      </c>
      <c r="C146" s="97">
        <v>0.05</v>
      </c>
      <c r="D146" s="60"/>
      <c r="E146" s="61"/>
      <c r="F146" s="62"/>
      <c r="G146" s="62"/>
      <c r="H146" s="62"/>
      <c r="I146" s="62"/>
      <c r="J146" s="62"/>
      <c r="K146" s="62"/>
      <c r="L146" s="58">
        <f>G145*C146</f>
        <v>0</v>
      </c>
    </row>
    <row r="147" spans="1:13" ht="13.5">
      <c r="A147" s="185"/>
      <c r="B147" s="98" t="s">
        <v>5</v>
      </c>
      <c r="C147" s="97"/>
      <c r="D147" s="60"/>
      <c r="E147" s="61"/>
      <c r="F147" s="62"/>
      <c r="G147" s="62"/>
      <c r="H147" s="62"/>
      <c r="I147" s="62"/>
      <c r="J147" s="62"/>
      <c r="K147" s="62"/>
      <c r="L147" s="58">
        <f>L146+L145</f>
        <v>0</v>
      </c>
      <c r="M147" s="108"/>
    </row>
    <row r="148" spans="1:12" ht="13.5">
      <c r="A148" s="388"/>
      <c r="B148" s="99" t="s">
        <v>133</v>
      </c>
      <c r="C148" s="63">
        <v>0.1</v>
      </c>
      <c r="D148" s="60"/>
      <c r="E148" s="61"/>
      <c r="F148" s="62"/>
      <c r="G148" s="62"/>
      <c r="H148" s="62"/>
      <c r="I148" s="62"/>
      <c r="J148" s="62"/>
      <c r="K148" s="62"/>
      <c r="L148" s="58">
        <f>L147*C148</f>
        <v>0</v>
      </c>
    </row>
    <row r="149" spans="1:13" ht="13.5">
      <c r="A149" s="388"/>
      <c r="B149" s="100" t="s">
        <v>122</v>
      </c>
      <c r="C149" s="63"/>
      <c r="D149" s="60"/>
      <c r="E149" s="61"/>
      <c r="F149" s="62"/>
      <c r="G149" s="62"/>
      <c r="H149" s="62"/>
      <c r="I149" s="62"/>
      <c r="J149" s="62"/>
      <c r="K149" s="62"/>
      <c r="L149" s="58">
        <f>L148+L147</f>
        <v>0</v>
      </c>
      <c r="M149" s="108"/>
    </row>
    <row r="150" spans="1:12" ht="13.5">
      <c r="A150" s="389"/>
      <c r="B150" s="96" t="s">
        <v>134</v>
      </c>
      <c r="C150" s="97">
        <v>0.08</v>
      </c>
      <c r="D150" s="102"/>
      <c r="E150" s="103"/>
      <c r="F150" s="96"/>
      <c r="G150" s="94"/>
      <c r="H150" s="94"/>
      <c r="I150" s="94"/>
      <c r="J150" s="104"/>
      <c r="K150" s="104"/>
      <c r="L150" s="90">
        <f>L149*C150</f>
        <v>0</v>
      </c>
    </row>
    <row r="151" spans="1:12" ht="13.5">
      <c r="A151" s="390"/>
      <c r="B151" s="98" t="s">
        <v>5</v>
      </c>
      <c r="C151" s="97"/>
      <c r="D151" s="102"/>
      <c r="E151" s="103"/>
      <c r="F151" s="96"/>
      <c r="G151" s="94"/>
      <c r="H151" s="94"/>
      <c r="I151" s="94"/>
      <c r="J151" s="104"/>
      <c r="K151" s="104"/>
      <c r="L151" s="90">
        <f>L150+L149</f>
        <v>0</v>
      </c>
    </row>
    <row r="152" spans="2:12" ht="13.5">
      <c r="B152" s="96" t="s">
        <v>120</v>
      </c>
      <c r="C152" s="97">
        <v>0.05</v>
      </c>
      <c r="D152" s="102"/>
      <c r="E152" s="103"/>
      <c r="F152" s="96"/>
      <c r="G152" s="94"/>
      <c r="H152" s="94"/>
      <c r="I152" s="94"/>
      <c r="J152" s="104"/>
      <c r="K152" s="104"/>
      <c r="L152" s="90">
        <f>L151*C152</f>
        <v>0</v>
      </c>
    </row>
    <row r="153" spans="2:12" ht="13.5">
      <c r="B153" s="98" t="s">
        <v>5</v>
      </c>
      <c r="C153" s="97"/>
      <c r="D153" s="102"/>
      <c r="E153" s="103"/>
      <c r="F153" s="96"/>
      <c r="G153" s="94"/>
      <c r="H153" s="94"/>
      <c r="I153" s="94"/>
      <c r="J153" s="104"/>
      <c r="K153" s="104"/>
      <c r="L153" s="90">
        <f>L152+L151</f>
        <v>0</v>
      </c>
    </row>
    <row r="154" spans="2:12" ht="13.5">
      <c r="B154" s="96" t="s">
        <v>135</v>
      </c>
      <c r="C154" s="97">
        <v>0.18</v>
      </c>
      <c r="D154" s="102"/>
      <c r="E154" s="103"/>
      <c r="F154" s="96"/>
      <c r="G154" s="94"/>
      <c r="H154" s="94"/>
      <c r="I154" s="94"/>
      <c r="J154" s="104"/>
      <c r="K154" s="104"/>
      <c r="L154" s="90">
        <f>L153*C154</f>
        <v>0</v>
      </c>
    </row>
    <row r="155" spans="2:12" ht="13.5">
      <c r="B155" s="98" t="s">
        <v>150</v>
      </c>
      <c r="C155" s="105"/>
      <c r="D155" s="105"/>
      <c r="E155" s="105"/>
      <c r="F155" s="105"/>
      <c r="G155" s="106"/>
      <c r="H155" s="106"/>
      <c r="I155" s="106"/>
      <c r="J155" s="106"/>
      <c r="K155" s="106"/>
      <c r="L155" s="107">
        <f>L154+L153</f>
        <v>0</v>
      </c>
    </row>
    <row r="156" ht="13.5">
      <c r="L156" s="109"/>
    </row>
    <row r="158" ht="13.5">
      <c r="L158" s="108"/>
    </row>
    <row r="163" ht="13.5">
      <c r="L163" s="108"/>
    </row>
  </sheetData>
  <sheetProtection/>
  <mergeCells count="12">
    <mergeCell ref="A10:A11"/>
    <mergeCell ref="D10:E10"/>
    <mergeCell ref="F10:G10"/>
    <mergeCell ref="H10:I10"/>
    <mergeCell ref="J10:K10"/>
    <mergeCell ref="B53:E53"/>
    <mergeCell ref="B58:E58"/>
    <mergeCell ref="B82:E82"/>
    <mergeCell ref="B96:E96"/>
    <mergeCell ref="B37:E37"/>
    <mergeCell ref="L10:L11"/>
    <mergeCell ref="B13:E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79"/>
  <sheetViews>
    <sheetView zoomScalePageLayoutView="0" workbookViewId="0" topLeftCell="A9">
      <selection activeCell="J14" sqref="J14:J74"/>
    </sheetView>
  </sheetViews>
  <sheetFormatPr defaultColWidth="9.00390625" defaultRowHeight="12.75"/>
  <cols>
    <col min="1" max="1" width="6.25390625" style="66" customWidth="1"/>
    <col min="2" max="2" width="47.125" style="66" customWidth="1"/>
    <col min="3" max="3" width="9.125" style="66" customWidth="1"/>
    <col min="4" max="4" width="9.375" style="66" customWidth="1"/>
    <col min="5" max="5" width="9.00390625" style="66" customWidth="1"/>
    <col min="6" max="6" width="9.75390625" style="66" customWidth="1"/>
    <col min="7" max="7" width="10.75390625" style="66" customWidth="1"/>
    <col min="8" max="8" width="9.125" style="66" customWidth="1"/>
    <col min="9" max="11" width="12.125" style="66" customWidth="1"/>
    <col min="12" max="12" width="13.625" style="66" customWidth="1"/>
    <col min="13" max="16384" width="9.125" style="66" customWidth="1"/>
  </cols>
  <sheetData>
    <row r="2" spans="2:12" ht="18" customHeight="1">
      <c r="B2" s="65" t="s">
        <v>371</v>
      </c>
      <c r="C2" s="65"/>
      <c r="D2" s="65"/>
      <c r="E2" s="300"/>
      <c r="F2" s="300"/>
      <c r="G2" s="300"/>
      <c r="H2" s="146"/>
      <c r="I2" s="67"/>
      <c r="J2" s="67"/>
      <c r="K2" s="67"/>
      <c r="L2" s="67"/>
    </row>
    <row r="3" spans="2:12" ht="16.5" customHeight="1">
      <c r="B3" s="65" t="s">
        <v>287</v>
      </c>
      <c r="C3" s="65"/>
      <c r="D3" s="65"/>
      <c r="E3" s="300"/>
      <c r="F3" s="300"/>
      <c r="G3" s="300"/>
      <c r="H3" s="146"/>
      <c r="I3" s="67"/>
      <c r="J3" s="67"/>
      <c r="K3" s="67"/>
      <c r="L3" s="67"/>
    </row>
    <row r="4" spans="2:12" ht="13.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2:12" ht="21" customHeight="1">
      <c r="B5" s="67"/>
      <c r="C5" s="65" t="s">
        <v>289</v>
      </c>
      <c r="D5" s="65"/>
      <c r="E5" s="65"/>
      <c r="F5" s="65"/>
      <c r="G5" s="65"/>
      <c r="H5" s="67"/>
      <c r="I5" s="67"/>
      <c r="J5" s="67"/>
      <c r="K5" s="68"/>
      <c r="L5" s="67"/>
    </row>
    <row r="6" spans="2:12" ht="18.75" customHeight="1">
      <c r="B6" s="67"/>
      <c r="C6" s="67" t="s">
        <v>262</v>
      </c>
      <c r="D6" s="67"/>
      <c r="E6" s="67"/>
      <c r="F6" s="67"/>
      <c r="G6" s="67"/>
      <c r="H6" s="67"/>
      <c r="I6" s="67"/>
      <c r="J6" s="67"/>
      <c r="K6" s="67"/>
      <c r="L6" s="67"/>
    </row>
    <row r="7" spans="2:12" ht="13.5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2:12" ht="19.5" customHeight="1">
      <c r="B8" s="67" t="s">
        <v>125</v>
      </c>
      <c r="C8" s="67"/>
      <c r="D8" s="67"/>
      <c r="E8" s="67"/>
      <c r="F8" s="67"/>
      <c r="G8" s="67"/>
      <c r="H8" s="67"/>
      <c r="I8" s="67"/>
      <c r="J8" s="67"/>
      <c r="K8" s="69"/>
      <c r="L8" s="67"/>
    </row>
    <row r="9" spans="2:12" ht="16.5" customHeight="1">
      <c r="B9" s="67"/>
      <c r="C9" s="67"/>
      <c r="D9" s="67"/>
      <c r="E9" s="67"/>
      <c r="F9" s="67"/>
      <c r="G9" s="67"/>
      <c r="H9" s="67"/>
      <c r="I9" s="67"/>
      <c r="J9" s="67"/>
      <c r="K9" s="69"/>
      <c r="L9" s="67"/>
    </row>
    <row r="10" spans="1:12" ht="33" customHeight="1">
      <c r="A10" s="528" t="s">
        <v>10</v>
      </c>
      <c r="B10" s="554" t="s">
        <v>11</v>
      </c>
      <c r="C10" s="554" t="s">
        <v>1</v>
      </c>
      <c r="D10" s="556" t="s">
        <v>2</v>
      </c>
      <c r="E10" s="531"/>
      <c r="F10" s="532" t="s">
        <v>3</v>
      </c>
      <c r="G10" s="533"/>
      <c r="H10" s="534" t="s">
        <v>4</v>
      </c>
      <c r="I10" s="535"/>
      <c r="J10" s="534" t="s">
        <v>222</v>
      </c>
      <c r="K10" s="535"/>
      <c r="L10" s="525" t="s">
        <v>5</v>
      </c>
    </row>
    <row r="11" spans="1:12" ht="68.25" customHeight="1">
      <c r="A11" s="529"/>
      <c r="B11" s="555"/>
      <c r="C11" s="555"/>
      <c r="D11" s="72" t="s">
        <v>127</v>
      </c>
      <c r="E11" s="72" t="s">
        <v>6</v>
      </c>
      <c r="F11" s="73" t="s">
        <v>7</v>
      </c>
      <c r="G11" s="74" t="s">
        <v>5</v>
      </c>
      <c r="H11" s="75" t="s">
        <v>7</v>
      </c>
      <c r="I11" s="74" t="s">
        <v>5</v>
      </c>
      <c r="J11" s="75" t="s">
        <v>7</v>
      </c>
      <c r="K11" s="74" t="s">
        <v>5</v>
      </c>
      <c r="L11" s="526"/>
    </row>
    <row r="12" spans="1:12" ht="21" customHeight="1">
      <c r="A12" s="265" t="s">
        <v>8</v>
      </c>
      <c r="B12" s="265">
        <v>2</v>
      </c>
      <c r="C12" s="246">
        <v>3</v>
      </c>
      <c r="D12" s="73" t="s">
        <v>9</v>
      </c>
      <c r="E12" s="245">
        <v>5</v>
      </c>
      <c r="F12" s="246">
        <v>6</v>
      </c>
      <c r="G12" s="245">
        <v>7</v>
      </c>
      <c r="H12" s="246">
        <v>8</v>
      </c>
      <c r="I12" s="245">
        <v>9</v>
      </c>
      <c r="J12" s="245">
        <v>10</v>
      </c>
      <c r="K12" s="245">
        <v>11</v>
      </c>
      <c r="L12" s="265">
        <v>12</v>
      </c>
    </row>
    <row r="13" spans="1:12" ht="21" customHeight="1">
      <c r="A13" s="185"/>
      <c r="B13" s="550" t="s">
        <v>359</v>
      </c>
      <c r="C13" s="550"/>
      <c r="D13" s="550"/>
      <c r="E13" s="550"/>
      <c r="F13" s="202"/>
      <c r="G13" s="203"/>
      <c r="H13" s="204"/>
      <c r="I13" s="203"/>
      <c r="J13" s="203"/>
      <c r="K13" s="203"/>
      <c r="L13" s="205"/>
    </row>
    <row r="14" spans="1:12" ht="48.75" customHeight="1">
      <c r="A14" s="257">
        <v>1</v>
      </c>
      <c r="B14" s="307" t="s">
        <v>242</v>
      </c>
      <c r="C14" s="211" t="s">
        <v>124</v>
      </c>
      <c r="D14" s="211"/>
      <c r="E14" s="212">
        <v>1490</v>
      </c>
      <c r="F14" s="213"/>
      <c r="G14" s="215"/>
      <c r="H14" s="215"/>
      <c r="I14" s="215"/>
      <c r="J14" s="215"/>
      <c r="K14" s="213"/>
      <c r="L14" s="215"/>
    </row>
    <row r="15" spans="1:12" ht="18.75" customHeight="1">
      <c r="A15" s="259"/>
      <c r="B15" s="299" t="s">
        <v>152</v>
      </c>
      <c r="C15" s="91" t="s">
        <v>0</v>
      </c>
      <c r="D15" s="213">
        <v>1</v>
      </c>
      <c r="E15" s="213">
        <f>E14*D15</f>
        <v>1490</v>
      </c>
      <c r="F15" s="213"/>
      <c r="G15" s="215"/>
      <c r="H15" s="213"/>
      <c r="I15" s="213">
        <f>H15*E15</f>
        <v>0</v>
      </c>
      <c r="J15" s="213"/>
      <c r="K15" s="213"/>
      <c r="L15" s="213">
        <f aca="true" t="shared" si="0" ref="L15:L21">K15+I15+G15</f>
        <v>0</v>
      </c>
    </row>
    <row r="16" spans="1:12" ht="18.75" customHeight="1">
      <c r="A16" s="259"/>
      <c r="B16" s="275" t="s">
        <v>252</v>
      </c>
      <c r="C16" s="215" t="s">
        <v>223</v>
      </c>
      <c r="D16" s="215"/>
      <c r="E16" s="213">
        <v>80</v>
      </c>
      <c r="F16" s="213"/>
      <c r="G16" s="252">
        <f aca="true" t="shared" si="1" ref="G16:G22">F16*E16</f>
        <v>0</v>
      </c>
      <c r="H16" s="252"/>
      <c r="I16" s="252"/>
      <c r="J16" s="252"/>
      <c r="K16" s="252"/>
      <c r="L16" s="213">
        <f t="shared" si="0"/>
        <v>0</v>
      </c>
    </row>
    <row r="17" spans="1:12" ht="18.75" customHeight="1">
      <c r="A17" s="259"/>
      <c r="B17" s="275" t="s">
        <v>362</v>
      </c>
      <c r="C17" s="215" t="s">
        <v>223</v>
      </c>
      <c r="D17" s="215"/>
      <c r="E17" s="213">
        <v>80</v>
      </c>
      <c r="F17" s="213"/>
      <c r="G17" s="252">
        <f t="shared" si="1"/>
        <v>0</v>
      </c>
      <c r="H17" s="252"/>
      <c r="I17" s="252"/>
      <c r="J17" s="252"/>
      <c r="K17" s="252"/>
      <c r="L17" s="213">
        <f t="shared" si="0"/>
        <v>0</v>
      </c>
    </row>
    <row r="18" spans="1:12" ht="18.75" customHeight="1">
      <c r="A18" s="259"/>
      <c r="B18" s="275" t="s">
        <v>363</v>
      </c>
      <c r="C18" s="215" t="s">
        <v>223</v>
      </c>
      <c r="D18" s="215"/>
      <c r="E18" s="213">
        <v>80</v>
      </c>
      <c r="F18" s="213"/>
      <c r="G18" s="252">
        <f t="shared" si="1"/>
        <v>0</v>
      </c>
      <c r="H18" s="252"/>
      <c r="I18" s="252"/>
      <c r="J18" s="252"/>
      <c r="K18" s="252"/>
      <c r="L18" s="213">
        <f t="shared" si="0"/>
        <v>0</v>
      </c>
    </row>
    <row r="19" spans="1:12" ht="18.75" customHeight="1">
      <c r="A19" s="259"/>
      <c r="B19" s="275" t="s">
        <v>243</v>
      </c>
      <c r="C19" s="215" t="s">
        <v>223</v>
      </c>
      <c r="D19" s="215"/>
      <c r="E19" s="213">
        <v>600</v>
      </c>
      <c r="F19" s="213"/>
      <c r="G19" s="252">
        <f t="shared" si="1"/>
        <v>0</v>
      </c>
      <c r="H19" s="252"/>
      <c r="I19" s="252"/>
      <c r="J19" s="252"/>
      <c r="K19" s="252"/>
      <c r="L19" s="213">
        <f t="shared" si="0"/>
        <v>0</v>
      </c>
    </row>
    <row r="20" spans="1:12" ht="18.75" customHeight="1">
      <c r="A20" s="259"/>
      <c r="B20" s="275" t="s">
        <v>456</v>
      </c>
      <c r="C20" s="215" t="s">
        <v>223</v>
      </c>
      <c r="D20" s="215"/>
      <c r="E20" s="213">
        <v>50</v>
      </c>
      <c r="F20" s="213"/>
      <c r="G20" s="252">
        <f t="shared" si="1"/>
        <v>0</v>
      </c>
      <c r="H20" s="252"/>
      <c r="I20" s="252"/>
      <c r="J20" s="252"/>
      <c r="K20" s="252"/>
      <c r="L20" s="213">
        <f t="shared" si="0"/>
        <v>0</v>
      </c>
    </row>
    <row r="21" spans="1:12" ht="18.75" customHeight="1">
      <c r="A21" s="259"/>
      <c r="B21" s="275" t="s">
        <v>454</v>
      </c>
      <c r="C21" s="215" t="s">
        <v>223</v>
      </c>
      <c r="D21" s="215"/>
      <c r="E21" s="213">
        <v>400</v>
      </c>
      <c r="F21" s="213"/>
      <c r="G21" s="252">
        <f t="shared" si="1"/>
        <v>0</v>
      </c>
      <c r="H21" s="252"/>
      <c r="I21" s="252"/>
      <c r="J21" s="252"/>
      <c r="K21" s="252"/>
      <c r="L21" s="213">
        <f t="shared" si="0"/>
        <v>0</v>
      </c>
    </row>
    <row r="22" spans="1:12" ht="18.75" customHeight="1">
      <c r="A22" s="259"/>
      <c r="B22" s="275" t="s">
        <v>455</v>
      </c>
      <c r="C22" s="91" t="s">
        <v>124</v>
      </c>
      <c r="D22" s="215"/>
      <c r="E22" s="213">
        <v>200</v>
      </c>
      <c r="F22" s="213"/>
      <c r="G22" s="213">
        <f t="shared" si="1"/>
        <v>0</v>
      </c>
      <c r="H22" s="252"/>
      <c r="I22" s="252"/>
      <c r="J22" s="252"/>
      <c r="K22" s="252"/>
      <c r="L22" s="213">
        <f>G22</f>
        <v>0</v>
      </c>
    </row>
    <row r="23" spans="1:12" ht="18.75" customHeight="1">
      <c r="A23" s="257">
        <v>2</v>
      </c>
      <c r="B23" s="274" t="s">
        <v>244</v>
      </c>
      <c r="C23" s="211" t="s">
        <v>124</v>
      </c>
      <c r="D23" s="211"/>
      <c r="E23" s="212">
        <v>80</v>
      </c>
      <c r="F23" s="213"/>
      <c r="G23" s="252"/>
      <c r="H23" s="252"/>
      <c r="I23" s="252"/>
      <c r="J23" s="252"/>
      <c r="K23" s="252"/>
      <c r="L23" s="252"/>
    </row>
    <row r="24" spans="1:12" ht="18.75" customHeight="1">
      <c r="A24" s="259"/>
      <c r="B24" s="299" t="s">
        <v>152</v>
      </c>
      <c r="C24" s="91" t="s">
        <v>0</v>
      </c>
      <c r="D24" s="213">
        <v>1</v>
      </c>
      <c r="E24" s="213">
        <f>E23*D24</f>
        <v>80</v>
      </c>
      <c r="F24" s="213"/>
      <c r="G24" s="252"/>
      <c r="H24" s="252"/>
      <c r="I24" s="252">
        <f>H24*E24</f>
        <v>0</v>
      </c>
      <c r="J24" s="252"/>
      <c r="K24" s="252"/>
      <c r="L24" s="252">
        <f>K24+I24+G24</f>
        <v>0</v>
      </c>
    </row>
    <row r="25" spans="1:12" ht="18.75" customHeight="1">
      <c r="A25" s="259"/>
      <c r="B25" s="275" t="s">
        <v>364</v>
      </c>
      <c r="C25" s="215" t="s">
        <v>223</v>
      </c>
      <c r="D25" s="213">
        <v>1</v>
      </c>
      <c r="E25" s="213">
        <f>E23*D25</f>
        <v>80</v>
      </c>
      <c r="F25" s="213"/>
      <c r="G25" s="252">
        <f>F25*E25</f>
        <v>0</v>
      </c>
      <c r="H25" s="252"/>
      <c r="I25" s="252"/>
      <c r="J25" s="252"/>
      <c r="K25" s="252"/>
      <c r="L25" s="252">
        <f>I25+G25</f>
        <v>0</v>
      </c>
    </row>
    <row r="26" spans="1:12" ht="15.75" customHeight="1">
      <c r="A26" s="269">
        <v>3</v>
      </c>
      <c r="B26" s="140" t="s">
        <v>253</v>
      </c>
      <c r="C26" s="137" t="s">
        <v>141</v>
      </c>
      <c r="D26" s="138"/>
      <c r="E26" s="142">
        <v>38</v>
      </c>
      <c r="F26" s="213"/>
      <c r="G26" s="252"/>
      <c r="H26" s="252"/>
      <c r="I26" s="252"/>
      <c r="J26" s="252"/>
      <c r="K26" s="252"/>
      <c r="L26" s="252"/>
    </row>
    <row r="27" spans="1:12" ht="19.5" customHeight="1">
      <c r="A27" s="268"/>
      <c r="B27" s="299" t="s">
        <v>151</v>
      </c>
      <c r="C27" s="91" t="s">
        <v>0</v>
      </c>
      <c r="D27" s="270">
        <v>1</v>
      </c>
      <c r="E27" s="248">
        <f>E26*D27</f>
        <v>38</v>
      </c>
      <c r="F27" s="213"/>
      <c r="G27" s="252"/>
      <c r="H27" s="252"/>
      <c r="I27" s="252">
        <f>H27*E27</f>
        <v>0</v>
      </c>
      <c r="J27" s="252"/>
      <c r="K27" s="252"/>
      <c r="L27" s="252">
        <f>K27+I27+G27</f>
        <v>0</v>
      </c>
    </row>
    <row r="28" spans="1:12" ht="15.75" customHeight="1">
      <c r="A28" s="268"/>
      <c r="B28" s="141" t="s">
        <v>254</v>
      </c>
      <c r="C28" s="246" t="s">
        <v>141</v>
      </c>
      <c r="D28" s="248">
        <v>1</v>
      </c>
      <c r="E28" s="248">
        <f>E26*D28</f>
        <v>38</v>
      </c>
      <c r="F28" s="213"/>
      <c r="G28" s="252">
        <f>F28*E28</f>
        <v>0</v>
      </c>
      <c r="H28" s="252"/>
      <c r="I28" s="252"/>
      <c r="J28" s="252"/>
      <c r="K28" s="252"/>
      <c r="L28" s="252">
        <f>K28+I28+G28</f>
        <v>0</v>
      </c>
    </row>
    <row r="29" spans="1:12" ht="16.5" customHeight="1">
      <c r="A29" s="269">
        <v>4</v>
      </c>
      <c r="B29" s="140" t="s">
        <v>241</v>
      </c>
      <c r="C29" s="137" t="s">
        <v>141</v>
      </c>
      <c r="D29" s="138"/>
      <c r="E29" s="142">
        <v>12</v>
      </c>
      <c r="F29" s="213"/>
      <c r="G29" s="252"/>
      <c r="H29" s="252"/>
      <c r="I29" s="252"/>
      <c r="J29" s="252"/>
      <c r="K29" s="252"/>
      <c r="L29" s="252"/>
    </row>
    <row r="30" spans="1:12" ht="16.5" customHeight="1">
      <c r="A30" s="268"/>
      <c r="B30" s="299" t="s">
        <v>151</v>
      </c>
      <c r="C30" s="91" t="s">
        <v>0</v>
      </c>
      <c r="D30" s="371">
        <v>1</v>
      </c>
      <c r="E30" s="248">
        <f>E29*D30</f>
        <v>12</v>
      </c>
      <c r="F30" s="213"/>
      <c r="G30" s="252"/>
      <c r="H30" s="252"/>
      <c r="I30" s="252">
        <f>H30*E30</f>
        <v>0</v>
      </c>
      <c r="J30" s="252"/>
      <c r="K30" s="252"/>
      <c r="L30" s="252">
        <f>K30+I30+G30</f>
        <v>0</v>
      </c>
    </row>
    <row r="31" spans="1:12" ht="16.5" customHeight="1">
      <c r="A31" s="268"/>
      <c r="B31" s="271" t="s">
        <v>241</v>
      </c>
      <c r="C31" s="246" t="s">
        <v>141</v>
      </c>
      <c r="D31" s="248">
        <v>1</v>
      </c>
      <c r="E31" s="248">
        <f>E29*D31</f>
        <v>12</v>
      </c>
      <c r="F31" s="213"/>
      <c r="G31" s="252">
        <f>F31*E31</f>
        <v>0</v>
      </c>
      <c r="H31" s="252"/>
      <c r="I31" s="252"/>
      <c r="J31" s="252"/>
      <c r="K31" s="252"/>
      <c r="L31" s="252">
        <f>K31+I31+G31</f>
        <v>0</v>
      </c>
    </row>
    <row r="32" spans="1:12" ht="16.5" customHeight="1">
      <c r="A32" s="269">
        <v>5</v>
      </c>
      <c r="B32" s="93" t="s">
        <v>366</v>
      </c>
      <c r="C32" s="137" t="s">
        <v>141</v>
      </c>
      <c r="D32" s="138"/>
      <c r="E32" s="142">
        <v>29</v>
      </c>
      <c r="F32" s="213"/>
      <c r="G32" s="252"/>
      <c r="H32" s="252"/>
      <c r="I32" s="252"/>
      <c r="J32" s="252"/>
      <c r="K32" s="252"/>
      <c r="L32" s="252"/>
    </row>
    <row r="33" spans="1:12" ht="16.5" customHeight="1">
      <c r="A33" s="268"/>
      <c r="B33" s="299" t="s">
        <v>151</v>
      </c>
      <c r="C33" s="91" t="s">
        <v>0</v>
      </c>
      <c r="D33" s="371">
        <v>1</v>
      </c>
      <c r="E33" s="248">
        <f>E32*D33</f>
        <v>29</v>
      </c>
      <c r="F33" s="213"/>
      <c r="G33" s="252"/>
      <c r="H33" s="252"/>
      <c r="I33" s="252">
        <f>H33*E33</f>
        <v>0</v>
      </c>
      <c r="J33" s="252"/>
      <c r="K33" s="252"/>
      <c r="L33" s="252">
        <f>K33+I33+G33</f>
        <v>0</v>
      </c>
    </row>
    <row r="34" spans="1:12" ht="16.5" customHeight="1">
      <c r="A34" s="268"/>
      <c r="B34" s="271" t="s">
        <v>241</v>
      </c>
      <c r="C34" s="246" t="s">
        <v>141</v>
      </c>
      <c r="D34" s="248">
        <v>1</v>
      </c>
      <c r="E34" s="248">
        <f>E32*D34</f>
        <v>29</v>
      </c>
      <c r="F34" s="213"/>
      <c r="G34" s="252">
        <f>F34*E34</f>
        <v>0</v>
      </c>
      <c r="H34" s="252"/>
      <c r="I34" s="252"/>
      <c r="J34" s="252"/>
      <c r="K34" s="252"/>
      <c r="L34" s="252">
        <f>K34+I34+G34</f>
        <v>0</v>
      </c>
    </row>
    <row r="35" spans="1:12" ht="43.5" customHeight="1">
      <c r="A35" s="266">
        <v>6</v>
      </c>
      <c r="B35" s="140" t="s">
        <v>255</v>
      </c>
      <c r="C35" s="137" t="s">
        <v>141</v>
      </c>
      <c r="D35" s="138"/>
      <c r="E35" s="142">
        <v>25</v>
      </c>
      <c r="F35" s="213"/>
      <c r="G35" s="252"/>
      <c r="H35" s="252"/>
      <c r="I35" s="252"/>
      <c r="J35" s="252"/>
      <c r="K35" s="252"/>
      <c r="L35" s="252"/>
    </row>
    <row r="36" spans="1:12" ht="16.5" customHeight="1">
      <c r="A36" s="267"/>
      <c r="B36" s="299" t="s">
        <v>151</v>
      </c>
      <c r="C36" s="91" t="s">
        <v>0</v>
      </c>
      <c r="D36" s="370">
        <v>1</v>
      </c>
      <c r="E36" s="248">
        <f>E35*D36</f>
        <v>25</v>
      </c>
      <c r="F36" s="213"/>
      <c r="G36" s="252"/>
      <c r="H36" s="252"/>
      <c r="I36" s="252">
        <f>H36*E36</f>
        <v>0</v>
      </c>
      <c r="J36" s="252"/>
      <c r="K36" s="252"/>
      <c r="L36" s="252">
        <f>K36+I36+G36</f>
        <v>0</v>
      </c>
    </row>
    <row r="37" spans="1:12" ht="29.25" customHeight="1">
      <c r="A37" s="268"/>
      <c r="B37" s="141" t="s">
        <v>360</v>
      </c>
      <c r="C37" s="246" t="s">
        <v>141</v>
      </c>
      <c r="D37" s="247"/>
      <c r="E37" s="248">
        <v>21</v>
      </c>
      <c r="F37" s="213"/>
      <c r="G37" s="252">
        <f>F37*E37</f>
        <v>0</v>
      </c>
      <c r="H37" s="252"/>
      <c r="I37" s="252"/>
      <c r="J37" s="252"/>
      <c r="K37" s="252"/>
      <c r="L37" s="252">
        <f>K37+I37+G37</f>
        <v>0</v>
      </c>
    </row>
    <row r="38" spans="1:12" ht="29.25" customHeight="1">
      <c r="A38" s="268"/>
      <c r="B38" s="141" t="s">
        <v>367</v>
      </c>
      <c r="C38" s="246" t="s">
        <v>141</v>
      </c>
      <c r="D38" s="247"/>
      <c r="E38" s="248">
        <v>4</v>
      </c>
      <c r="F38" s="213"/>
      <c r="G38" s="252">
        <f>F38*E38</f>
        <v>0</v>
      </c>
      <c r="H38" s="252"/>
      <c r="I38" s="252"/>
      <c r="J38" s="252"/>
      <c r="K38" s="252"/>
      <c r="L38" s="252">
        <f>K38+I38+G38</f>
        <v>0</v>
      </c>
    </row>
    <row r="39" spans="1:12" ht="29.25" customHeight="1">
      <c r="A39" s="266">
        <v>7</v>
      </c>
      <c r="B39" s="140" t="s">
        <v>368</v>
      </c>
      <c r="C39" s="137" t="s">
        <v>141</v>
      </c>
      <c r="D39" s="138"/>
      <c r="E39" s="142">
        <v>2</v>
      </c>
      <c r="F39" s="213"/>
      <c r="G39" s="252"/>
      <c r="H39" s="252"/>
      <c r="I39" s="252"/>
      <c r="J39" s="252"/>
      <c r="K39" s="252"/>
      <c r="L39" s="252"/>
    </row>
    <row r="40" spans="1:12" ht="18" customHeight="1">
      <c r="A40" s="267"/>
      <c r="B40" s="299" t="s">
        <v>151</v>
      </c>
      <c r="C40" s="91" t="s">
        <v>0</v>
      </c>
      <c r="D40" s="370">
        <v>1</v>
      </c>
      <c r="E40" s="248">
        <f>E39*D40</f>
        <v>2</v>
      </c>
      <c r="F40" s="213"/>
      <c r="G40" s="252"/>
      <c r="H40" s="252"/>
      <c r="I40" s="252">
        <f>H40*E40</f>
        <v>0</v>
      </c>
      <c r="J40" s="252"/>
      <c r="K40" s="252"/>
      <c r="L40" s="252">
        <f>K40+I40+G40</f>
        <v>0</v>
      </c>
    </row>
    <row r="41" spans="1:12" ht="29.25" customHeight="1">
      <c r="A41" s="268"/>
      <c r="B41" s="141" t="s">
        <v>369</v>
      </c>
      <c r="C41" s="246" t="s">
        <v>141</v>
      </c>
      <c r="D41" s="74">
        <v>1</v>
      </c>
      <c r="E41" s="248">
        <f>D41*E39</f>
        <v>2</v>
      </c>
      <c r="F41" s="213"/>
      <c r="G41" s="252">
        <f>F41*E41</f>
        <v>0</v>
      </c>
      <c r="H41" s="252"/>
      <c r="I41" s="252"/>
      <c r="J41" s="252"/>
      <c r="K41" s="252"/>
      <c r="L41" s="252">
        <f>K41+I41+G41</f>
        <v>0</v>
      </c>
    </row>
    <row r="42" spans="1:12" ht="20.25" customHeight="1">
      <c r="A42" s="266">
        <v>8</v>
      </c>
      <c r="B42" s="369" t="s">
        <v>365</v>
      </c>
      <c r="C42" s="137" t="s">
        <v>141</v>
      </c>
      <c r="D42" s="138"/>
      <c r="E42" s="142">
        <v>4</v>
      </c>
      <c r="F42" s="213"/>
      <c r="G42" s="252"/>
      <c r="H42" s="252"/>
      <c r="I42" s="252"/>
      <c r="J42" s="252"/>
      <c r="K42" s="252"/>
      <c r="L42" s="252"/>
    </row>
    <row r="43" spans="1:12" ht="18.75" customHeight="1">
      <c r="A43" s="268"/>
      <c r="B43" s="299" t="s">
        <v>151</v>
      </c>
      <c r="C43" s="91" t="s">
        <v>0</v>
      </c>
      <c r="D43" s="248">
        <v>1</v>
      </c>
      <c r="E43" s="248">
        <f>E42*D43</f>
        <v>4</v>
      </c>
      <c r="F43" s="213"/>
      <c r="G43" s="252"/>
      <c r="H43" s="252"/>
      <c r="I43" s="252">
        <f>H43*E43</f>
        <v>0</v>
      </c>
      <c r="J43" s="252"/>
      <c r="K43" s="252"/>
      <c r="L43" s="252">
        <f>K43+I43+G43</f>
        <v>0</v>
      </c>
    </row>
    <row r="44" spans="1:12" ht="31.5" customHeight="1">
      <c r="A44" s="268"/>
      <c r="B44" s="368" t="s">
        <v>361</v>
      </c>
      <c r="C44" s="246" t="s">
        <v>141</v>
      </c>
      <c r="D44" s="74">
        <v>1</v>
      </c>
      <c r="E44" s="248">
        <f>E42*D44</f>
        <v>4</v>
      </c>
      <c r="F44" s="213"/>
      <c r="G44" s="252">
        <f>F44*E44</f>
        <v>0</v>
      </c>
      <c r="H44" s="252"/>
      <c r="I44" s="252"/>
      <c r="J44" s="252"/>
      <c r="K44" s="252"/>
      <c r="L44" s="252">
        <f>K44+I44+G44</f>
        <v>0</v>
      </c>
    </row>
    <row r="45" spans="1:12" ht="17.25" customHeight="1">
      <c r="A45" s="266">
        <v>9</v>
      </c>
      <c r="B45" s="140" t="s">
        <v>285</v>
      </c>
      <c r="C45" s="137" t="s">
        <v>141</v>
      </c>
      <c r="D45" s="138"/>
      <c r="E45" s="142">
        <v>2</v>
      </c>
      <c r="F45" s="213"/>
      <c r="G45" s="252"/>
      <c r="H45" s="252"/>
      <c r="I45" s="252"/>
      <c r="J45" s="252"/>
      <c r="K45" s="252"/>
      <c r="L45" s="252"/>
    </row>
    <row r="46" spans="1:12" ht="17.25" customHeight="1">
      <c r="A46" s="267"/>
      <c r="B46" s="299" t="s">
        <v>151</v>
      </c>
      <c r="C46" s="91" t="s">
        <v>0</v>
      </c>
      <c r="D46" s="74">
        <v>1</v>
      </c>
      <c r="E46" s="248">
        <f>E45*D46</f>
        <v>2</v>
      </c>
      <c r="F46" s="213"/>
      <c r="G46" s="252"/>
      <c r="H46" s="252"/>
      <c r="I46" s="252">
        <f>H46*E46</f>
        <v>0</v>
      </c>
      <c r="J46" s="252"/>
      <c r="K46" s="252"/>
      <c r="L46" s="252">
        <f>K46+I46+G46</f>
        <v>0</v>
      </c>
    </row>
    <row r="47" spans="1:12" ht="17.25" customHeight="1">
      <c r="A47" s="267"/>
      <c r="B47" s="141" t="s">
        <v>286</v>
      </c>
      <c r="C47" s="246" t="s">
        <v>141</v>
      </c>
      <c r="D47" s="74">
        <v>1</v>
      </c>
      <c r="E47" s="248">
        <f>E45*D47</f>
        <v>2</v>
      </c>
      <c r="F47" s="213"/>
      <c r="G47" s="252">
        <f>F47*E47</f>
        <v>0</v>
      </c>
      <c r="H47" s="252"/>
      <c r="I47" s="252"/>
      <c r="J47" s="252"/>
      <c r="K47" s="252"/>
      <c r="L47" s="252">
        <f>G47</f>
        <v>0</v>
      </c>
    </row>
    <row r="48" spans="1:12" ht="15.75" customHeight="1">
      <c r="A48" s="272"/>
      <c r="B48" s="274" t="s">
        <v>5</v>
      </c>
      <c r="C48" s="211"/>
      <c r="D48" s="211"/>
      <c r="E48" s="211"/>
      <c r="F48" s="212"/>
      <c r="G48" s="212">
        <f>SUM(G14:G47)</f>
        <v>0</v>
      </c>
      <c r="H48" s="212"/>
      <c r="I48" s="212">
        <f>SUM(I14:I47)</f>
        <v>0</v>
      </c>
      <c r="J48" s="212"/>
      <c r="K48" s="212"/>
      <c r="L48" s="212">
        <f>SUM(L14:L47)</f>
        <v>0</v>
      </c>
    </row>
    <row r="49" spans="1:12" ht="15.75" customHeight="1">
      <c r="A49" s="264"/>
      <c r="B49" s="102" t="s">
        <v>132</v>
      </c>
      <c r="C49" s="250">
        <v>0.05</v>
      </c>
      <c r="D49" s="211"/>
      <c r="E49" s="211"/>
      <c r="F49" s="212"/>
      <c r="G49" s="212"/>
      <c r="H49" s="212"/>
      <c r="I49" s="212"/>
      <c r="J49" s="212"/>
      <c r="K49" s="212"/>
      <c r="L49" s="213">
        <f>G48*C49</f>
        <v>0</v>
      </c>
    </row>
    <row r="50" spans="1:12" ht="15.75" customHeight="1">
      <c r="A50" s="264"/>
      <c r="B50" s="98" t="s">
        <v>5</v>
      </c>
      <c r="C50" s="96"/>
      <c r="D50" s="211"/>
      <c r="E50" s="211"/>
      <c r="F50" s="212"/>
      <c r="G50" s="212"/>
      <c r="H50" s="212"/>
      <c r="I50" s="212"/>
      <c r="J50" s="212"/>
      <c r="K50" s="212"/>
      <c r="L50" s="213">
        <f>L49+L48</f>
        <v>0</v>
      </c>
    </row>
    <row r="51" spans="1:12" ht="15.75" customHeight="1">
      <c r="A51" s="264"/>
      <c r="B51" s="211" t="s">
        <v>224</v>
      </c>
      <c r="C51" s="273">
        <v>0.75</v>
      </c>
      <c r="D51" s="211"/>
      <c r="E51" s="211"/>
      <c r="F51" s="212"/>
      <c r="G51" s="212"/>
      <c r="H51" s="212"/>
      <c r="I51" s="212"/>
      <c r="J51" s="212"/>
      <c r="K51" s="212"/>
      <c r="L51" s="213">
        <f>I48*C51</f>
        <v>0</v>
      </c>
    </row>
    <row r="52" spans="1:12" ht="15.75" customHeight="1">
      <c r="A52" s="264"/>
      <c r="B52" s="274" t="s">
        <v>5</v>
      </c>
      <c r="C52" s="211"/>
      <c r="D52" s="211"/>
      <c r="E52" s="211"/>
      <c r="F52" s="212"/>
      <c r="G52" s="212"/>
      <c r="H52" s="212"/>
      <c r="I52" s="212"/>
      <c r="J52" s="212"/>
      <c r="K52" s="212"/>
      <c r="L52" s="213">
        <f>L51+L50</f>
        <v>0</v>
      </c>
    </row>
    <row r="53" spans="1:12" ht="15.75" customHeight="1">
      <c r="A53" s="264"/>
      <c r="B53" s="211" t="s">
        <v>225</v>
      </c>
      <c r="C53" s="273">
        <v>0.08</v>
      </c>
      <c r="D53" s="211"/>
      <c r="E53" s="211"/>
      <c r="F53" s="212"/>
      <c r="G53" s="212"/>
      <c r="H53" s="212"/>
      <c r="I53" s="212"/>
      <c r="J53" s="212"/>
      <c r="K53" s="212"/>
      <c r="L53" s="213">
        <f>L52*C53</f>
        <v>0</v>
      </c>
    </row>
    <row r="54" spans="1:12" ht="15.75" customHeight="1">
      <c r="A54" s="264"/>
      <c r="B54" s="362" t="s">
        <v>5</v>
      </c>
      <c r="C54" s="276"/>
      <c r="D54" s="276"/>
      <c r="E54" s="276"/>
      <c r="F54" s="277"/>
      <c r="G54" s="277"/>
      <c r="H54" s="277"/>
      <c r="I54" s="277"/>
      <c r="J54" s="277"/>
      <c r="K54" s="277"/>
      <c r="L54" s="277">
        <f>L53+L52</f>
        <v>0</v>
      </c>
    </row>
    <row r="55" spans="1:12" ht="21" customHeight="1">
      <c r="A55" s="363"/>
      <c r="B55" s="553" t="s">
        <v>245</v>
      </c>
      <c r="C55" s="553"/>
      <c r="D55" s="553"/>
      <c r="E55" s="553"/>
      <c r="F55" s="364"/>
      <c r="G55" s="365"/>
      <c r="H55" s="366"/>
      <c r="I55" s="365"/>
      <c r="J55" s="365"/>
      <c r="K55" s="365"/>
      <c r="L55" s="367"/>
    </row>
    <row r="56" spans="1:12" ht="21" customHeight="1">
      <c r="A56" s="257">
        <v>1</v>
      </c>
      <c r="B56" s="274" t="s">
        <v>246</v>
      </c>
      <c r="C56" s="211" t="s">
        <v>137</v>
      </c>
      <c r="D56" s="211"/>
      <c r="E56" s="212">
        <v>11.2</v>
      </c>
      <c r="F56" s="213"/>
      <c r="G56" s="213"/>
      <c r="H56" s="213"/>
      <c r="I56" s="213"/>
      <c r="J56" s="213"/>
      <c r="K56" s="213"/>
      <c r="L56" s="213"/>
    </row>
    <row r="57" spans="1:12" ht="15.75" customHeight="1">
      <c r="A57" s="259"/>
      <c r="B57" s="299" t="s">
        <v>151</v>
      </c>
      <c r="C57" s="91" t="s">
        <v>0</v>
      </c>
      <c r="D57" s="213">
        <v>1</v>
      </c>
      <c r="E57" s="213">
        <f>E56*D57</f>
        <v>11.2</v>
      </c>
      <c r="F57" s="213"/>
      <c r="G57" s="213"/>
      <c r="H57" s="213"/>
      <c r="I57" s="213">
        <f>H57*E57</f>
        <v>0</v>
      </c>
      <c r="J57" s="213"/>
      <c r="K57" s="213"/>
      <c r="L57" s="213">
        <f>I57</f>
        <v>0</v>
      </c>
    </row>
    <row r="58" spans="1:12" ht="21" customHeight="1">
      <c r="A58" s="257">
        <v>2</v>
      </c>
      <c r="B58" s="274" t="s">
        <v>247</v>
      </c>
      <c r="C58" s="211" t="s">
        <v>137</v>
      </c>
      <c r="D58" s="212"/>
      <c r="E58" s="212">
        <v>3.6</v>
      </c>
      <c r="F58" s="213"/>
      <c r="G58" s="213"/>
      <c r="H58" s="213"/>
      <c r="I58" s="213"/>
      <c r="J58" s="213"/>
      <c r="K58" s="213"/>
      <c r="L58" s="213"/>
    </row>
    <row r="59" spans="1:12" ht="15.75" customHeight="1">
      <c r="A59" s="259"/>
      <c r="B59" s="299" t="s">
        <v>151</v>
      </c>
      <c r="C59" s="91" t="s">
        <v>0</v>
      </c>
      <c r="D59" s="213">
        <v>1</v>
      </c>
      <c r="E59" s="213">
        <f>E58*D59</f>
        <v>3.6</v>
      </c>
      <c r="F59" s="213"/>
      <c r="G59" s="213"/>
      <c r="H59" s="213"/>
      <c r="I59" s="213">
        <f>H59*E59</f>
        <v>0</v>
      </c>
      <c r="J59" s="213"/>
      <c r="K59" s="213"/>
      <c r="L59" s="213">
        <f>I59</f>
        <v>0</v>
      </c>
    </row>
    <row r="60" spans="1:12" ht="15.75" customHeight="1">
      <c r="A60" s="259"/>
      <c r="B60" s="275" t="s">
        <v>248</v>
      </c>
      <c r="C60" s="215" t="s">
        <v>137</v>
      </c>
      <c r="D60" s="213">
        <v>1.1</v>
      </c>
      <c r="E60" s="213">
        <f>E58*D60</f>
        <v>3.9600000000000004</v>
      </c>
      <c r="F60" s="213"/>
      <c r="G60" s="213">
        <f>F60*E60</f>
        <v>0</v>
      </c>
      <c r="H60" s="213"/>
      <c r="I60" s="213"/>
      <c r="J60" s="213"/>
      <c r="K60" s="213"/>
      <c r="L60" s="213">
        <f>G60</f>
        <v>0</v>
      </c>
    </row>
    <row r="61" spans="1:12" ht="15.75" customHeight="1">
      <c r="A61" s="259"/>
      <c r="B61" s="275" t="s">
        <v>259</v>
      </c>
      <c r="C61" s="215" t="s">
        <v>124</v>
      </c>
      <c r="D61" s="215"/>
      <c r="E61" s="213">
        <v>50</v>
      </c>
      <c r="F61" s="213"/>
      <c r="G61" s="213">
        <f>F61*E61</f>
        <v>0</v>
      </c>
      <c r="H61" s="213"/>
      <c r="I61" s="213"/>
      <c r="J61" s="213"/>
      <c r="K61" s="213"/>
      <c r="L61" s="213">
        <f>G61</f>
        <v>0</v>
      </c>
    </row>
    <row r="62" spans="1:12" ht="21" customHeight="1">
      <c r="A62" s="257">
        <v>3</v>
      </c>
      <c r="B62" s="274" t="s">
        <v>249</v>
      </c>
      <c r="C62" s="211" t="s">
        <v>137</v>
      </c>
      <c r="D62" s="211"/>
      <c r="E62" s="212">
        <v>7.6</v>
      </c>
      <c r="F62" s="213"/>
      <c r="G62" s="213"/>
      <c r="H62" s="213"/>
      <c r="I62" s="213"/>
      <c r="J62" s="213"/>
      <c r="K62" s="213"/>
      <c r="L62" s="213"/>
    </row>
    <row r="63" spans="1:12" ht="15.75" customHeight="1">
      <c r="A63" s="259"/>
      <c r="B63" s="299" t="s">
        <v>151</v>
      </c>
      <c r="C63" s="91" t="s">
        <v>0</v>
      </c>
      <c r="D63" s="213">
        <v>1</v>
      </c>
      <c r="E63" s="213">
        <f>E62*D63</f>
        <v>7.6</v>
      </c>
      <c r="F63" s="213"/>
      <c r="G63" s="213"/>
      <c r="H63" s="213"/>
      <c r="I63" s="213">
        <f>H63*E63</f>
        <v>0</v>
      </c>
      <c r="J63" s="213"/>
      <c r="K63" s="213"/>
      <c r="L63" s="213">
        <f>I63</f>
        <v>0</v>
      </c>
    </row>
    <row r="64" spans="1:12" ht="33.75" customHeight="1">
      <c r="A64" s="257">
        <v>4</v>
      </c>
      <c r="B64" s="307" t="s">
        <v>178</v>
      </c>
      <c r="C64" s="211" t="s">
        <v>137</v>
      </c>
      <c r="D64" s="212"/>
      <c r="E64" s="212">
        <v>3.6</v>
      </c>
      <c r="F64" s="213"/>
      <c r="G64" s="213"/>
      <c r="H64" s="213"/>
      <c r="I64" s="213"/>
      <c r="J64" s="213"/>
      <c r="K64" s="213"/>
      <c r="L64" s="213"/>
    </row>
    <row r="65" spans="1:12" ht="15.75" customHeight="1">
      <c r="A65" s="259"/>
      <c r="B65" s="299" t="s">
        <v>151</v>
      </c>
      <c r="C65" s="91" t="s">
        <v>0</v>
      </c>
      <c r="D65" s="213">
        <v>1</v>
      </c>
      <c r="E65" s="213">
        <f>E64*D65</f>
        <v>3.6</v>
      </c>
      <c r="F65" s="213"/>
      <c r="G65" s="213"/>
      <c r="H65" s="213"/>
      <c r="I65" s="213">
        <f>H65*E65</f>
        <v>0</v>
      </c>
      <c r="J65" s="213"/>
      <c r="K65" s="213"/>
      <c r="L65" s="213">
        <f>I65</f>
        <v>0</v>
      </c>
    </row>
    <row r="66" spans="1:12" ht="15.75" customHeight="1">
      <c r="A66" s="262"/>
      <c r="B66" s="299" t="s">
        <v>291</v>
      </c>
      <c r="C66" s="215" t="s">
        <v>130</v>
      </c>
      <c r="D66" s="213">
        <v>1.75</v>
      </c>
      <c r="E66" s="213">
        <f>E64*D66</f>
        <v>6.3</v>
      </c>
      <c r="F66" s="213"/>
      <c r="G66" s="213"/>
      <c r="H66" s="213"/>
      <c r="I66" s="213"/>
      <c r="J66" s="213"/>
      <c r="K66" s="213">
        <f>J66*E66</f>
        <v>0</v>
      </c>
      <c r="L66" s="213">
        <f>K66</f>
        <v>0</v>
      </c>
    </row>
    <row r="67" spans="1:12" ht="15.75" customHeight="1">
      <c r="A67" s="264"/>
      <c r="B67" s="274" t="s">
        <v>5</v>
      </c>
      <c r="C67" s="211"/>
      <c r="D67" s="211"/>
      <c r="E67" s="211"/>
      <c r="F67" s="212"/>
      <c r="G67" s="212">
        <f>SUM(G56:G64)</f>
        <v>0</v>
      </c>
      <c r="H67" s="212"/>
      <c r="I67" s="212"/>
      <c r="J67" s="212"/>
      <c r="K67" s="212"/>
      <c r="L67" s="212">
        <f>SUM(L57:L66)</f>
        <v>0</v>
      </c>
    </row>
    <row r="68" spans="1:12" ht="15.75" customHeight="1">
      <c r="A68" s="264"/>
      <c r="B68" s="102" t="s">
        <v>132</v>
      </c>
      <c r="C68" s="250">
        <v>0.05</v>
      </c>
      <c r="D68" s="211"/>
      <c r="E68" s="211"/>
      <c r="F68" s="212"/>
      <c r="G68" s="212"/>
      <c r="H68" s="212"/>
      <c r="I68" s="212"/>
      <c r="J68" s="212"/>
      <c r="K68" s="212"/>
      <c r="L68" s="213">
        <f>G67*C68</f>
        <v>0</v>
      </c>
    </row>
    <row r="69" spans="1:12" ht="15.75" customHeight="1">
      <c r="A69" s="264"/>
      <c r="B69" s="251" t="s">
        <v>5</v>
      </c>
      <c r="C69" s="96"/>
      <c r="D69" s="211"/>
      <c r="E69" s="211"/>
      <c r="F69" s="212"/>
      <c r="G69" s="212"/>
      <c r="H69" s="212"/>
      <c r="I69" s="212"/>
      <c r="J69" s="212"/>
      <c r="K69" s="212"/>
      <c r="L69" s="213">
        <f>L68+L67</f>
        <v>0</v>
      </c>
    </row>
    <row r="70" spans="1:12" ht="15.75" customHeight="1">
      <c r="A70" s="264"/>
      <c r="B70" s="211" t="s">
        <v>250</v>
      </c>
      <c r="C70" s="273">
        <v>0.1</v>
      </c>
      <c r="D70" s="211"/>
      <c r="E70" s="212"/>
      <c r="F70" s="212"/>
      <c r="G70" s="212"/>
      <c r="H70" s="212"/>
      <c r="I70" s="212"/>
      <c r="J70" s="212"/>
      <c r="K70" s="212"/>
      <c r="L70" s="213">
        <f>L69*C70</f>
        <v>0</v>
      </c>
    </row>
    <row r="71" spans="1:12" ht="15.75" customHeight="1">
      <c r="A71" s="264"/>
      <c r="B71" s="274" t="s">
        <v>251</v>
      </c>
      <c r="C71" s="274"/>
      <c r="D71" s="211"/>
      <c r="E71" s="212"/>
      <c r="F71" s="212"/>
      <c r="G71" s="212"/>
      <c r="H71" s="212"/>
      <c r="I71" s="212"/>
      <c r="J71" s="212"/>
      <c r="K71" s="212"/>
      <c r="L71" s="213">
        <f>L70+L69</f>
        <v>0</v>
      </c>
    </row>
    <row r="72" spans="1:12" ht="15.75" customHeight="1">
      <c r="A72" s="264"/>
      <c r="B72" s="211" t="s">
        <v>225</v>
      </c>
      <c r="C72" s="273">
        <v>0.08</v>
      </c>
      <c r="D72" s="211"/>
      <c r="E72" s="212"/>
      <c r="F72" s="212"/>
      <c r="G72" s="212"/>
      <c r="H72" s="212"/>
      <c r="I72" s="212"/>
      <c r="J72" s="212"/>
      <c r="K72" s="212"/>
      <c r="L72" s="213">
        <f>L71*C72</f>
        <v>0</v>
      </c>
    </row>
    <row r="73" spans="1:12" ht="15.75" customHeight="1">
      <c r="A73" s="264"/>
      <c r="B73" s="274" t="s">
        <v>251</v>
      </c>
      <c r="C73" s="274"/>
      <c r="D73" s="211"/>
      <c r="E73" s="212"/>
      <c r="F73" s="212"/>
      <c r="G73" s="212"/>
      <c r="H73" s="212"/>
      <c r="I73" s="212"/>
      <c r="J73" s="212"/>
      <c r="K73" s="212"/>
      <c r="L73" s="212">
        <f>L72+L71</f>
        <v>0</v>
      </c>
    </row>
    <row r="74" spans="1:12" ht="15.75" customHeight="1">
      <c r="A74" s="264"/>
      <c r="B74" s="274" t="s">
        <v>5</v>
      </c>
      <c r="C74" s="274"/>
      <c r="D74" s="211"/>
      <c r="E74" s="212"/>
      <c r="F74" s="212"/>
      <c r="G74" s="212"/>
      <c r="H74" s="212"/>
      <c r="I74" s="212"/>
      <c r="J74" s="212"/>
      <c r="K74" s="212"/>
      <c r="L74" s="212">
        <f>L73+L54</f>
        <v>0</v>
      </c>
    </row>
    <row r="75" spans="2:12" ht="15.75" customHeight="1">
      <c r="B75" s="96" t="s">
        <v>120</v>
      </c>
      <c r="C75" s="97">
        <v>0.05</v>
      </c>
      <c r="D75" s="102"/>
      <c r="E75" s="103"/>
      <c r="F75" s="96"/>
      <c r="G75" s="94"/>
      <c r="H75" s="94"/>
      <c r="I75" s="94"/>
      <c r="J75" s="104"/>
      <c r="K75" s="104"/>
      <c r="L75" s="90">
        <f>L74*C75</f>
        <v>0</v>
      </c>
    </row>
    <row r="76" spans="2:12" ht="15.75" customHeight="1">
      <c r="B76" s="98" t="s">
        <v>5</v>
      </c>
      <c r="C76" s="97"/>
      <c r="D76" s="102"/>
      <c r="E76" s="103"/>
      <c r="F76" s="96"/>
      <c r="G76" s="94"/>
      <c r="H76" s="94"/>
      <c r="I76" s="94"/>
      <c r="J76" s="104"/>
      <c r="K76" s="104"/>
      <c r="L76" s="90">
        <f>L75+L74</f>
        <v>0</v>
      </c>
    </row>
    <row r="77" spans="2:12" ht="15.75" customHeight="1">
      <c r="B77" s="96" t="s">
        <v>135</v>
      </c>
      <c r="C77" s="97">
        <v>0.18</v>
      </c>
      <c r="D77" s="102"/>
      <c r="E77" s="103"/>
      <c r="F77" s="96"/>
      <c r="G77" s="94"/>
      <c r="H77" s="94"/>
      <c r="I77" s="94"/>
      <c r="J77" s="104"/>
      <c r="K77" s="104"/>
      <c r="L77" s="90">
        <f>L76*C77</f>
        <v>0</v>
      </c>
    </row>
    <row r="78" spans="2:12" ht="15.75" customHeight="1">
      <c r="B78" s="98" t="s">
        <v>150</v>
      </c>
      <c r="C78" s="105"/>
      <c r="D78" s="105"/>
      <c r="E78" s="105"/>
      <c r="F78" s="105"/>
      <c r="G78" s="106"/>
      <c r="H78" s="106"/>
      <c r="I78" s="106"/>
      <c r="J78" s="106"/>
      <c r="K78" s="106"/>
      <c r="L78" s="107">
        <f>L77+L76</f>
        <v>0</v>
      </c>
    </row>
    <row r="79" spans="11:12" ht="13.5">
      <c r="K79" s="108"/>
      <c r="L79" s="108"/>
    </row>
  </sheetData>
  <sheetProtection/>
  <mergeCells count="10">
    <mergeCell ref="H10:I10"/>
    <mergeCell ref="J10:K10"/>
    <mergeCell ref="L10:L11"/>
    <mergeCell ref="B55:E55"/>
    <mergeCell ref="A10:A11"/>
    <mergeCell ref="B10:B11"/>
    <mergeCell ref="C10:C11"/>
    <mergeCell ref="D10:E10"/>
    <mergeCell ref="F10:G10"/>
    <mergeCell ref="B13:E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Dell</cp:lastModifiedBy>
  <cp:lastPrinted>2019-05-31T06:46:10Z</cp:lastPrinted>
  <dcterms:created xsi:type="dcterms:W3CDTF">2004-05-18T18:44:03Z</dcterms:created>
  <dcterms:modified xsi:type="dcterms:W3CDTF">2023-04-06T10:16:56Z</dcterms:modified>
  <cp:category/>
  <cp:version/>
  <cp:contentType/>
  <cp:contentStatus/>
</cp:coreProperties>
</file>