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10" yWindow="-110" windowWidth="23260" windowHeight="12460"/>
  </bookViews>
  <sheets>
    <sheet name="ხარჯთ." sheetId="1" r:id="rId1"/>
    <sheet name="ფართები" sheetId="2" r:id="rId2"/>
    <sheet name="შიდა ვიტრაჟები" sheetId="3" r:id="rId3"/>
    <sheet name="ზომები" sheetId="4" r:id="rId4"/>
    <sheet name="მეტალოპლასტმასის ფანჯრები" sheetId="5" r:id="rId5"/>
    <sheet name="ზომები ფანჯრები" sheetId="6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6" l="1"/>
  <c r="O20" i="6"/>
  <c r="M13" i="6"/>
  <c r="I13" i="6"/>
  <c r="M9" i="6"/>
  <c r="M20" i="6" s="1"/>
  <c r="I9" i="6"/>
  <c r="I20" i="6" s="1"/>
  <c r="I5" i="5"/>
  <c r="I4" i="5"/>
  <c r="I3" i="5"/>
  <c r="I6" i="5" l="1"/>
  <c r="K15" i="4" l="1"/>
  <c r="M13" i="4"/>
  <c r="O11" i="4"/>
  <c r="M11" i="4"/>
  <c r="M9" i="4"/>
  <c r="M7" i="4"/>
  <c r="O5" i="4"/>
  <c r="M5" i="4"/>
  <c r="O3" i="4"/>
  <c r="M3" i="4"/>
  <c r="M15" i="4" s="1"/>
  <c r="I6" i="3"/>
  <c r="H6" i="3"/>
  <c r="F6" i="3"/>
  <c r="O13" i="4" l="1"/>
  <c r="O9" i="4"/>
  <c r="O7" i="4"/>
  <c r="O15" i="4" s="1"/>
  <c r="F86" i="1"/>
  <c r="F127" i="1" l="1"/>
  <c r="I68" i="2" l="1"/>
  <c r="H68" i="2"/>
  <c r="H55" i="2"/>
  <c r="X66" i="2"/>
  <c r="Z66" i="2"/>
  <c r="I66" i="2" s="1"/>
  <c r="X63" i="2"/>
  <c r="Z63" i="2" s="1"/>
  <c r="I63" i="2" s="1"/>
  <c r="X62" i="2"/>
  <c r="Z62" i="2" s="1"/>
  <c r="I62" i="2" s="1"/>
  <c r="X61" i="2"/>
  <c r="Z61" i="2" s="1"/>
  <c r="I61" i="2" s="1"/>
  <c r="X60" i="2"/>
  <c r="Z60" i="2" s="1"/>
  <c r="I60" i="2" s="1"/>
  <c r="X59" i="2"/>
  <c r="Z59" i="2" s="1"/>
  <c r="H59" i="2" s="1"/>
  <c r="X58" i="2"/>
  <c r="Z58" i="2" s="1"/>
  <c r="H58" i="2" s="1"/>
  <c r="X57" i="2"/>
  <c r="Z57" i="2" s="1"/>
  <c r="H57" i="2" s="1"/>
  <c r="X56" i="2"/>
  <c r="Z56" i="2" s="1"/>
  <c r="H56" i="2" s="1"/>
  <c r="X55" i="2"/>
  <c r="Z55" i="2" s="1"/>
  <c r="X54" i="2"/>
  <c r="Z54" i="2" s="1"/>
  <c r="H54" i="2" s="1"/>
  <c r="X16" i="2"/>
  <c r="Z16" i="2" s="1"/>
  <c r="X15" i="2"/>
  <c r="Z15" i="2" s="1"/>
  <c r="X14" i="2"/>
  <c r="Z14" i="2" s="1"/>
  <c r="G14" i="2" s="1"/>
  <c r="I14" i="2" s="1"/>
  <c r="X13" i="2"/>
  <c r="Z13" i="2" s="1"/>
  <c r="G13" i="2" s="1"/>
  <c r="I13" i="2" s="1"/>
  <c r="X12" i="2"/>
  <c r="Z12" i="2" s="1"/>
  <c r="G12" i="2" s="1"/>
  <c r="I12" i="2" s="1"/>
  <c r="J83" i="2"/>
  <c r="F83" i="2"/>
  <c r="G69" i="2"/>
  <c r="G83" i="2" s="1"/>
  <c r="X82" i="2"/>
  <c r="Z82" i="2" s="1"/>
  <c r="C82" i="2" s="1"/>
  <c r="X81" i="2"/>
  <c r="Z81" i="2" s="1"/>
  <c r="C81" i="2" s="1"/>
  <c r="X80" i="2"/>
  <c r="Z80" i="2" s="1"/>
  <c r="C80" i="2" s="1"/>
  <c r="X79" i="2"/>
  <c r="Z79" i="2" s="1"/>
  <c r="C79" i="2" s="1"/>
  <c r="X78" i="2"/>
  <c r="Z78" i="2" s="1"/>
  <c r="C78" i="2" s="1"/>
  <c r="X77" i="2"/>
  <c r="Z77" i="2" s="1"/>
  <c r="C77" i="2" s="1"/>
  <c r="X76" i="2"/>
  <c r="Z76" i="2" s="1"/>
  <c r="C76" i="2" s="1"/>
  <c r="X75" i="2"/>
  <c r="Z75" i="2" s="1"/>
  <c r="C75" i="2" s="1"/>
  <c r="X74" i="2"/>
  <c r="Z74" i="2" s="1"/>
  <c r="C74" i="2" s="1"/>
  <c r="X73" i="2"/>
  <c r="Z73" i="2" s="1"/>
  <c r="C73" i="2" s="1"/>
  <c r="X72" i="2"/>
  <c r="Z72" i="2" s="1"/>
  <c r="C72" i="2" s="1"/>
  <c r="X71" i="2"/>
  <c r="Z71" i="2" s="1"/>
  <c r="C71" i="2" s="1"/>
  <c r="G37" i="2"/>
  <c r="X51" i="2"/>
  <c r="Z51" i="2" s="1"/>
  <c r="C51" i="2" s="1"/>
  <c r="X50" i="2"/>
  <c r="Z50" i="2" s="1"/>
  <c r="I50" i="2" s="1"/>
  <c r="X49" i="2"/>
  <c r="Z49" i="2" s="1"/>
  <c r="I49" i="2" s="1"/>
  <c r="X48" i="2"/>
  <c r="Z48" i="2" s="1"/>
  <c r="I48" i="2" s="1"/>
  <c r="X47" i="2"/>
  <c r="Z47" i="2" s="1"/>
  <c r="I47" i="2" s="1"/>
  <c r="X46" i="2"/>
  <c r="Z46" i="2" s="1"/>
  <c r="I46" i="2" s="1"/>
  <c r="X45" i="2"/>
  <c r="Z45" i="2" s="1"/>
  <c r="I45" i="2" s="1"/>
  <c r="X44" i="2"/>
  <c r="Z44" i="2" s="1"/>
  <c r="I44" i="2" s="1"/>
  <c r="X41" i="2"/>
  <c r="Z41" i="2" s="1"/>
  <c r="X40" i="2"/>
  <c r="Z40" i="2" s="1"/>
  <c r="X39" i="2"/>
  <c r="Z39" i="2" s="1"/>
  <c r="X38" i="2"/>
  <c r="Z38" i="2" s="1"/>
  <c r="I17" i="2" l="1"/>
  <c r="H73" i="2"/>
  <c r="I76" i="2"/>
  <c r="I77" i="2"/>
  <c r="I82" i="2"/>
  <c r="I81" i="2"/>
  <c r="I80" i="2"/>
  <c r="I79" i="2"/>
  <c r="I78" i="2"/>
  <c r="H74" i="2"/>
  <c r="H75" i="2"/>
  <c r="H72" i="2"/>
  <c r="H71" i="2"/>
  <c r="H41" i="2"/>
  <c r="H40" i="2"/>
  <c r="H39" i="2"/>
  <c r="H38" i="2"/>
  <c r="I83" i="2" l="1"/>
  <c r="X34" i="2"/>
  <c r="Z34" i="2" s="1"/>
  <c r="I34" i="2" s="1"/>
  <c r="X33" i="2"/>
  <c r="Z33" i="2" s="1"/>
  <c r="I33" i="2" s="1"/>
  <c r="X32" i="2"/>
  <c r="Z32" i="2" s="1"/>
  <c r="I32" i="2" s="1"/>
  <c r="X31" i="2"/>
  <c r="Z31" i="2" s="1"/>
  <c r="I31" i="2" s="1"/>
  <c r="X29" i="2"/>
  <c r="Z29" i="2" s="1"/>
  <c r="I29" i="2" s="1"/>
  <c r="X28" i="2"/>
  <c r="Z28" i="2" s="1"/>
  <c r="I28" i="2" s="1"/>
  <c r="X27" i="2"/>
  <c r="Z27" i="2" s="1"/>
  <c r="I27" i="2" s="1"/>
  <c r="X30" i="2"/>
  <c r="Z30" i="2" s="1"/>
  <c r="I30" i="2" s="1"/>
  <c r="X26" i="2"/>
  <c r="Z26" i="2" s="1"/>
  <c r="I26" i="2" s="1"/>
  <c r="X25" i="2"/>
  <c r="Z25" i="2" s="1"/>
  <c r="H25" i="2" s="1"/>
  <c r="X24" i="2"/>
  <c r="Z24" i="2" s="1"/>
  <c r="H24" i="2" s="1"/>
  <c r="X23" i="2"/>
  <c r="Z23" i="2" s="1"/>
  <c r="H23" i="2" s="1"/>
  <c r="X22" i="2"/>
  <c r="Z22" i="2" s="1"/>
  <c r="H22" i="2" s="1"/>
  <c r="X89" i="2"/>
  <c r="X88" i="2"/>
  <c r="X87" i="2"/>
  <c r="X86" i="2"/>
  <c r="X85" i="2"/>
  <c r="X84" i="2"/>
  <c r="Z84" i="2" s="1"/>
  <c r="C84" i="2" s="1"/>
  <c r="X83" i="2"/>
  <c r="Z83" i="2" s="1"/>
  <c r="C83" i="2" s="1"/>
  <c r="X70" i="2"/>
  <c r="X69" i="2"/>
  <c r="Z69" i="2" s="1"/>
  <c r="C69" i="2" s="1"/>
  <c r="X68" i="2"/>
  <c r="Z68" i="2" s="1"/>
  <c r="X65" i="2"/>
  <c r="Z65" i="2" s="1"/>
  <c r="I65" i="2" s="1"/>
  <c r="X64" i="2"/>
  <c r="Z64" i="2" s="1"/>
  <c r="I64" i="2" s="1"/>
  <c r="X90" i="2"/>
  <c r="Z90" i="2" s="1"/>
  <c r="C90" i="2" s="1"/>
  <c r="X53" i="2"/>
  <c r="Z53" i="2" s="1"/>
  <c r="X52" i="2"/>
  <c r="Z52" i="2" s="1"/>
  <c r="X43" i="2"/>
  <c r="Z43" i="2" s="1"/>
  <c r="I43" i="2" s="1"/>
  <c r="I51" i="2" s="1"/>
  <c r="X42" i="2"/>
  <c r="Z42" i="2" s="1"/>
  <c r="X37" i="2"/>
  <c r="Z37" i="2" s="1"/>
  <c r="C37" i="2" s="1"/>
  <c r="X36" i="2"/>
  <c r="Z36" i="2" s="1"/>
  <c r="C36" i="2" s="1"/>
  <c r="X35" i="2"/>
  <c r="Z35" i="2" s="1"/>
  <c r="X21" i="2"/>
  <c r="Z21" i="2" s="1"/>
  <c r="H21" i="2" s="1"/>
  <c r="X20" i="2"/>
  <c r="Z20" i="2" s="1"/>
  <c r="X19" i="2"/>
  <c r="Z19" i="2" s="1"/>
  <c r="C19" i="2" s="1"/>
  <c r="X18" i="2"/>
  <c r="Z18" i="2" s="1"/>
  <c r="C18" i="2" s="1"/>
  <c r="X17" i="2"/>
  <c r="Z17" i="2" s="1"/>
  <c r="X11" i="2"/>
  <c r="Z11" i="2" s="1"/>
  <c r="G11" i="2" s="1"/>
  <c r="H11" i="2" s="1"/>
  <c r="X10" i="2"/>
  <c r="Z10" i="2" s="1"/>
  <c r="G10" i="2" s="1"/>
  <c r="H10" i="2" s="1"/>
  <c r="X9" i="2"/>
  <c r="Z9" i="2" s="1"/>
  <c r="G9" i="2" s="1"/>
  <c r="H9" i="2" s="1"/>
  <c r="X8" i="2"/>
  <c r="Z8" i="2" s="1"/>
  <c r="G8" i="2" s="1"/>
  <c r="H8" i="2" s="1"/>
  <c r="X7" i="2"/>
  <c r="Z7" i="2" s="1"/>
  <c r="G7" i="2" s="1"/>
  <c r="X6" i="2"/>
  <c r="Z6" i="2" s="1"/>
  <c r="H7" i="2" l="1"/>
  <c r="H17" i="2" s="1"/>
  <c r="G17" i="2"/>
  <c r="Z85" i="2"/>
  <c r="C85" i="2" s="1"/>
  <c r="H85" i="2"/>
  <c r="Z86" i="2"/>
  <c r="C86" i="2" s="1"/>
  <c r="H86" i="2"/>
  <c r="Z88" i="2"/>
  <c r="C88" i="2" s="1"/>
  <c r="I88" i="2"/>
  <c r="Z87" i="2"/>
  <c r="C87" i="2" s="1"/>
  <c r="H87" i="2"/>
  <c r="Z89" i="2"/>
  <c r="C89" i="2" s="1"/>
  <c r="I89" i="2"/>
  <c r="Z70" i="2"/>
  <c r="C70" i="2" s="1"/>
  <c r="H70" i="2"/>
  <c r="H83" i="2" s="1"/>
  <c r="H42" i="2"/>
  <c r="H51" i="2" s="1"/>
  <c r="I35" i="2"/>
  <c r="H35" i="2"/>
  <c r="C35" i="2"/>
  <c r="J257" i="1" l="1"/>
  <c r="H257" i="1"/>
  <c r="K257" i="1" l="1"/>
  <c r="J258" i="1" l="1"/>
  <c r="K259" i="1" s="1"/>
  <c r="H258" i="1"/>
  <c r="K258" i="1" l="1"/>
  <c r="K260" i="1" s="1"/>
  <c r="K261" i="1" s="1"/>
  <c r="K262" i="1" s="1"/>
  <c r="K263" i="1" s="1"/>
  <c r="K264" i="1" s="1"/>
  <c r="K3" i="1" s="1"/>
</calcChain>
</file>

<file path=xl/sharedStrings.xml><?xml version="1.0" encoding="utf-8"?>
<sst xmlns="http://schemas.openxmlformats.org/spreadsheetml/2006/main" count="637" uniqueCount="231">
  <si>
    <t>სამუსაოს დასახელება</t>
  </si>
  <si>
    <t>განზ.</t>
  </si>
  <si>
    <t>რაოდ.</t>
  </si>
  <si>
    <t>მასალა</t>
  </si>
  <si>
    <t>ხელფასი</t>
  </si>
  <si>
    <t>ჯამი</t>
  </si>
  <si>
    <t>სულ ღირ.</t>
  </si>
  <si>
    <t>ერთ ღირ.</t>
  </si>
  <si>
    <t>საშემოსავლო</t>
  </si>
  <si>
    <t>ზედნადები ხარჯები, მოგება</t>
  </si>
  <si>
    <t>დღგ</t>
  </si>
  <si>
    <t>სულ ჯამი</t>
  </si>
  <si>
    <t>სხვადასხვა</t>
  </si>
  <si>
    <t>I სართული</t>
  </si>
  <si>
    <t>სადემონტაჟო სამუშაოები</t>
  </si>
  <si>
    <t>არსებული ტიხრების დემონტაჟი( 20-სმ-მდე სისქის)(ბლოკი აგური)</t>
  </si>
  <si>
    <r>
      <t>მ</t>
    </r>
    <r>
      <rPr>
        <vertAlign val="superscript"/>
        <sz val="8"/>
        <rFont val="Arial"/>
        <family val="2"/>
        <charset val="204"/>
      </rPr>
      <t>2</t>
    </r>
  </si>
  <si>
    <t>კედლებიდან თაბაშირმუყაოს ფილების დემონტაჟი კარკასით</t>
  </si>
  <si>
    <t>თაბაშირმუყაოს ტიხრების დემონტაჟი (მოწყობილს  კნაუფის  კარკასზე)</t>
  </si>
  <si>
    <t>არსებული იატაკის მოპირკეთების  დემონტაჟი (ნებისმიერი მასალა ლამინატისა და რბილი იატაკის გარდა)</t>
  </si>
  <si>
    <t>არსებული ქვიშა-ცემენტის მჭიმის დემონტაჟი</t>
  </si>
  <si>
    <t>არსებული ჭერების დემონტაჟი (ნებისმიერი მასალა)</t>
  </si>
  <si>
    <t xml:space="preserve">II სართული </t>
  </si>
  <si>
    <t>სამონტაჟო სამუშაოები</t>
  </si>
  <si>
    <t>III სართული</t>
  </si>
  <si>
    <t>IV სართული</t>
  </si>
  <si>
    <t>V სართული</t>
  </si>
  <si>
    <t>დროებითი ელ მომარაგება</t>
  </si>
  <si>
    <t>გ/მ</t>
  </si>
  <si>
    <t>ცალი</t>
  </si>
  <si>
    <r>
      <t>სპილენძის 2X4mm</t>
    </r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 კაბელის ღირებულება და მონტაჟი დროებითი ელ მომარაგებისათვის</t>
    </r>
  </si>
  <si>
    <r>
      <t>სპილენძის 2X2,5mm</t>
    </r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 კაბელის ღირებულება და მონტაჟი დროებითი ელ მომარაგებისათვის</t>
    </r>
  </si>
  <si>
    <r>
      <t>სპილენძის 2X1,5mm</t>
    </r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 კაბელის ღირებულება და მონტაჟი დროებითი ელ მომარაგებისათვის</t>
    </r>
  </si>
  <si>
    <t>საიზოლაციო ლენტი დროებითი ელ მომარაგებისათვის</t>
  </si>
  <si>
    <t>პლასმასის დამჭერი (ხამუტი) დროებითი ელ მომარაგებისათვის</t>
  </si>
  <si>
    <t>6-იანი დამაგრძელებლების თავების შეძენა-მონტაჟი მაგიდებზე /მხოლოდ მასალა/ დროებითი ელ მომარაგებისათვის</t>
  </si>
  <si>
    <t>ერთპოლუსა ავტომატების მონტაჟი (ხელფასი) დროებითი ელ მომარაგებისათვის</t>
  </si>
  <si>
    <t>ორპოლუსა ავტომატების  მონტაჟი(ხელფასი) დროებითი ელ მომარაგებისათვის</t>
  </si>
  <si>
    <t>ავტომატი 1პ.10A-32A  /ლეგრანდი/  (მასალის ფასი) დროებითი ელ მომარაგებისათვის</t>
  </si>
  <si>
    <t>ავტომატი 2პ.40A-63A  /ლეგრანდი/   (მასალის ფასი) დროებითი ელ მომარაგებისათვის</t>
  </si>
  <si>
    <t>ცოკოლი ნათურებისთვის</t>
  </si>
  <si>
    <t>ნათურები 200ვტ-300ვტ</t>
  </si>
  <si>
    <t>ზედ.</t>
  </si>
  <si>
    <t>დამხმარე მუშა</t>
  </si>
  <si>
    <r>
      <t>სამშენებლო ნარჩენების დატვირთვა  ა/მ-ზე და ტრანსპორტირება ნაგავსაყრელზე (ძარის საშუალო მოცულობით 4მ</t>
    </r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>)</t>
    </r>
  </si>
  <si>
    <t>ამწეს მომსახურება</t>
  </si>
  <si>
    <t>მ/დღ.</t>
  </si>
  <si>
    <t>კ/დღ.</t>
  </si>
  <si>
    <t>რეისი</t>
  </si>
  <si>
    <t>H</t>
  </si>
  <si>
    <t>მდფ-ის კარებების დემონტაჟი</t>
  </si>
  <si>
    <t xml:space="preserve">L </t>
  </si>
  <si>
    <t>S</t>
  </si>
  <si>
    <t>II სართული</t>
  </si>
  <si>
    <t>VI სართული</t>
  </si>
  <si>
    <t>კედლებიდან მ/თ დემ</t>
  </si>
  <si>
    <t>20 სმ ტიხ-რის დემო-ნტაჟი</t>
  </si>
  <si>
    <t>მ/თ-ის ტი-ხრის დემ-ონტაჟი</t>
  </si>
  <si>
    <t>ჭერი</t>
  </si>
  <si>
    <t>იატაკი კერამო</t>
  </si>
  <si>
    <t>იატაკი ხალიჩა</t>
  </si>
  <si>
    <t>იატაკი დემ.</t>
  </si>
  <si>
    <t>საერთო</t>
  </si>
  <si>
    <t>კორიდორი</t>
  </si>
  <si>
    <t>ჯამი II სართული</t>
  </si>
  <si>
    <t>სათავსოები</t>
  </si>
  <si>
    <t>ტუალეტი</t>
  </si>
  <si>
    <t>სამზარეულო</t>
  </si>
  <si>
    <t>ტ/ოთახი</t>
  </si>
  <si>
    <t>შესასვლელი</t>
  </si>
  <si>
    <t>ლიანა იშხნელი</t>
  </si>
  <si>
    <t>სალომე ჯანიშვილი</t>
  </si>
  <si>
    <t>შეხვედრების ოთახი</t>
  </si>
  <si>
    <t>იულია ტიმოფეევა</t>
  </si>
  <si>
    <t>დიმიტრი ლაპაშვილი</t>
  </si>
  <si>
    <t>ნინო ბერიშვილი</t>
  </si>
  <si>
    <t>თამარ მაკალათის</t>
  </si>
  <si>
    <t>ნათელა აბრამიშვილი</t>
  </si>
  <si>
    <t>იატაკის მოჭიმვა ქვიშაცემენტის  M100 მარკის  ხსნარით, სისქით 60 მმ-მდე</t>
  </si>
  <si>
    <t xml:space="preserve">კერამოგრანიტის  ფილების დაგება </t>
  </si>
  <si>
    <t>ხალიჩის  დაგება /ხალიჩა დამკვეთის/</t>
  </si>
  <si>
    <t>წებო "EUROCOL" 153 Eurowood LE (16კგ)</t>
  </si>
  <si>
    <t>პლინტუსების მოწყობა სხავა და სხვა მასალით (ხალიჩა, ხე, მდფ. რეზინი, პენოპლასტი  და პლასმასი) /პლინტუსი დამკვეთის/</t>
  </si>
  <si>
    <t>პლასმასის  პლინტუსების შეძენა</t>
  </si>
  <si>
    <t>ვინილის პლინტუსის შეძენა</t>
  </si>
  <si>
    <t>გრძ.მ</t>
  </si>
  <si>
    <t>კგ</t>
  </si>
  <si>
    <t>თვითნიველირებადი ხსნარით  არსებული იატაკის მოსწორება  (საშუალო სისქით 4მმ)</t>
  </si>
  <si>
    <t>კედლების, კოლონებისა და რიგელების მოპირკეთება  ერთმაგი მ/თ ფილებით, სქელკედლიან  პროფილებზე, (კოლონები და რიგელები იგულისხმება  40სმ-ზე მეტი სიგანის ფერდებით,  მასალის ფასში გასათვალისწინებელია უბრალო თაბაშირმუყაოს ფასი. არანაკლებ 05მმ სისქის  პროფილი) H=4.5 მ სიმაღლემდე</t>
  </si>
  <si>
    <t>ვიტრაჯების, კარფანჯრების, კოლონების, რიგელების ან სხვა მსგავსი 95 სმ-მდე სიგანის  ფერდოების  მოპირკეთება  ერთმაგი  მ/თ ფილებით, სქელკედლიან  პროფილებზე, (მასალის ფასში გასათვალისწინებელია უბრალო თაბაშირმუყაოს ფასი. არანაკლებ 05მმ სისქის  პროფილი) H=4.5მ სიმაღლემდე</t>
  </si>
  <si>
    <t xml:space="preserve">შიდა კედლებისა და ფერდების დამუშავება ფითხით, სამღებრო კუთხოვანების გამოყენებით (მოცულობაში შედის კოლონების, რიგელების, ვიტრაჟებისა და კარფანჯრების 40სმ-ზე მეტი სიგანის ფერდებიც) </t>
  </si>
  <si>
    <r>
      <t>მ</t>
    </r>
    <r>
      <rPr>
        <vertAlign val="superscript"/>
        <sz val="8"/>
        <color rgb="FFFF0000"/>
        <rFont val="Arial"/>
        <family val="2"/>
        <charset val="204"/>
      </rPr>
      <t>2</t>
    </r>
  </si>
  <si>
    <t xml:space="preserve">შიდა ფერდების დამუშავება ფითხით, სამღებრო კუთხოვანების გამოყენებით (იგულისხმება 40სმ-ზე ნაკლები სიგანის ფერდები) </t>
  </si>
  <si>
    <t xml:space="preserve">შიდა კედლებისა და ფერდების შეღებვა საღებავით  /al.fasadenfarbe 15L  OFF WHITE 50/ (მოცულობაში შედის კოლონების, რიგელების და კარფანჯრების 40სმ-ზე მეტი სიგანის ფერდებიც) </t>
  </si>
  <si>
    <t xml:space="preserve">შიდა ფერდების შეღებვა საღებავით  /al.fasadenfarbe 15L  OFF WHITE 50/  (იგულისხმება 40სმ-ზე ნაკლები სიგანის ფერდები) </t>
  </si>
  <si>
    <t>კედლებისა და ტიხრების დათბუნება სხვა და სხვა სახის რულონური თბოსაიზოლაციო მასალით, ერთ ფენაზე  (ხელფასი)</t>
  </si>
  <si>
    <t>ქვაბამბა  50მმ კუთრი წონა 100კგ/მ3-მდე</t>
  </si>
  <si>
    <t>მდფ-ის კარების ღირებულება და მონტაჟი (გადაკრული  PVC-ის ფირით, სხვა დასხვა ჯიშის ხის ფაქტურით)</t>
  </si>
  <si>
    <t>საკეტები  მდფ-ის კარებებისათვის (მასალა+მონტაჟი)</t>
  </si>
  <si>
    <t>კომპლ</t>
  </si>
  <si>
    <t>კარის ფიქსატორების შეძენა მონტაჟი</t>
  </si>
  <si>
    <t>ხის ძელაკები 0,06*0,04*2.81 (კონსტრუქციებში ჩასაწყობად კარებების-თვის)</t>
  </si>
  <si>
    <r>
      <t>მ</t>
    </r>
    <r>
      <rPr>
        <vertAlign val="superscript"/>
        <sz val="8"/>
        <rFont val="Arial"/>
        <family val="2"/>
        <charset val="204"/>
      </rPr>
      <t>3</t>
    </r>
  </si>
  <si>
    <t>ჯამი III სართული</t>
  </si>
  <si>
    <t>ახალი მიმართულება</t>
  </si>
  <si>
    <t>ვაკანტური</t>
  </si>
  <si>
    <t>ქეთი გვარამია</t>
  </si>
  <si>
    <t>ემიგრანტები</t>
  </si>
  <si>
    <t>თორნიკე მოსიაშვილი</t>
  </si>
  <si>
    <t>მიხეილ გოტიაშვილი</t>
  </si>
  <si>
    <t>დასუფთავება</t>
  </si>
  <si>
    <t>კოსტანტინე თოხაძე</t>
  </si>
  <si>
    <t>გიორგი ტყეშელიაძე</t>
  </si>
  <si>
    <t>საკრედიტო რისკების ანალიზის სამსახური</t>
  </si>
  <si>
    <t>გიორგი სადღობელაშვილი</t>
  </si>
  <si>
    <t>მიმღები, დერეფანი</t>
  </si>
  <si>
    <t>ტუალეტები</t>
  </si>
  <si>
    <t>მოსასვენებელი სივრცე</t>
  </si>
  <si>
    <t>ტექნიკური ოთახი</t>
  </si>
  <si>
    <t>სამეურნეო</t>
  </si>
  <si>
    <t>უსაფრთხოება, ტექ. სამსახური, AIT</t>
  </si>
  <si>
    <t>ფერდების მოწყობა დემონტირებული კედლების ადგილზე   (ვიტრაჟე-ბის, კარფანჯრების, კოლონების, რიგელების ან სხვა მსგავსი 95 სმ-მდე სიგანის  ფერდოების  მოპირკეთება  ერთმაგი  მ/თ ფილებით, სქელკედ-ლიან  პროფილებზე, (მასალის ფასში გასათვალისწინებელია უბრალო თაბაშირმუყაოს ფასი. არანაკლებ 05მმ სისქის  პროფილი) H=3.5მ სიმ-აღლემდე</t>
  </si>
  <si>
    <r>
      <t>ტიხრების მოწყობა მ/თ ფილებით, სქელკედლიან  პროფილებზე,  ერთმაგი ფილით (მასალის ფასში გასათვალისწინებელია უბრალო თაბაშირმუყაოს ფასი. არანაკლებ 05მმ სისქის  პროფილი</t>
    </r>
    <r>
      <rPr>
        <b/>
        <sz val="8"/>
        <rFont val="Arial"/>
        <family val="2"/>
        <charset val="204"/>
      </rPr>
      <t xml:space="preserve">) </t>
    </r>
    <r>
      <rPr>
        <sz val="8"/>
        <rFont val="Arial"/>
        <family val="2"/>
        <charset val="204"/>
      </rPr>
      <t xml:space="preserve"> H=4.5 მ სიმაღლემდე ტუალეტში</t>
    </r>
  </si>
  <si>
    <t>კედლებისა და ტიხრების დათბუნება სხვა და სხვა სახის რულონური ხმის საიზოლაციო (თბოსაიზოლაციო) მასალით, ერთ ფენაზე  (ხელფასი) ტუალეტში</t>
  </si>
  <si>
    <t xml:space="preserve">შიდა კედლებისა და ფერდების დამუშავება ფითხით, სამღებრო კუთხო-ვანების გამოყენებით (მოცულობაში შედის კოლონების, რიგელების, ვი-ტრაჟებისა და კარფანჯრების 40სმ-ზე მეტი სიგანის ფერდებიც) </t>
  </si>
  <si>
    <t>კედლების გადაღებვის სამუშაოები ფერდებისა და ფიგურების ჩათვლით</t>
  </si>
  <si>
    <t>ჭერების მოწყობა ორდონიან კარკასზე მ/თ-ის ერთმაგი ფილებით/ სქელკედლიანი პროფილით, მასალა+ხელობა არანაკლებ 05 მმ სისქის პროფილებით H=3.5 მ სიმაღლემდე</t>
  </si>
  <si>
    <t>ჭერების მოწყობა ორდონიან კარკასზე მ/თ-ის ერთმაგი ფილებით/ სქელკედლიანი პროფილით, მასალა+ხელობა არანაკლებ 05 მმ სისქის პროფილებით H=4.5 მ სიმაღლემდე</t>
  </si>
  <si>
    <r>
      <t>მ</t>
    </r>
    <r>
      <rPr>
        <vertAlign val="superscript"/>
        <sz val="8"/>
        <rFont val="Arial"/>
        <family val="2"/>
      </rPr>
      <t>2</t>
    </r>
  </si>
  <si>
    <t>ჭერების დამუშავება ფითხით</t>
  </si>
  <si>
    <t>ჭერების შეღებვა საღებავით  /ფასადის ნაცადი 15L  RAL9010/</t>
  </si>
  <si>
    <t>ჯამი I სართული</t>
  </si>
  <si>
    <r>
      <t xml:space="preserve">სადემონტაჟო სამუშაოები </t>
    </r>
    <r>
      <rPr>
        <sz val="8"/>
        <color theme="1"/>
        <rFont val="Arial"/>
        <family val="2"/>
      </rPr>
      <t xml:space="preserve">(II სართული) </t>
    </r>
  </si>
  <si>
    <r>
      <t xml:space="preserve"> </t>
    </r>
    <r>
      <rPr>
        <b/>
        <sz val="8"/>
        <color theme="1"/>
        <rFont val="Arial"/>
        <family val="2"/>
      </rPr>
      <t>ტიხრები. კედლები</t>
    </r>
    <r>
      <rPr>
        <sz val="8"/>
        <color theme="1"/>
        <rFont val="Arial"/>
        <family val="2"/>
      </rPr>
      <t xml:space="preserve"> (I სართული)</t>
    </r>
  </si>
  <si>
    <r>
      <rPr>
        <b/>
        <sz val="8"/>
        <rFont val="Arial"/>
        <family val="2"/>
      </rPr>
      <t>ჭერები</t>
    </r>
    <r>
      <rPr>
        <sz val="8"/>
        <rFont val="Arial"/>
        <family val="2"/>
      </rPr>
      <t xml:space="preserve">  (I სართული)</t>
    </r>
  </si>
  <si>
    <r>
      <rPr>
        <b/>
        <sz val="8"/>
        <rFont val="Arial"/>
        <family val="2"/>
      </rPr>
      <t xml:space="preserve">სანტექნიკა </t>
    </r>
    <r>
      <rPr>
        <sz val="8"/>
        <rFont val="Arial"/>
        <family val="2"/>
        <charset val="204"/>
      </rPr>
      <t xml:space="preserve"> (I სართული)</t>
    </r>
  </si>
  <si>
    <t>გაჯით ნალესის ჩამოჩახვა კედლებიდან (ან ჭერებიდან)</t>
  </si>
  <si>
    <r>
      <t xml:space="preserve">იატაკები </t>
    </r>
    <r>
      <rPr>
        <sz val="8"/>
        <color theme="1"/>
        <rFont val="Arial"/>
        <family val="2"/>
      </rPr>
      <t>(II სართული)</t>
    </r>
    <r>
      <rPr>
        <b/>
        <sz val="8"/>
        <color theme="1"/>
        <rFont val="Arial"/>
        <family val="2"/>
      </rPr>
      <t xml:space="preserve"> </t>
    </r>
  </si>
  <si>
    <r>
      <t>ტიხრები. კედლები</t>
    </r>
    <r>
      <rPr>
        <sz val="8"/>
        <color theme="1"/>
        <rFont val="Arial"/>
        <family val="2"/>
      </rPr>
      <t xml:space="preserve"> (II სართული) </t>
    </r>
  </si>
  <si>
    <r>
      <rPr>
        <b/>
        <sz val="8"/>
        <rFont val="Arial"/>
        <family val="2"/>
      </rPr>
      <t xml:space="preserve">ჭერები  </t>
    </r>
    <r>
      <rPr>
        <sz val="8"/>
        <rFont val="Arial"/>
        <family val="2"/>
        <charset val="204"/>
      </rPr>
      <t>(II სართული)</t>
    </r>
  </si>
  <si>
    <t>დაზიანებული სიკარის ადგილ ადგილ დამუშავება წებო ცემენტით მთლიანი ფართის 20 % (ჭერების დამუშავება ფითხით)</t>
  </si>
  <si>
    <r>
      <t>მ</t>
    </r>
    <r>
      <rPr>
        <vertAlign val="superscript"/>
        <sz val="8"/>
        <color theme="1"/>
        <rFont val="Arial"/>
        <family val="2"/>
        <charset val="204"/>
      </rPr>
      <t>2</t>
    </r>
  </si>
  <si>
    <r>
      <t xml:space="preserve">ჭერების დამუშავება ,,პუტსგრუნტით" (ჭერების  </t>
    </r>
    <r>
      <rPr>
        <b/>
        <sz val="8"/>
        <rFont val="Arial"/>
        <family val="2"/>
        <charset val="204"/>
      </rPr>
      <t>გადღებვა,</t>
    </r>
    <r>
      <rPr>
        <sz val="8"/>
        <rFont val="Arial"/>
        <family val="2"/>
        <charset val="204"/>
      </rPr>
      <t xml:space="preserve">   რიგელების ჩათვლით) ხელფასი</t>
    </r>
  </si>
  <si>
    <t>პუტსგრუნტი</t>
  </si>
  <si>
    <r>
      <t xml:space="preserve">სადემონტაჟო სამუშაოები </t>
    </r>
    <r>
      <rPr>
        <sz val="10"/>
        <color theme="1"/>
        <rFont val="Arial"/>
        <family val="2"/>
      </rPr>
      <t>(III სართული)</t>
    </r>
  </si>
  <si>
    <r>
      <t>სამონტაჟო სამუშაოები</t>
    </r>
    <r>
      <rPr>
        <sz val="10"/>
        <color theme="1"/>
        <rFont val="Arial"/>
        <family val="2"/>
      </rPr>
      <t xml:space="preserve"> (III სართული)</t>
    </r>
  </si>
  <si>
    <r>
      <t xml:space="preserve">სადემონტაჟო სამუშაოები </t>
    </r>
    <r>
      <rPr>
        <sz val="10"/>
        <color theme="1"/>
        <rFont val="Arial"/>
        <family val="2"/>
      </rPr>
      <t>(I სართული)</t>
    </r>
  </si>
  <si>
    <r>
      <t xml:space="preserve">სამონტაჟო სამუშაოები </t>
    </r>
    <r>
      <rPr>
        <sz val="10"/>
        <color theme="1"/>
        <rFont val="Arial"/>
        <family val="2"/>
      </rPr>
      <t xml:space="preserve">(II სართული) </t>
    </r>
  </si>
  <si>
    <r>
      <t xml:space="preserve">იატაკები </t>
    </r>
    <r>
      <rPr>
        <sz val="8"/>
        <color theme="1"/>
        <rFont val="Arial"/>
        <family val="2"/>
      </rPr>
      <t>(III სართული)</t>
    </r>
    <r>
      <rPr>
        <b/>
        <sz val="8"/>
        <color theme="1"/>
        <rFont val="Arial"/>
        <family val="2"/>
      </rPr>
      <t xml:space="preserve"> </t>
    </r>
  </si>
  <si>
    <r>
      <t>ტიხრები. კედლები</t>
    </r>
    <r>
      <rPr>
        <sz val="8"/>
        <color theme="1"/>
        <rFont val="Arial"/>
        <family val="2"/>
      </rPr>
      <t xml:space="preserve"> (III სართული) </t>
    </r>
  </si>
  <si>
    <t>ჭერზე დაზიანებული ,,სინკარის" ადგილ ადგილ დამუშავება წებო ცემენტით მთლიანი ფართის 20 % (ჭერების დამუშავება ფითხით)</t>
  </si>
  <si>
    <t>დერეფანი</t>
  </si>
  <si>
    <t>ქეთევან ჯიღაური</t>
  </si>
  <si>
    <t>მარიამ ნანავა</t>
  </si>
  <si>
    <t>დისტანციური მიკრო საკრედიტო ჯგუფი</t>
  </si>
  <si>
    <t>სალომე სულამანიძე და სხვები</t>
  </si>
  <si>
    <t>ვახტანგ ქაჯაია</t>
  </si>
  <si>
    <t>ელენე მოსიაშვილი</t>
  </si>
  <si>
    <t xml:space="preserve"> ჯამი IV სართული</t>
  </si>
  <si>
    <r>
      <t xml:space="preserve">იატაკები </t>
    </r>
    <r>
      <rPr>
        <sz val="8"/>
        <color theme="1"/>
        <rFont val="Arial"/>
        <family val="2"/>
      </rPr>
      <t xml:space="preserve">( IV სართული) </t>
    </r>
  </si>
  <si>
    <r>
      <rPr>
        <b/>
        <sz val="8"/>
        <rFont val="Arial"/>
        <family val="2"/>
      </rPr>
      <t xml:space="preserve">ჭერები  </t>
    </r>
    <r>
      <rPr>
        <sz val="8"/>
        <rFont val="Arial"/>
        <family val="2"/>
        <charset val="204"/>
      </rPr>
      <t>(IV სართული)</t>
    </r>
  </si>
  <si>
    <r>
      <rPr>
        <b/>
        <sz val="8"/>
        <rFont val="Arial"/>
        <family val="2"/>
      </rPr>
      <t xml:space="preserve">ჭერები  </t>
    </r>
    <r>
      <rPr>
        <sz val="8"/>
        <rFont val="Arial"/>
        <family val="2"/>
        <charset val="204"/>
      </rPr>
      <t>(III სართული)</t>
    </r>
  </si>
  <si>
    <r>
      <t xml:space="preserve">ფასადის ან შიდა  კედლებისა და კოლონების  მოპირკეთება </t>
    </r>
    <r>
      <rPr>
        <b/>
        <sz val="8"/>
        <rFont val="Arial"/>
        <family val="2"/>
        <charset val="204"/>
      </rPr>
      <t>ხელოვნური</t>
    </r>
    <r>
      <rPr>
        <sz val="8"/>
        <rFont val="Arial"/>
        <family val="2"/>
        <charset val="204"/>
      </rPr>
      <t xml:space="preserve"> გრანიტით  (ფილები დამკვეთის)</t>
    </r>
  </si>
  <si>
    <t>ნიჟარების დახლის და კედელზე წიბოების მოპირკეთება ხელოვნური გრანიტით სველ წერტილებში</t>
  </si>
  <si>
    <r>
      <t>ტიხრები. კედლები</t>
    </r>
    <r>
      <rPr>
        <sz val="8"/>
        <color theme="1"/>
        <rFont val="Arial"/>
        <family val="2"/>
      </rPr>
      <t xml:space="preserve"> (IV სართული) </t>
    </r>
  </si>
  <si>
    <r>
      <t>სადემონტაჟო სამუშაოები</t>
    </r>
    <r>
      <rPr>
        <sz val="8"/>
        <color theme="1"/>
        <rFont val="Arial"/>
        <family val="2"/>
      </rPr>
      <t xml:space="preserve"> (V სართული)</t>
    </r>
  </si>
  <si>
    <r>
      <rPr>
        <b/>
        <sz val="8"/>
        <color theme="1"/>
        <rFont val="Arial"/>
        <family val="2"/>
      </rPr>
      <t>ტიხრები. კედლები</t>
    </r>
    <r>
      <rPr>
        <sz val="8"/>
        <color theme="1"/>
        <rFont val="Arial"/>
        <family val="2"/>
      </rPr>
      <t xml:space="preserve"> (V სართული) </t>
    </r>
  </si>
  <si>
    <r>
      <t xml:space="preserve">იატაკები </t>
    </r>
    <r>
      <rPr>
        <sz val="8"/>
        <color theme="1"/>
        <rFont val="Arial"/>
        <family val="2"/>
      </rPr>
      <t xml:space="preserve">( V სართული) </t>
    </r>
  </si>
  <si>
    <t>კედლების, კოლონებისა და რიგელების მოპირკეთება  ერთმაგი მ/თ ფილებით, სქელკედლიან  პროფილებზე, (კოლონები და რიგელები იგულისხმება  40სმ-ზე მეტი სიგანის ფერდებით,  მასალის ფასში გასათვალისწინებელია უბრალო თაბაშირმუყაოს ფასი. არანაკლებ 05მმ სისქის  პროფილი) H=3.5 მ სიმაღლემდე</t>
  </si>
  <si>
    <t>ვიტრაჯების, კარფანჯრების, კოლონების, რიგელების ან სხვა მსგავსი 95 სმ-მდე სიგანის  ფერდოების  მოპირკეთება  ერთმაგი  მ/თ ფილებით, სქელკედლიან  პროფილებზე, (მასალის ფასში გასათვალისწინებელია უბრალო თაბაშირმუყაოს ფასი. არანაკლებ 05მმ სისქის  პროფილი) H=3.5მ სიმაღლემდე</t>
  </si>
  <si>
    <t>ტიხრების მოწყობა მ/თ ფილებით, სქელკედლიან  პროფილებზე,  ერთმაგი ფილით (მასალის ფასში გასათვალისწინებელია უბრალო თაბაშირმუყაოს ფასი. არანაკლებ 05მმ სისქის  პროფილი) სისქის პროფილით H=3.5 მ სიმაღლემდე</t>
  </si>
  <si>
    <r>
      <rPr>
        <b/>
        <sz val="8"/>
        <rFont val="Arial"/>
        <family val="2"/>
      </rPr>
      <t xml:space="preserve">ჭერები  </t>
    </r>
    <r>
      <rPr>
        <sz val="8"/>
        <rFont val="Arial"/>
        <family val="2"/>
      </rPr>
      <t>(V ს</t>
    </r>
    <r>
      <rPr>
        <sz val="8"/>
        <rFont val="Arial"/>
        <family val="2"/>
        <charset val="204"/>
      </rPr>
      <t>ართული)</t>
    </r>
  </si>
  <si>
    <r>
      <t xml:space="preserve">იატაკები </t>
    </r>
    <r>
      <rPr>
        <sz val="8"/>
        <color theme="1"/>
        <rFont val="Arial"/>
        <family val="2"/>
      </rPr>
      <t xml:space="preserve">( VI სართული) </t>
    </r>
  </si>
  <si>
    <r>
      <t>ტიხრები. კედლები</t>
    </r>
    <r>
      <rPr>
        <sz val="8"/>
        <color theme="1"/>
        <rFont val="Arial"/>
        <family val="2"/>
      </rPr>
      <t xml:space="preserve"> (VI სართული) </t>
    </r>
  </si>
  <si>
    <r>
      <rPr>
        <b/>
        <sz val="8"/>
        <rFont val="Arial"/>
        <family val="2"/>
      </rPr>
      <t xml:space="preserve">ჭერები  </t>
    </r>
    <r>
      <rPr>
        <sz val="8"/>
        <rFont val="Arial"/>
        <family val="2"/>
        <charset val="204"/>
      </rPr>
      <t>(VI სართული)</t>
    </r>
  </si>
  <si>
    <r>
      <t>ტიხრების მოწყობა მ/თ ფილებით, სქელკედლიან  პროფილებზე,  ერთმაგი ფილით (მასალის ფასში გასათვალისწინებელია უბრალო თაბაშირმუყაოს ფასი. არანაკლებ 05მმ სისქის  პროფილი</t>
    </r>
    <r>
      <rPr>
        <b/>
        <sz val="8"/>
        <rFont val="Arial"/>
        <family val="2"/>
        <charset val="204"/>
      </rPr>
      <t xml:space="preserve">) </t>
    </r>
    <r>
      <rPr>
        <sz val="8"/>
        <rFont val="Arial"/>
        <family val="2"/>
        <charset val="204"/>
      </rPr>
      <t xml:space="preserve"> H=4.5 მ სიმაღლემდე</t>
    </r>
  </si>
  <si>
    <r>
      <t xml:space="preserve">იატაკები </t>
    </r>
    <r>
      <rPr>
        <sz val="8"/>
        <rFont val="Arial"/>
        <family val="2"/>
      </rPr>
      <t>(I სართული)</t>
    </r>
  </si>
  <si>
    <r>
      <t>წებოცემენტი შიდა მოსაპირკეთებელი სამუშაოებისათვის</t>
    </r>
    <r>
      <rPr>
        <b/>
        <sz val="8"/>
        <rFont val="Arial"/>
        <family val="2"/>
        <charset val="204"/>
      </rPr>
      <t xml:space="preserve"> (მასალა)</t>
    </r>
  </si>
  <si>
    <t xml:space="preserve">კერამოგრანიტის ღირებულება </t>
  </si>
  <si>
    <r>
      <t xml:space="preserve">წებოცემენტი შიდა მოსაპირკეთებელი სამუშაოებისათვის </t>
    </r>
    <r>
      <rPr>
        <b/>
        <sz val="8"/>
        <rFont val="Arial"/>
        <family val="2"/>
        <charset val="204"/>
      </rPr>
      <t xml:space="preserve"> (მასალა)</t>
    </r>
  </si>
  <si>
    <r>
      <t>სს ,,საქართველოს ბანკი"-ს ახალი ოფისისთვის  სარემონტო სამუშაოების ხარჯთაღრიცხვა</t>
    </r>
    <r>
      <rPr>
        <sz val="10"/>
        <color theme="1"/>
        <rFont val="Arial"/>
        <family val="2"/>
        <charset val="204"/>
      </rPr>
      <t xml:space="preserve"> (თბილისი გაზაფხულის ქუჩა. #18)</t>
    </r>
  </si>
  <si>
    <t>კერამოგრანიტის ღირებულება</t>
  </si>
  <si>
    <r>
      <t xml:space="preserve">წებოცემენტი შიდა მოსაპირკეთებელი სამუშაოებისათვის </t>
    </r>
    <r>
      <rPr>
        <b/>
        <sz val="8"/>
        <rFont val="Arial"/>
        <family val="2"/>
      </rPr>
      <t xml:space="preserve"> (მასალა)</t>
    </r>
  </si>
  <si>
    <t>სამონტაჟო სამუშაოები  (I სართული)</t>
  </si>
  <si>
    <r>
      <t xml:space="preserve">წებოცემენტი შიდა მოსაპირკეთებელი სამუშაოებისათვის </t>
    </r>
    <r>
      <rPr>
        <b/>
        <sz val="8"/>
        <rFont val="Arial"/>
        <family val="2"/>
        <charset val="204"/>
      </rPr>
      <t>(მასალა)</t>
    </r>
  </si>
  <si>
    <t>არსებობის შემთხვევაში გთხოვთ მიუთითეთ ბრენდი მოდელი, წარმოშობის ქვეყანა ან მწარმოებელი</t>
  </si>
  <si>
    <t>ალუმინის ტიხრები მინაპაკეტით 6+12+6 ყრუ, ვერცხლისფერი, ალდოქსი</t>
  </si>
  <si>
    <t>მინის შესაფუთი თეთრი, გაუმჭვირვალე ფირი</t>
  </si>
  <si>
    <t>სამუშაოს დასახელება</t>
  </si>
  <si>
    <t>1 მ²</t>
  </si>
  <si>
    <t>ჯამი დღგ-ს ჩათვლით</t>
  </si>
  <si>
    <t>სართულებზე შიდა ვიტრაჟების რაოდენობები ზომებით(ნახაზის მიხედვით)</t>
  </si>
  <si>
    <t xml:space="preserve">განზომილება / კვ </t>
  </si>
  <si>
    <t xml:space="preserve">შუშა </t>
  </si>
  <si>
    <t xml:space="preserve">ფირი </t>
  </si>
  <si>
    <t xml:space="preserve">ღებვა </t>
  </si>
  <si>
    <t>ნახაზით 1 სართული</t>
  </si>
  <si>
    <t xml:space="preserve">ზომა 0.85 მ *2.3 მ -( 1 ცალი -1.95 კვ)  -  1ც                  ( 1*1.95=1.95 კვ) </t>
  </si>
  <si>
    <t xml:space="preserve">ნახაზით 2  სართული ეზოდან </t>
  </si>
  <si>
    <t>ზომა 0.85 მ *2.3 მ -( 1 ცალი -1.95 კვ)  - 22ც                 ( 22*1.95=42.9 კვ)</t>
  </si>
  <si>
    <t xml:space="preserve">ნახაზით 3 სართული ეზოდან </t>
  </si>
  <si>
    <t xml:space="preserve">ზომა 0.85 მ *2.3 მ -( 1 ცალი -1.95 კვ)  - 24ც                 (24*1.95= 46.8 კვ ) </t>
  </si>
  <si>
    <t xml:space="preserve">ნახაზით 4  სართული ეზოდან </t>
  </si>
  <si>
    <t>ზომა 0.85 მ *2.3 მ -( 1 ცალი -1.95 კვ)  - 25ც                  ( 25*1.95= 48.75 კვ )   (2.8*2.3-1ც)   (2.5*2.3)-1ც</t>
  </si>
  <si>
    <t xml:space="preserve">ნახაზით 5  სართული ეზოდან </t>
  </si>
  <si>
    <t xml:space="preserve">ზომა 0.85 მ *2.3 მ -( 1 ცალი -1.95 კვ)  - 11ც                  (11*1.95 =21.45კვ ) </t>
  </si>
  <si>
    <t xml:space="preserve">ნახაზით 6  სართული ეზოდან </t>
  </si>
  <si>
    <t>ზომა 0.85 მ *2.3 მ -( 1 ცალი -1.95 კვ)  - 3ც                     ( 3*1.95= 5.85 კვ )</t>
  </si>
  <si>
    <t xml:space="preserve">ჯამი (86 ცალი) </t>
  </si>
  <si>
    <r>
      <t>მეტალოპლასტმასის ყრუ ვიტრაჟი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 </t>
    </r>
  </si>
  <si>
    <t>მეტალოპლასტმასის ფანჯრის გადმოკიდების მექანიზმი</t>
  </si>
  <si>
    <t>1 ც</t>
  </si>
  <si>
    <t>მეტალოპლასტმასის სახელური (ფანჯრის)</t>
  </si>
  <si>
    <t>N</t>
  </si>
  <si>
    <t>მეტალოს ზომები სართულების მიხედვით (ნახაზის მიხედვით)</t>
  </si>
  <si>
    <t>განზომილება /კვ</t>
  </si>
  <si>
    <t>გაღებადი ფანჯარა /კვ</t>
  </si>
  <si>
    <t>გადმოკიდების მექანიზმი/ცალი</t>
  </si>
  <si>
    <t xml:space="preserve">ფანჯრის სახელური </t>
  </si>
  <si>
    <t xml:space="preserve">1 სართული </t>
  </si>
  <si>
    <t xml:space="preserve">2 სართული </t>
  </si>
  <si>
    <t xml:space="preserve">3 სართული </t>
  </si>
  <si>
    <t xml:space="preserve">4 სართული </t>
  </si>
  <si>
    <t xml:space="preserve">1.65*1.7 -31ც + 2.3*1.7-32ც          </t>
  </si>
  <si>
    <t>0.8*1.7*63ც</t>
  </si>
  <si>
    <t xml:space="preserve">5 სართული </t>
  </si>
  <si>
    <t xml:space="preserve">6 სართული </t>
  </si>
  <si>
    <t>1.65*1.7 -9ც+5*1.7-4 ც*0.7*2.2-5ც</t>
  </si>
  <si>
    <t>0.8*1.7*17ც+0.7*0.8*5ც</t>
  </si>
  <si>
    <t>კიბის უჯრედი</t>
  </si>
  <si>
    <t xml:space="preserve">მეტალოპლასტმასის გაღებადი ფანჯარა მინაპაკეტი 4+11+4 (შავი, 4 კამერიანი, ენდერპენი, ხარისხიანი პეტლებით და მექანიზმით,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</si>
</sst>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  <charset val="204"/>
    </font>
    <font>
      <sz val="8"/>
      <color rgb="FFFF0000"/>
      <name val="Arial"/>
      <family val="2"/>
      <charset val="204"/>
    </font>
    <font>
      <vertAlign val="superscript"/>
      <sz val="8"/>
      <color rgb="FFFF0000"/>
      <name val="Arial"/>
      <family val="2"/>
      <charset val="204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vertAlign val="superscript"/>
      <sz val="8"/>
      <color theme="1"/>
      <name val="Arial"/>
      <family val="2"/>
      <charset val="204"/>
    </font>
    <font>
      <b/>
      <sz val="10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2" borderId="1" xfId="0" applyFont="1" applyFill="1" applyBorder="1"/>
    <xf numFmtId="9" fontId="4" fillId="0" borderId="0" xfId="0" applyNumberFormat="1" applyFont="1"/>
    <xf numFmtId="0" fontId="8" fillId="0" borderId="1" xfId="0" applyFont="1" applyBorder="1"/>
    <xf numFmtId="1" fontId="9" fillId="3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4" fillId="0" borderId="1" xfId="1" applyFont="1" applyBorder="1" applyAlignment="1">
      <alignment vertical="center"/>
    </xf>
    <xf numFmtId="164" fontId="4" fillId="0" borderId="2" xfId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" fontId="9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left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164" fontId="4" fillId="4" borderId="1" xfId="1" applyFont="1" applyFill="1" applyBorder="1"/>
    <xf numFmtId="164" fontId="4" fillId="4" borderId="2" xfId="1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/>
    </xf>
    <xf numFmtId="164" fontId="12" fillId="4" borderId="1" xfId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2" fontId="4" fillId="2" borderId="1" xfId="0" applyNumberFormat="1" applyFont="1" applyFill="1" applyBorder="1"/>
    <xf numFmtId="2" fontId="4" fillId="0" borderId="0" xfId="0" applyNumberFormat="1" applyFont="1"/>
    <xf numFmtId="2" fontId="9" fillId="0" borderId="1" xfId="0" applyNumberFormat="1" applyFont="1" applyBorder="1" applyAlignment="1">
      <alignment horizontal="right" vertical="center" wrapText="1"/>
    </xf>
    <xf numFmtId="164" fontId="12" fillId="0" borderId="1" xfId="1" applyFont="1" applyBorder="1" applyAlignment="1">
      <alignment horizontal="right" vertical="center"/>
    </xf>
    <xf numFmtId="2" fontId="8" fillId="0" borderId="0" xfId="0" applyNumberFormat="1" applyFont="1"/>
    <xf numFmtId="0" fontId="12" fillId="0" borderId="0" xfId="0" applyFont="1"/>
    <xf numFmtId="164" fontId="4" fillId="0" borderId="1" xfId="1" applyFont="1" applyBorder="1"/>
    <xf numFmtId="0" fontId="13" fillId="0" borderId="0" xfId="0" applyFont="1"/>
    <xf numFmtId="0" fontId="0" fillId="5" borderId="1" xfId="0" applyFill="1" applyBorder="1"/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0" fontId="8" fillId="0" borderId="0" xfId="0" applyFont="1"/>
    <xf numFmtId="0" fontId="13" fillId="5" borderId="1" xfId="0" applyFont="1" applyFill="1" applyBorder="1"/>
    <xf numFmtId="0" fontId="13" fillId="5" borderId="3" xfId="0" applyFont="1" applyFill="1" applyBorder="1"/>
    <xf numFmtId="0" fontId="8" fillId="0" borderId="5" xfId="0" applyFont="1" applyBorder="1"/>
    <xf numFmtId="0" fontId="8" fillId="5" borderId="1" xfId="0" applyFont="1" applyFill="1" applyBorder="1"/>
    <xf numFmtId="164" fontId="4" fillId="0" borderId="1" xfId="1" applyFont="1" applyBorder="1" applyAlignment="1">
      <alignment horizontal="right" vertical="center"/>
    </xf>
    <xf numFmtId="2" fontId="4" fillId="0" borderId="1" xfId="0" applyNumberFormat="1" applyFont="1" applyBorder="1" applyAlignment="1">
      <alignment vertical="center"/>
    </xf>
    <xf numFmtId="164" fontId="4" fillId="4" borderId="1" xfId="1" applyFont="1" applyFill="1" applyBorder="1" applyAlignment="1">
      <alignment vertical="center"/>
    </xf>
    <xf numFmtId="164" fontId="4" fillId="4" borderId="1" xfId="1" applyFont="1" applyFill="1" applyBorder="1" applyAlignment="1">
      <alignment horizontal="right" vertical="center"/>
    </xf>
    <xf numFmtId="2" fontId="4" fillId="4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/>
    </xf>
    <xf numFmtId="1" fontId="15" fillId="3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64" fontId="15" fillId="0" borderId="1" xfId="1" applyFont="1" applyBorder="1" applyAlignment="1">
      <alignment vertical="center"/>
    </xf>
    <xf numFmtId="164" fontId="15" fillId="0" borderId="1" xfId="1" applyFont="1" applyBorder="1" applyAlignment="1">
      <alignment horizontal="right" vertical="center"/>
    </xf>
    <xf numFmtId="2" fontId="15" fillId="0" borderId="1" xfId="0" applyNumberFormat="1" applyFont="1" applyBorder="1" applyAlignment="1">
      <alignment vertical="center"/>
    </xf>
    <xf numFmtId="2" fontId="9" fillId="0" borderId="9" xfId="0" applyNumberFormat="1" applyFont="1" applyBorder="1" applyAlignment="1">
      <alignment horizontal="left" vertical="center" wrapText="1"/>
    </xf>
    <xf numFmtId="164" fontId="12" fillId="0" borderId="1" xfId="1" applyFont="1" applyBorder="1" applyAlignment="1">
      <alignment vertical="center"/>
    </xf>
    <xf numFmtId="164" fontId="13" fillId="4" borderId="2" xfId="1" applyFont="1" applyFill="1" applyBorder="1" applyAlignment="1">
      <alignment vertical="center"/>
    </xf>
    <xf numFmtId="164" fontId="13" fillId="4" borderId="1" xfId="0" applyNumberFormat="1" applyFont="1" applyFill="1" applyBorder="1" applyAlignment="1">
      <alignment vertical="center"/>
    </xf>
    <xf numFmtId="164" fontId="9" fillId="0" borderId="1" xfId="1" applyFont="1" applyBorder="1" applyAlignment="1">
      <alignment vertical="center"/>
    </xf>
    <xf numFmtId="164" fontId="9" fillId="0" borderId="1" xfId="1" applyFont="1" applyBorder="1" applyAlignment="1">
      <alignment horizontal="right" vertical="center"/>
    </xf>
    <xf numFmtId="2" fontId="9" fillId="0" borderId="1" xfId="0" applyNumberFormat="1" applyFont="1" applyBorder="1" applyAlignment="1">
      <alignment vertical="center"/>
    </xf>
    <xf numFmtId="0" fontId="13" fillId="2" borderId="1" xfId="0" applyFont="1" applyFill="1" applyBorder="1"/>
    <xf numFmtId="164" fontId="12" fillId="0" borderId="1" xfId="0" applyNumberFormat="1" applyFont="1" applyBorder="1" applyAlignment="1">
      <alignment vertical="center"/>
    </xf>
    <xf numFmtId="1" fontId="17" fillId="3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164" fontId="13" fillId="0" borderId="1" xfId="1" applyFont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16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/>
    <xf numFmtId="0" fontId="8" fillId="2" borderId="1" xfId="0" applyFont="1" applyFill="1" applyBorder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right" vertical="center"/>
    </xf>
    <xf numFmtId="1" fontId="17" fillId="4" borderId="1" xfId="0" applyNumberFormat="1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vertical="center" wrapText="1"/>
    </xf>
    <xf numFmtId="2" fontId="17" fillId="4" borderId="1" xfId="0" applyNumberFormat="1" applyFont="1" applyFill="1" applyBorder="1" applyAlignment="1">
      <alignment horizontal="center" vertical="center" wrapText="1"/>
    </xf>
    <xf numFmtId="2" fontId="17" fillId="4" borderId="1" xfId="0" applyNumberFormat="1" applyFont="1" applyFill="1" applyBorder="1" applyAlignment="1">
      <alignment horizontal="right" vertical="center" wrapText="1"/>
    </xf>
    <xf numFmtId="164" fontId="13" fillId="4" borderId="1" xfId="1" applyFont="1" applyFill="1" applyBorder="1"/>
    <xf numFmtId="1" fontId="9" fillId="0" borderId="1" xfId="0" applyNumberFormat="1" applyFont="1" applyBorder="1" applyAlignment="1">
      <alignment horizontal="center" vertical="center" wrapText="1"/>
    </xf>
    <xf numFmtId="164" fontId="17" fillId="4" borderId="2" xfId="1" applyFont="1" applyFill="1" applyBorder="1" applyAlignment="1">
      <alignment vertical="center"/>
    </xf>
    <xf numFmtId="164" fontId="17" fillId="4" borderId="1" xfId="0" applyNumberFormat="1" applyFont="1" applyFill="1" applyBorder="1" applyAlignment="1">
      <alignment vertical="center"/>
    </xf>
    <xf numFmtId="0" fontId="17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164" fontId="17" fillId="4" borderId="1" xfId="1" applyFont="1" applyFill="1" applyBorder="1" applyAlignment="1">
      <alignment vertical="center"/>
    </xf>
    <xf numFmtId="1" fontId="17" fillId="4" borderId="1" xfId="0" applyNumberFormat="1" applyFont="1" applyFill="1" applyBorder="1" applyAlignment="1">
      <alignment horizontal="center" vertical="center" wrapText="1"/>
    </xf>
    <xf numFmtId="164" fontId="21" fillId="0" borderId="1" xfId="1" applyFont="1" applyBorder="1" applyAlignment="1">
      <alignment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right" vertical="center"/>
    </xf>
    <xf numFmtId="164" fontId="13" fillId="4" borderId="1" xfId="1" applyFont="1" applyFill="1" applyBorder="1" applyAlignment="1">
      <alignment vertical="center"/>
    </xf>
    <xf numFmtId="2" fontId="17" fillId="0" borderId="1" xfId="0" applyNumberFormat="1" applyFont="1" applyBorder="1" applyAlignment="1">
      <alignment horizontal="right" vertical="center" wrapText="1"/>
    </xf>
    <xf numFmtId="1" fontId="15" fillId="4" borderId="1" xfId="0" applyNumberFormat="1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left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164" fontId="15" fillId="4" borderId="1" xfId="1" applyFont="1" applyFill="1" applyBorder="1" applyAlignment="1">
      <alignment vertical="center"/>
    </xf>
    <xf numFmtId="164" fontId="15" fillId="4" borderId="2" xfId="1" applyFont="1" applyFill="1" applyBorder="1" applyAlignment="1">
      <alignment vertical="center"/>
    </xf>
    <xf numFmtId="164" fontId="15" fillId="4" borderId="1" xfId="1" applyFont="1" applyFill="1" applyBorder="1"/>
    <xf numFmtId="164" fontId="15" fillId="4" borderId="1" xfId="0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1" xfId="0" applyFont="1" applyBorder="1" applyAlignment="1">
      <alignment horizontal="left"/>
    </xf>
    <xf numFmtId="164" fontId="12" fillId="4" borderId="1" xfId="1" applyFont="1" applyFill="1" applyBorder="1" applyAlignment="1">
      <alignment vertical="center"/>
    </xf>
    <xf numFmtId="2" fontId="9" fillId="4" borderId="1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right" vertical="center"/>
    </xf>
    <xf numFmtId="2" fontId="17" fillId="4" borderId="1" xfId="0" applyNumberFormat="1" applyFont="1" applyFill="1" applyBorder="1" applyAlignment="1">
      <alignment horizontal="left" vertical="center" wrapText="1"/>
    </xf>
    <xf numFmtId="2" fontId="17" fillId="4" borderId="1" xfId="0" applyNumberFormat="1" applyFont="1" applyFill="1" applyBorder="1" applyAlignment="1">
      <alignment horizontal="right" vertical="center"/>
    </xf>
    <xf numFmtId="164" fontId="21" fillId="4" borderId="1" xfId="1" applyFont="1" applyFill="1" applyBorder="1" applyAlignment="1">
      <alignment vertical="center"/>
    </xf>
    <xf numFmtId="2" fontId="9" fillId="4" borderId="9" xfId="0" applyNumberFormat="1" applyFont="1" applyFill="1" applyBorder="1" applyAlignment="1">
      <alignment horizontal="left" vertical="center" wrapText="1"/>
    </xf>
    <xf numFmtId="164" fontId="9" fillId="4" borderId="1" xfId="1" applyFont="1" applyFill="1" applyBorder="1" applyAlignment="1">
      <alignment vertical="center"/>
    </xf>
    <xf numFmtId="164" fontId="9" fillId="4" borderId="2" xfId="1" applyFont="1" applyFill="1" applyBorder="1" applyAlignment="1">
      <alignment vertical="center"/>
    </xf>
    <xf numFmtId="164" fontId="9" fillId="4" borderId="1" xfId="1" applyFont="1" applyFill="1" applyBorder="1"/>
    <xf numFmtId="164" fontId="9" fillId="4" borderId="1" xfId="0" applyNumberFormat="1" applyFont="1" applyFill="1" applyBorder="1" applyAlignment="1">
      <alignment vertical="center"/>
    </xf>
    <xf numFmtId="164" fontId="17" fillId="0" borderId="1" xfId="1" applyFont="1" applyBorder="1" applyAlignment="1">
      <alignment vertical="center"/>
    </xf>
    <xf numFmtId="2" fontId="9" fillId="4" borderId="1" xfId="0" applyNumberFormat="1" applyFont="1" applyFill="1" applyBorder="1" applyAlignment="1">
      <alignment horizontal="center" vertical="center"/>
    </xf>
    <xf numFmtId="2" fontId="9" fillId="4" borderId="1" xfId="1" applyNumberFormat="1" applyFont="1" applyFill="1" applyBorder="1" applyAlignment="1">
      <alignment vertical="center"/>
    </xf>
    <xf numFmtId="2" fontId="9" fillId="4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164" fontId="17" fillId="4" borderId="1" xfId="1" applyFont="1" applyFill="1" applyBorder="1"/>
    <xf numFmtId="0" fontId="17" fillId="4" borderId="1" xfId="0" applyFont="1" applyFill="1" applyBorder="1"/>
    <xf numFmtId="0" fontId="23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right" vertical="center"/>
    </xf>
    <xf numFmtId="0" fontId="20" fillId="4" borderId="1" xfId="0" applyFont="1" applyFill="1" applyBorder="1" applyAlignment="1">
      <alignment horizontal="left"/>
    </xf>
    <xf numFmtId="164" fontId="17" fillId="4" borderId="1" xfId="1" applyFont="1" applyFill="1" applyBorder="1" applyAlignment="1">
      <alignment horizontal="right" vertical="center"/>
    </xf>
    <xf numFmtId="2" fontId="17" fillId="4" borderId="1" xfId="0" applyNumberFormat="1" applyFont="1" applyFill="1" applyBorder="1" applyAlignment="1">
      <alignment vertical="center"/>
    </xf>
    <xf numFmtId="2" fontId="17" fillId="4" borderId="1" xfId="0" applyNumberFormat="1" applyFont="1" applyFill="1" applyBorder="1" applyAlignment="1">
      <alignment horizontal="center" vertical="center"/>
    </xf>
    <xf numFmtId="164" fontId="4" fillId="0" borderId="0" xfId="1" applyFont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4" fillId="4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4" fillId="0" borderId="10" xfId="0" applyFont="1" applyBorder="1" applyAlignment="1">
      <alignment horizontal="center" vertical="center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wrapText="1"/>
    </xf>
    <xf numFmtId="0" fontId="13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12" fillId="4" borderId="0" xfId="0" applyFont="1" applyFill="1"/>
    <xf numFmtId="0" fontId="0" fillId="4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6"/>
  <sheetViews>
    <sheetView tabSelected="1" workbookViewId="0">
      <pane ySplit="6" topLeftCell="A192" activePane="bottomLeft" state="frozen"/>
      <selection pane="bottomLeft" activeCell="D152" sqref="D152"/>
    </sheetView>
  </sheetViews>
  <sheetFormatPr defaultRowHeight="14.5" x14ac:dyDescent="0.35"/>
  <cols>
    <col min="1" max="2" width="5.6328125" customWidth="1"/>
    <col min="3" max="3" width="56" customWidth="1"/>
    <col min="4" max="4" width="17.36328125" customWidth="1"/>
    <col min="5" max="5" width="6.36328125" customWidth="1"/>
    <col min="6" max="6" width="7.6328125" customWidth="1"/>
    <col min="7" max="9" width="9" bestFit="1" customWidth="1"/>
    <col min="10" max="10" width="10.08984375" bestFit="1" customWidth="1"/>
    <col min="11" max="11" width="11.1796875" bestFit="1" customWidth="1"/>
  </cols>
  <sheetData>
    <row r="1" spans="1:20" x14ac:dyDescent="0.35">
      <c r="A1" s="161" t="s">
        <v>180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</row>
    <row r="2" spans="1:20" x14ac:dyDescent="0.3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2"/>
    </row>
    <row r="3" spans="1:20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30">
        <f>K264</f>
        <v>0</v>
      </c>
    </row>
    <row r="4" spans="1:20" ht="63" x14ac:dyDescent="0.35">
      <c r="A4" s="163"/>
      <c r="B4" s="163"/>
      <c r="C4" s="159" t="s">
        <v>0</v>
      </c>
      <c r="D4" s="142" t="s">
        <v>185</v>
      </c>
      <c r="E4" s="159" t="s">
        <v>1</v>
      </c>
      <c r="F4" s="159" t="s">
        <v>2</v>
      </c>
      <c r="G4" s="159" t="s">
        <v>3</v>
      </c>
      <c r="H4" s="160"/>
      <c r="I4" s="159" t="s">
        <v>4</v>
      </c>
      <c r="J4" s="160"/>
      <c r="K4" s="159" t="s">
        <v>5</v>
      </c>
      <c r="L4" s="31"/>
      <c r="M4" s="31"/>
      <c r="N4" s="31"/>
      <c r="O4" s="31"/>
      <c r="P4" s="31"/>
      <c r="Q4" s="31"/>
      <c r="R4" s="31"/>
      <c r="S4" s="31"/>
      <c r="T4" s="31"/>
    </row>
    <row r="5" spans="1:20" x14ac:dyDescent="0.35">
      <c r="A5" s="163"/>
      <c r="B5" s="163"/>
      <c r="C5" s="159"/>
      <c r="D5" s="142"/>
      <c r="E5" s="159"/>
      <c r="F5" s="159"/>
      <c r="G5" s="3" t="s">
        <v>7</v>
      </c>
      <c r="H5" s="3" t="s">
        <v>6</v>
      </c>
      <c r="I5" s="3" t="s">
        <v>7</v>
      </c>
      <c r="J5" s="3" t="s">
        <v>6</v>
      </c>
      <c r="K5" s="160"/>
      <c r="L5" s="31"/>
      <c r="M5" s="31"/>
      <c r="N5" s="31"/>
      <c r="O5" s="31"/>
      <c r="P5" s="31"/>
      <c r="Q5" s="31"/>
      <c r="R5" s="31"/>
      <c r="S5" s="31"/>
      <c r="T5" s="31"/>
    </row>
    <row r="6" spans="1:20" x14ac:dyDescent="0.35">
      <c r="A6" s="5">
        <v>1</v>
      </c>
      <c r="B6" s="5">
        <v>2</v>
      </c>
      <c r="C6" s="5">
        <v>3</v>
      </c>
      <c r="D6" s="5"/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31"/>
      <c r="M6" s="31"/>
      <c r="N6" s="31"/>
      <c r="O6" s="31"/>
      <c r="P6" s="31"/>
      <c r="Q6" s="31"/>
      <c r="R6" s="31"/>
      <c r="S6" s="31"/>
      <c r="T6" s="31"/>
    </row>
    <row r="7" spans="1:20" x14ac:dyDescent="0.35">
      <c r="A7" s="4"/>
      <c r="B7" s="4"/>
      <c r="C7" s="23" t="s">
        <v>13</v>
      </c>
      <c r="D7" s="23"/>
      <c r="E7" s="3"/>
      <c r="F7" s="3"/>
      <c r="G7" s="6"/>
      <c r="H7" s="6"/>
      <c r="I7" s="6"/>
      <c r="J7" s="6"/>
      <c r="K7" s="6"/>
      <c r="L7" s="31"/>
      <c r="M7" s="31"/>
      <c r="N7" s="31"/>
      <c r="O7" s="31"/>
      <c r="P7" s="31"/>
      <c r="Q7" s="31"/>
      <c r="R7" s="31"/>
      <c r="S7" s="31"/>
      <c r="T7" s="31"/>
    </row>
    <row r="8" spans="1:20" x14ac:dyDescent="0.35">
      <c r="A8" s="4"/>
      <c r="B8" s="4"/>
      <c r="C8" s="23" t="s">
        <v>146</v>
      </c>
      <c r="D8" s="23"/>
      <c r="E8" s="3"/>
      <c r="F8" s="3"/>
      <c r="G8" s="6"/>
      <c r="H8" s="6"/>
      <c r="I8" s="6"/>
      <c r="J8" s="6"/>
      <c r="K8" s="6"/>
      <c r="L8" s="31"/>
      <c r="M8" s="31"/>
      <c r="N8" s="31"/>
      <c r="O8" s="31"/>
      <c r="P8" s="31"/>
      <c r="Q8" s="31"/>
      <c r="R8" s="31"/>
      <c r="S8" s="31"/>
      <c r="T8" s="31"/>
    </row>
    <row r="9" spans="1:20" x14ac:dyDescent="0.35">
      <c r="A9" s="10">
        <v>378</v>
      </c>
      <c r="B9" s="11">
        <v>7</v>
      </c>
      <c r="C9" s="12" t="s">
        <v>15</v>
      </c>
      <c r="D9" s="12"/>
      <c r="E9" s="13" t="s">
        <v>16</v>
      </c>
      <c r="F9" s="13">
        <v>37.42</v>
      </c>
      <c r="G9" s="14"/>
      <c r="H9" s="15"/>
      <c r="I9" s="14"/>
      <c r="J9" s="16"/>
      <c r="K9" s="16"/>
      <c r="L9" s="31"/>
      <c r="M9" s="31"/>
      <c r="N9" s="31"/>
      <c r="O9" s="31"/>
      <c r="P9" s="31"/>
      <c r="Q9" s="31"/>
      <c r="R9" s="31"/>
      <c r="S9" s="31"/>
      <c r="T9" s="31"/>
    </row>
    <row r="10" spans="1:20" x14ac:dyDescent="0.35">
      <c r="A10" s="10">
        <v>376</v>
      </c>
      <c r="B10" s="11">
        <v>5</v>
      </c>
      <c r="C10" s="12" t="s">
        <v>17</v>
      </c>
      <c r="D10" s="12"/>
      <c r="E10" s="13" t="s">
        <v>16</v>
      </c>
      <c r="F10" s="13">
        <v>74.84</v>
      </c>
      <c r="G10" s="14"/>
      <c r="H10" s="15"/>
      <c r="I10" s="14"/>
      <c r="J10" s="16"/>
      <c r="K10" s="16"/>
      <c r="L10" s="31"/>
      <c r="M10" s="31"/>
      <c r="N10" s="31"/>
      <c r="O10" s="31"/>
      <c r="P10" s="31"/>
      <c r="Q10" s="31"/>
      <c r="R10" s="31"/>
      <c r="S10" s="31"/>
      <c r="T10" s="31"/>
    </row>
    <row r="11" spans="1:20" ht="15" customHeight="1" x14ac:dyDescent="0.35">
      <c r="A11" s="80">
        <v>389</v>
      </c>
      <c r="B11" s="80">
        <v>18</v>
      </c>
      <c r="C11" s="118" t="s">
        <v>18</v>
      </c>
      <c r="D11" s="118"/>
      <c r="E11" s="82" t="s">
        <v>128</v>
      </c>
      <c r="F11" s="82"/>
      <c r="G11" s="133"/>
      <c r="H11" s="86"/>
      <c r="I11" s="133"/>
      <c r="J11" s="87"/>
      <c r="K11" s="87"/>
      <c r="L11" s="31"/>
      <c r="M11" s="31"/>
      <c r="N11" s="31"/>
      <c r="O11" s="31"/>
      <c r="P11" s="31"/>
      <c r="Q11" s="31"/>
      <c r="R11" s="31"/>
      <c r="S11" s="31"/>
      <c r="T11" s="31"/>
    </row>
    <row r="12" spans="1:20" ht="20" x14ac:dyDescent="0.35">
      <c r="A12" s="80">
        <v>372</v>
      </c>
      <c r="B12" s="80">
        <v>1</v>
      </c>
      <c r="C12" s="118" t="s">
        <v>19</v>
      </c>
      <c r="D12" s="118"/>
      <c r="E12" s="82" t="s">
        <v>128</v>
      </c>
      <c r="F12" s="82">
        <v>707.4</v>
      </c>
      <c r="G12" s="86"/>
      <c r="H12" s="86"/>
      <c r="I12" s="86"/>
      <c r="J12" s="87"/>
      <c r="K12" s="87"/>
      <c r="L12" s="31"/>
      <c r="M12" s="31"/>
      <c r="N12" s="31"/>
      <c r="O12" s="31"/>
      <c r="P12" s="31"/>
      <c r="Q12" s="31"/>
      <c r="R12" s="31"/>
      <c r="S12" s="31"/>
      <c r="T12" s="31"/>
    </row>
    <row r="13" spans="1:20" x14ac:dyDescent="0.35">
      <c r="A13" s="80">
        <v>374</v>
      </c>
      <c r="B13" s="80">
        <v>3</v>
      </c>
      <c r="C13" s="118" t="s">
        <v>20</v>
      </c>
      <c r="D13" s="118"/>
      <c r="E13" s="82" t="s">
        <v>128</v>
      </c>
      <c r="F13" s="82">
        <v>707.4</v>
      </c>
      <c r="G13" s="90"/>
      <c r="H13" s="86"/>
      <c r="I13" s="90"/>
      <c r="J13" s="87"/>
      <c r="K13" s="87"/>
      <c r="L13" s="31"/>
      <c r="M13" s="31"/>
      <c r="N13" s="31"/>
      <c r="O13" s="31"/>
      <c r="P13" s="31"/>
      <c r="Q13" s="31"/>
      <c r="R13" s="31"/>
      <c r="S13" s="31"/>
      <c r="T13" s="31"/>
    </row>
    <row r="14" spans="1:20" x14ac:dyDescent="0.35">
      <c r="A14" s="80">
        <v>375</v>
      </c>
      <c r="B14" s="80">
        <v>4</v>
      </c>
      <c r="C14" s="118" t="s">
        <v>21</v>
      </c>
      <c r="D14" s="118"/>
      <c r="E14" s="82" t="s">
        <v>128</v>
      </c>
      <c r="F14" s="82">
        <v>68.25</v>
      </c>
      <c r="G14" s="90"/>
      <c r="H14" s="86"/>
      <c r="I14" s="90"/>
      <c r="J14" s="87"/>
      <c r="K14" s="87"/>
      <c r="L14" s="31"/>
      <c r="M14" s="31"/>
      <c r="N14" s="31"/>
      <c r="O14" s="31"/>
      <c r="P14" s="31"/>
      <c r="Q14" s="31"/>
      <c r="R14" s="31"/>
      <c r="S14" s="31"/>
      <c r="T14" s="31"/>
    </row>
    <row r="15" spans="1:20" x14ac:dyDescent="0.35">
      <c r="A15" s="80">
        <v>392</v>
      </c>
      <c r="B15" s="80">
        <v>21</v>
      </c>
      <c r="C15" s="118" t="s">
        <v>50</v>
      </c>
      <c r="D15" s="118"/>
      <c r="E15" s="82" t="s">
        <v>29</v>
      </c>
      <c r="F15" s="82">
        <v>1</v>
      </c>
      <c r="G15" s="90"/>
      <c r="H15" s="86"/>
      <c r="I15" s="133"/>
      <c r="J15" s="87"/>
      <c r="K15" s="87"/>
      <c r="L15" s="31"/>
      <c r="M15" s="31"/>
      <c r="N15" s="31"/>
      <c r="O15" s="31"/>
      <c r="P15" s="31"/>
      <c r="Q15" s="31"/>
      <c r="R15" s="31"/>
      <c r="S15" s="31"/>
      <c r="T15" s="31"/>
    </row>
    <row r="16" spans="1:20" x14ac:dyDescent="0.35">
      <c r="A16" s="134"/>
      <c r="B16" s="134"/>
      <c r="C16" s="135" t="s">
        <v>183</v>
      </c>
      <c r="D16" s="135"/>
      <c r="E16" s="89"/>
      <c r="F16" s="89"/>
      <c r="G16" s="136"/>
      <c r="H16" s="136"/>
      <c r="I16" s="136"/>
      <c r="J16" s="136"/>
      <c r="K16" s="136"/>
      <c r="L16" s="31"/>
      <c r="M16" s="31"/>
      <c r="N16" s="31"/>
      <c r="O16" s="31"/>
      <c r="P16" s="31"/>
      <c r="Q16" s="31"/>
      <c r="R16" s="31"/>
      <c r="S16" s="31"/>
      <c r="T16" s="31"/>
    </row>
    <row r="17" spans="1:20" x14ac:dyDescent="0.35">
      <c r="A17" s="134"/>
      <c r="B17" s="134"/>
      <c r="C17" s="137" t="s">
        <v>176</v>
      </c>
      <c r="D17" s="137"/>
      <c r="E17" s="89"/>
      <c r="F17" s="89"/>
      <c r="G17" s="136"/>
      <c r="H17" s="136"/>
      <c r="I17" s="136"/>
      <c r="J17" s="136"/>
      <c r="K17" s="136"/>
      <c r="L17" s="31"/>
      <c r="M17" s="31"/>
      <c r="N17" s="31"/>
      <c r="O17" s="31"/>
      <c r="P17" s="31"/>
      <c r="Q17" s="31"/>
      <c r="R17" s="31"/>
      <c r="S17" s="31"/>
      <c r="T17" s="31"/>
    </row>
    <row r="18" spans="1:20" x14ac:dyDescent="0.35">
      <c r="A18" s="80">
        <v>523</v>
      </c>
      <c r="B18" s="80">
        <v>58</v>
      </c>
      <c r="C18" s="118" t="s">
        <v>78</v>
      </c>
      <c r="D18" s="118"/>
      <c r="E18" s="82" t="s">
        <v>128</v>
      </c>
      <c r="F18" s="82">
        <v>707.4</v>
      </c>
      <c r="G18" s="90"/>
      <c r="H18" s="138"/>
      <c r="I18" s="90"/>
      <c r="J18" s="139"/>
      <c r="K18" s="139"/>
      <c r="L18" s="31"/>
      <c r="M18" s="31"/>
      <c r="N18" s="31"/>
      <c r="O18" s="31"/>
      <c r="P18" s="31"/>
      <c r="Q18" s="31"/>
      <c r="R18" s="31"/>
      <c r="S18" s="31"/>
      <c r="T18" s="31"/>
    </row>
    <row r="19" spans="1:20" x14ac:dyDescent="0.35">
      <c r="A19" s="80">
        <v>467</v>
      </c>
      <c r="B19" s="80">
        <v>2</v>
      </c>
      <c r="C19" s="118" t="s">
        <v>79</v>
      </c>
      <c r="D19" s="118"/>
      <c r="E19" s="82" t="s">
        <v>128</v>
      </c>
      <c r="F19" s="82">
        <v>501.8</v>
      </c>
      <c r="G19" s="90"/>
      <c r="H19" s="138"/>
      <c r="I19" s="90"/>
      <c r="J19" s="139"/>
      <c r="K19" s="139"/>
      <c r="L19" s="31"/>
      <c r="M19" s="31"/>
      <c r="N19" s="31"/>
      <c r="O19" s="31"/>
      <c r="P19" s="31"/>
      <c r="Q19" s="31"/>
      <c r="R19" s="31"/>
      <c r="S19" s="31"/>
      <c r="T19" s="31"/>
    </row>
    <row r="20" spans="1:20" x14ac:dyDescent="0.35">
      <c r="A20" s="80">
        <v>472</v>
      </c>
      <c r="B20" s="80">
        <v>7</v>
      </c>
      <c r="C20" s="118" t="s">
        <v>178</v>
      </c>
      <c r="D20" s="118"/>
      <c r="E20" s="82" t="s">
        <v>128</v>
      </c>
      <c r="F20" s="82">
        <v>556.99800000000005</v>
      </c>
      <c r="G20" s="90"/>
      <c r="H20" s="138"/>
      <c r="I20" s="90"/>
      <c r="J20" s="139"/>
      <c r="K20" s="139"/>
      <c r="L20" s="31"/>
      <c r="M20" s="31"/>
      <c r="N20" s="31"/>
      <c r="O20" s="31"/>
      <c r="P20" s="31"/>
      <c r="Q20" s="31"/>
      <c r="R20" s="31"/>
      <c r="S20" s="31"/>
      <c r="T20" s="31"/>
    </row>
    <row r="21" spans="1:20" x14ac:dyDescent="0.35">
      <c r="A21" s="80">
        <v>520</v>
      </c>
      <c r="B21" s="80">
        <v>55</v>
      </c>
      <c r="C21" s="118" t="s">
        <v>182</v>
      </c>
      <c r="D21" s="118"/>
      <c r="E21" s="82" t="s">
        <v>86</v>
      </c>
      <c r="F21" s="82">
        <v>3763.5</v>
      </c>
      <c r="G21" s="90"/>
      <c r="H21" s="138"/>
      <c r="I21" s="90"/>
      <c r="J21" s="139"/>
      <c r="K21" s="139"/>
      <c r="L21" s="31"/>
      <c r="M21" s="31"/>
      <c r="N21" s="31"/>
      <c r="O21" s="31"/>
      <c r="P21" s="31"/>
      <c r="Q21" s="31"/>
      <c r="R21" s="31"/>
      <c r="S21" s="31"/>
      <c r="T21" s="31"/>
    </row>
    <row r="22" spans="1:20" ht="20" x14ac:dyDescent="0.35">
      <c r="A22" s="80">
        <v>552</v>
      </c>
      <c r="B22" s="80">
        <v>87</v>
      </c>
      <c r="C22" s="118" t="s">
        <v>87</v>
      </c>
      <c r="D22" s="118"/>
      <c r="E22" s="82" t="s">
        <v>128</v>
      </c>
      <c r="F22" s="82">
        <v>205.6</v>
      </c>
      <c r="G22" s="90"/>
      <c r="H22" s="138"/>
      <c r="I22" s="90"/>
      <c r="J22" s="139"/>
      <c r="K22" s="139"/>
      <c r="L22" s="31"/>
      <c r="M22" s="31"/>
      <c r="N22" s="31"/>
      <c r="O22" s="31"/>
      <c r="P22" s="31"/>
      <c r="Q22" s="31"/>
      <c r="R22" s="31"/>
      <c r="S22" s="31"/>
      <c r="T22" s="31"/>
    </row>
    <row r="23" spans="1:20" x14ac:dyDescent="0.35">
      <c r="A23" s="80">
        <v>478</v>
      </c>
      <c r="B23" s="80">
        <v>13</v>
      </c>
      <c r="C23" s="118" t="s">
        <v>80</v>
      </c>
      <c r="D23" s="118"/>
      <c r="E23" s="82" t="s">
        <v>128</v>
      </c>
      <c r="F23" s="82">
        <v>205.6</v>
      </c>
      <c r="G23" s="90"/>
      <c r="H23" s="138"/>
      <c r="I23" s="90"/>
      <c r="J23" s="139"/>
      <c r="K23" s="139"/>
      <c r="L23" s="31"/>
      <c r="M23" s="31"/>
      <c r="N23" s="31"/>
      <c r="O23" s="31"/>
      <c r="P23" s="31"/>
      <c r="Q23" s="31"/>
      <c r="R23" s="31"/>
      <c r="S23" s="31"/>
      <c r="T23" s="31"/>
    </row>
    <row r="24" spans="1:20" x14ac:dyDescent="0.35">
      <c r="A24" s="134" t="s">
        <v>42</v>
      </c>
      <c r="B24" s="134"/>
      <c r="C24" s="134" t="s">
        <v>81</v>
      </c>
      <c r="D24" s="134"/>
      <c r="E24" s="89" t="s">
        <v>29</v>
      </c>
      <c r="F24" s="140">
        <v>2.57</v>
      </c>
      <c r="G24" s="119"/>
      <c r="H24" s="119"/>
      <c r="I24" s="119"/>
      <c r="J24" s="119"/>
      <c r="K24" s="119"/>
      <c r="L24" s="31"/>
      <c r="M24" s="31"/>
      <c r="N24" s="31"/>
      <c r="O24" s="31"/>
      <c r="P24" s="31"/>
      <c r="Q24" s="31"/>
      <c r="R24" s="31"/>
      <c r="S24" s="31"/>
      <c r="T24" s="31"/>
    </row>
    <row r="25" spans="1:20" ht="20" x14ac:dyDescent="0.35">
      <c r="A25" s="80">
        <v>501</v>
      </c>
      <c r="B25" s="80">
        <v>36</v>
      </c>
      <c r="C25" s="118" t="s">
        <v>82</v>
      </c>
      <c r="D25" s="118"/>
      <c r="E25" s="82" t="s">
        <v>28</v>
      </c>
      <c r="F25" s="82">
        <v>59.52</v>
      </c>
      <c r="G25" s="90"/>
      <c r="H25" s="138"/>
      <c r="I25" s="90"/>
      <c r="J25" s="139"/>
      <c r="K25" s="139"/>
      <c r="L25" s="31"/>
      <c r="M25" s="31"/>
      <c r="N25" s="31"/>
      <c r="O25" s="31"/>
      <c r="P25" s="31"/>
      <c r="Q25" s="31"/>
      <c r="R25" s="31"/>
      <c r="S25" s="31"/>
      <c r="T25" s="31"/>
    </row>
    <row r="26" spans="1:20" x14ac:dyDescent="0.35">
      <c r="A26" s="80">
        <v>505</v>
      </c>
      <c r="B26" s="80">
        <v>40</v>
      </c>
      <c r="C26" s="118" t="s">
        <v>83</v>
      </c>
      <c r="D26" s="118"/>
      <c r="E26" s="82" t="s">
        <v>28</v>
      </c>
      <c r="F26" s="82"/>
      <c r="G26" s="90"/>
      <c r="H26" s="138"/>
      <c r="I26" s="90"/>
      <c r="J26" s="139"/>
      <c r="K26" s="139"/>
      <c r="L26" s="31"/>
      <c r="M26" s="31"/>
      <c r="N26" s="31"/>
      <c r="O26" s="31"/>
      <c r="P26" s="31"/>
      <c r="Q26" s="31"/>
      <c r="R26" s="31"/>
      <c r="S26" s="31"/>
      <c r="T26" s="31"/>
    </row>
    <row r="27" spans="1:20" x14ac:dyDescent="0.35">
      <c r="A27" s="80">
        <v>507</v>
      </c>
      <c r="B27" s="80">
        <v>42</v>
      </c>
      <c r="C27" s="118" t="s">
        <v>84</v>
      </c>
      <c r="D27" s="118"/>
      <c r="E27" s="82" t="s">
        <v>85</v>
      </c>
      <c r="F27" s="82">
        <v>62.496000000000009</v>
      </c>
      <c r="G27" s="90"/>
      <c r="H27" s="138"/>
      <c r="I27" s="90"/>
      <c r="J27" s="139"/>
      <c r="K27" s="139"/>
      <c r="L27" s="31"/>
      <c r="M27" s="31"/>
      <c r="N27" s="31"/>
      <c r="O27" s="31"/>
      <c r="P27" s="31"/>
      <c r="Q27" s="31"/>
      <c r="R27" s="31"/>
      <c r="S27" s="31"/>
      <c r="T27" s="31"/>
    </row>
    <row r="28" spans="1:20" x14ac:dyDescent="0.35">
      <c r="A28" s="80">
        <v>559</v>
      </c>
      <c r="B28" s="80">
        <v>94</v>
      </c>
      <c r="C28" s="118" t="s">
        <v>100</v>
      </c>
      <c r="D28" s="118"/>
      <c r="E28" s="82" t="s">
        <v>29</v>
      </c>
      <c r="F28" s="82">
        <v>24</v>
      </c>
      <c r="G28" s="90"/>
      <c r="H28" s="138"/>
      <c r="I28" s="90"/>
      <c r="J28" s="139"/>
      <c r="K28" s="139"/>
      <c r="L28" s="31"/>
      <c r="M28" s="31"/>
      <c r="N28" s="31"/>
      <c r="O28" s="31"/>
      <c r="P28" s="31"/>
      <c r="Q28" s="31"/>
      <c r="R28" s="31"/>
      <c r="S28" s="31"/>
      <c r="T28" s="31"/>
    </row>
    <row r="29" spans="1:20" x14ac:dyDescent="0.35">
      <c r="A29" s="4"/>
      <c r="B29" s="4"/>
      <c r="C29" s="74" t="s">
        <v>133</v>
      </c>
      <c r="D29" s="74"/>
      <c r="E29" s="3"/>
      <c r="F29" s="3"/>
      <c r="G29" s="6"/>
      <c r="H29" s="6"/>
      <c r="I29" s="6"/>
      <c r="J29" s="6"/>
      <c r="K29" s="6"/>
      <c r="L29" s="31"/>
      <c r="M29" s="31"/>
      <c r="N29" s="31"/>
      <c r="O29" s="31"/>
      <c r="P29" s="31"/>
      <c r="Q29" s="31"/>
      <c r="R29" s="31"/>
      <c r="S29" s="31"/>
      <c r="T29" s="31"/>
    </row>
    <row r="30" spans="1:20" ht="51.5" x14ac:dyDescent="0.35">
      <c r="A30" s="77">
        <v>592</v>
      </c>
      <c r="B30" s="76"/>
      <c r="C30" s="130" t="s">
        <v>121</v>
      </c>
      <c r="D30" s="130"/>
      <c r="E30" s="13" t="s">
        <v>28</v>
      </c>
      <c r="F30" s="13">
        <v>7</v>
      </c>
      <c r="G30" s="92"/>
      <c r="H30" s="92"/>
      <c r="I30" s="92"/>
      <c r="J30" s="92"/>
      <c r="K30" s="92"/>
      <c r="L30" s="31"/>
      <c r="M30" s="31"/>
      <c r="N30" s="31"/>
      <c r="O30" s="31"/>
      <c r="P30" s="31"/>
      <c r="Q30" s="31"/>
      <c r="R30" s="31"/>
      <c r="S30" s="31"/>
      <c r="T30" s="31"/>
    </row>
    <row r="31" spans="1:20" ht="30.5" x14ac:dyDescent="0.35">
      <c r="A31" s="10">
        <v>5877</v>
      </c>
      <c r="B31" s="11"/>
      <c r="C31" s="58" t="s">
        <v>122</v>
      </c>
      <c r="D31" s="58"/>
      <c r="E31" s="13" t="s">
        <v>16</v>
      </c>
      <c r="F31" s="13">
        <v>57.586000000000013</v>
      </c>
      <c r="G31" s="92"/>
      <c r="H31" s="92"/>
      <c r="I31" s="92"/>
      <c r="J31" s="92"/>
      <c r="K31" s="59"/>
      <c r="L31" s="31"/>
      <c r="M31" s="31"/>
      <c r="N31" s="31"/>
      <c r="O31" s="31"/>
      <c r="P31" s="31"/>
      <c r="Q31" s="31"/>
      <c r="R31" s="31"/>
      <c r="S31" s="31"/>
      <c r="T31" s="31"/>
    </row>
    <row r="32" spans="1:20" ht="20" x14ac:dyDescent="0.35">
      <c r="A32" s="17">
        <v>352</v>
      </c>
      <c r="B32" s="11">
        <v>3</v>
      </c>
      <c r="C32" s="12" t="s">
        <v>123</v>
      </c>
      <c r="D32" s="12"/>
      <c r="E32" s="13" t="s">
        <v>16</v>
      </c>
      <c r="F32" s="13">
        <v>28.793000000000006</v>
      </c>
      <c r="G32" s="131"/>
      <c r="H32" s="131"/>
      <c r="I32" s="131"/>
      <c r="J32" s="132"/>
      <c r="K32" s="25"/>
      <c r="L32" s="31"/>
      <c r="M32" s="31"/>
      <c r="N32" s="31"/>
      <c r="O32" s="31"/>
      <c r="P32" s="31"/>
      <c r="Q32" s="31"/>
      <c r="R32" s="31"/>
      <c r="S32" s="31"/>
      <c r="T32" s="31"/>
    </row>
    <row r="33" spans="1:20" x14ac:dyDescent="0.35">
      <c r="A33" s="17">
        <v>368</v>
      </c>
      <c r="B33" s="11">
        <v>19</v>
      </c>
      <c r="C33" s="12" t="s">
        <v>96</v>
      </c>
      <c r="D33" s="12"/>
      <c r="E33" s="13" t="s">
        <v>16</v>
      </c>
      <c r="F33" s="13">
        <v>29.368860000000009</v>
      </c>
      <c r="G33" s="131"/>
      <c r="H33" s="131"/>
      <c r="I33" s="131"/>
      <c r="J33" s="132"/>
      <c r="K33" s="25"/>
      <c r="L33" s="31"/>
      <c r="M33" s="31"/>
      <c r="N33" s="31"/>
      <c r="O33" s="31"/>
      <c r="P33" s="31"/>
      <c r="Q33" s="31"/>
      <c r="R33" s="31"/>
      <c r="S33" s="31"/>
      <c r="T33" s="31"/>
    </row>
    <row r="34" spans="1:20" ht="30" x14ac:dyDescent="0.35">
      <c r="A34" s="10">
        <v>609</v>
      </c>
      <c r="B34" s="11">
        <v>38</v>
      </c>
      <c r="C34" s="12" t="s">
        <v>124</v>
      </c>
      <c r="D34" s="12"/>
      <c r="E34" s="13" t="s">
        <v>16</v>
      </c>
      <c r="F34" s="102">
        <v>114.61000000000001</v>
      </c>
      <c r="G34" s="126"/>
      <c r="H34" s="126"/>
      <c r="I34" s="126"/>
      <c r="J34" s="126"/>
      <c r="K34" s="71"/>
      <c r="L34" s="31"/>
      <c r="M34" s="31"/>
      <c r="N34" s="31"/>
      <c r="O34" s="31"/>
      <c r="P34" s="31"/>
      <c r="Q34" s="31"/>
      <c r="R34" s="31"/>
      <c r="S34" s="31"/>
      <c r="T34" s="31"/>
    </row>
    <row r="35" spans="1:20" ht="30" x14ac:dyDescent="0.35">
      <c r="A35" s="10">
        <v>613</v>
      </c>
      <c r="B35" s="11">
        <v>42</v>
      </c>
      <c r="C35" s="12" t="s">
        <v>93</v>
      </c>
      <c r="D35" s="12"/>
      <c r="E35" s="13" t="s">
        <v>16</v>
      </c>
      <c r="F35" s="102">
        <v>114.61000000000001</v>
      </c>
      <c r="G35" s="126"/>
      <c r="H35" s="126"/>
      <c r="I35" s="126"/>
      <c r="J35" s="126"/>
      <c r="K35" s="71"/>
      <c r="L35" s="31"/>
      <c r="M35" s="31"/>
      <c r="N35" s="31"/>
      <c r="O35" s="31"/>
      <c r="P35" s="31"/>
      <c r="Q35" s="31"/>
      <c r="R35" s="31"/>
      <c r="S35" s="31"/>
      <c r="T35" s="31"/>
    </row>
    <row r="36" spans="1:20" x14ac:dyDescent="0.35">
      <c r="A36" s="10">
        <v>617</v>
      </c>
      <c r="B36" s="11">
        <v>46</v>
      </c>
      <c r="C36" s="12" t="s">
        <v>125</v>
      </c>
      <c r="D36" s="12"/>
      <c r="E36" s="13" t="s">
        <v>16</v>
      </c>
      <c r="F36" s="102">
        <v>2021.71</v>
      </c>
      <c r="G36" s="126"/>
      <c r="H36" s="126"/>
      <c r="I36" s="126"/>
      <c r="J36" s="126"/>
      <c r="K36" s="71"/>
      <c r="L36" s="31"/>
      <c r="M36" s="31"/>
      <c r="N36" s="31"/>
      <c r="O36" s="31"/>
      <c r="P36" s="31"/>
      <c r="Q36" s="31"/>
      <c r="R36" s="31"/>
      <c r="S36" s="31"/>
      <c r="T36" s="31"/>
    </row>
    <row r="37" spans="1:20" ht="20" x14ac:dyDescent="0.35">
      <c r="A37" s="17">
        <v>760</v>
      </c>
      <c r="B37" s="17">
        <v>29</v>
      </c>
      <c r="C37" s="98" t="s">
        <v>97</v>
      </c>
      <c r="D37" s="98"/>
      <c r="E37" s="99" t="s">
        <v>29</v>
      </c>
      <c r="F37" s="100">
        <v>3</v>
      </c>
      <c r="G37" s="101"/>
      <c r="H37" s="60"/>
      <c r="I37" s="101"/>
      <c r="J37" s="61"/>
      <c r="K37" s="61"/>
      <c r="L37" s="31"/>
      <c r="M37" s="31"/>
      <c r="N37" s="31"/>
      <c r="O37" s="31"/>
      <c r="P37" s="31"/>
      <c r="Q37" s="31"/>
      <c r="R37" s="31"/>
      <c r="S37" s="31"/>
      <c r="T37" s="31"/>
    </row>
    <row r="38" spans="1:20" x14ac:dyDescent="0.35">
      <c r="A38" s="80">
        <v>748</v>
      </c>
      <c r="B38" s="80">
        <v>17</v>
      </c>
      <c r="C38" s="81" t="s">
        <v>98</v>
      </c>
      <c r="D38" s="81"/>
      <c r="E38" s="82" t="s">
        <v>99</v>
      </c>
      <c r="F38" s="83">
        <v>3</v>
      </c>
      <c r="G38" s="101"/>
      <c r="H38" s="60"/>
      <c r="I38" s="101"/>
      <c r="J38" s="61"/>
      <c r="K38" s="61"/>
      <c r="L38" s="31"/>
      <c r="M38" s="31"/>
      <c r="N38" s="31"/>
      <c r="O38" s="31"/>
      <c r="P38" s="31"/>
      <c r="Q38" s="31"/>
      <c r="R38" s="31"/>
      <c r="S38" s="31"/>
      <c r="T38" s="31"/>
    </row>
    <row r="39" spans="1:20" x14ac:dyDescent="0.35">
      <c r="A39" s="80"/>
      <c r="B39" s="80"/>
      <c r="C39" s="81" t="s">
        <v>134</v>
      </c>
      <c r="D39" s="81"/>
      <c r="E39" s="82"/>
      <c r="F39" s="83"/>
      <c r="G39" s="84"/>
      <c r="H39" s="60"/>
      <c r="I39" s="84"/>
      <c r="J39" s="61"/>
      <c r="K39" s="61"/>
      <c r="L39" s="31"/>
      <c r="M39" s="31"/>
      <c r="N39" s="31"/>
      <c r="O39" s="31"/>
      <c r="P39" s="31"/>
      <c r="Q39" s="31"/>
      <c r="R39" s="31"/>
      <c r="S39" s="31"/>
      <c r="T39" s="31"/>
    </row>
    <row r="40" spans="1:20" ht="30" x14ac:dyDescent="0.35">
      <c r="A40" s="67">
        <v>684</v>
      </c>
      <c r="B40" s="68">
        <v>1</v>
      </c>
      <c r="C40" s="69" t="s">
        <v>126</v>
      </c>
      <c r="D40" s="69"/>
      <c r="E40" s="70" t="s">
        <v>128</v>
      </c>
      <c r="F40" s="70">
        <v>53.449199999999998</v>
      </c>
      <c r="G40" s="71"/>
      <c r="H40" s="71"/>
      <c r="I40" s="71"/>
      <c r="J40" s="72"/>
      <c r="K40" s="73"/>
      <c r="L40" s="31"/>
      <c r="M40" s="31"/>
      <c r="N40" s="31"/>
      <c r="O40" s="31"/>
      <c r="P40" s="31"/>
      <c r="Q40" s="31"/>
      <c r="R40" s="31"/>
      <c r="S40" s="31"/>
      <c r="T40" s="31"/>
    </row>
    <row r="41" spans="1:20" ht="30" x14ac:dyDescent="0.35">
      <c r="A41" s="67">
        <v>6851</v>
      </c>
      <c r="B41" s="68"/>
      <c r="C41" s="69" t="s">
        <v>127</v>
      </c>
      <c r="D41" s="69"/>
      <c r="E41" s="70"/>
      <c r="F41" s="70">
        <v>14.796000000000003</v>
      </c>
      <c r="G41" s="71"/>
      <c r="H41" s="71"/>
      <c r="I41" s="71"/>
      <c r="J41" s="72"/>
      <c r="K41" s="73"/>
      <c r="L41" s="31"/>
      <c r="M41" s="31"/>
      <c r="N41" s="31"/>
      <c r="O41" s="31"/>
      <c r="P41" s="31"/>
      <c r="Q41" s="31"/>
      <c r="R41" s="31"/>
      <c r="S41" s="31"/>
      <c r="T41" s="31"/>
    </row>
    <row r="42" spans="1:20" x14ac:dyDescent="0.35">
      <c r="A42" s="10">
        <v>686</v>
      </c>
      <c r="B42" s="11">
        <v>3</v>
      </c>
      <c r="C42" s="12" t="s">
        <v>129</v>
      </c>
      <c r="D42" s="12"/>
      <c r="E42" s="13" t="s">
        <v>16</v>
      </c>
      <c r="F42" s="13">
        <v>68.245199999999997</v>
      </c>
      <c r="G42" s="59"/>
      <c r="H42" s="59"/>
      <c r="I42" s="59"/>
      <c r="J42" s="66"/>
      <c r="K42" s="66"/>
      <c r="L42" s="31"/>
      <c r="M42" s="31"/>
      <c r="N42" s="31"/>
      <c r="O42" s="31"/>
      <c r="P42" s="31"/>
      <c r="Q42" s="31"/>
      <c r="R42" s="31"/>
      <c r="S42" s="31"/>
      <c r="T42" s="31"/>
    </row>
    <row r="43" spans="1:20" x14ac:dyDescent="0.35">
      <c r="A43" s="10">
        <v>687</v>
      </c>
      <c r="B43" s="11">
        <v>4</v>
      </c>
      <c r="C43" s="12" t="s">
        <v>130</v>
      </c>
      <c r="D43" s="12"/>
      <c r="E43" s="13" t="s">
        <v>16</v>
      </c>
      <c r="F43" s="13">
        <v>68.245199999999997</v>
      </c>
      <c r="G43" s="59"/>
      <c r="H43" s="59"/>
      <c r="I43" s="59"/>
      <c r="J43" s="66"/>
      <c r="K43" s="66"/>
      <c r="L43" s="31"/>
      <c r="M43" s="31"/>
      <c r="N43" s="31"/>
      <c r="O43" s="31"/>
      <c r="P43" s="31"/>
      <c r="Q43" s="31"/>
      <c r="R43" s="31"/>
      <c r="S43" s="31"/>
      <c r="T43" s="31"/>
    </row>
    <row r="44" spans="1:20" x14ac:dyDescent="0.35">
      <c r="A44" s="10"/>
      <c r="B44" s="11"/>
      <c r="C44" s="69" t="s">
        <v>135</v>
      </c>
      <c r="D44" s="69"/>
      <c r="E44" s="13"/>
      <c r="F44" s="13"/>
      <c r="G44" s="59"/>
      <c r="H44" s="59"/>
      <c r="I44" s="59"/>
      <c r="J44" s="66"/>
      <c r="K44" s="66"/>
      <c r="L44" s="31"/>
      <c r="M44" s="31"/>
      <c r="N44" s="31"/>
      <c r="O44" s="31"/>
      <c r="P44" s="31"/>
      <c r="Q44" s="31"/>
      <c r="R44" s="31"/>
      <c r="S44" s="31"/>
      <c r="T44" s="31"/>
    </row>
    <row r="45" spans="1:20" x14ac:dyDescent="0.35">
      <c r="A45" s="10"/>
      <c r="B45" s="11"/>
      <c r="C45" s="12"/>
      <c r="D45" s="12"/>
      <c r="E45" s="13"/>
      <c r="F45" s="13"/>
      <c r="G45" s="59"/>
      <c r="H45" s="59"/>
      <c r="I45" s="59"/>
      <c r="J45" s="66"/>
      <c r="K45" s="66"/>
      <c r="L45" s="31"/>
      <c r="M45" s="31"/>
      <c r="N45" s="31"/>
      <c r="O45" s="31"/>
      <c r="P45" s="31"/>
      <c r="Q45" s="31"/>
      <c r="R45" s="31"/>
      <c r="S45" s="31"/>
      <c r="T45" s="31"/>
    </row>
    <row r="46" spans="1:20" x14ac:dyDescent="0.35">
      <c r="A46" s="10"/>
      <c r="B46" s="11"/>
      <c r="C46" s="12"/>
      <c r="D46" s="12"/>
      <c r="E46" s="13"/>
      <c r="F46" s="13"/>
      <c r="G46" s="59"/>
      <c r="H46" s="59"/>
      <c r="I46" s="59"/>
      <c r="J46" s="66"/>
      <c r="K46" s="66"/>
      <c r="L46" s="31"/>
      <c r="M46" s="31"/>
      <c r="N46" s="31"/>
      <c r="O46" s="31"/>
      <c r="P46" s="31"/>
      <c r="Q46" s="31"/>
      <c r="R46" s="31"/>
      <c r="S46" s="31"/>
      <c r="T46" s="31"/>
    </row>
    <row r="47" spans="1:20" x14ac:dyDescent="0.35">
      <c r="A47" s="4"/>
      <c r="B47" s="4"/>
      <c r="C47" s="23" t="s">
        <v>22</v>
      </c>
      <c r="D47" s="23"/>
      <c r="E47" s="3"/>
      <c r="F47" s="3"/>
      <c r="G47" s="6"/>
      <c r="H47" s="6"/>
      <c r="I47" s="6"/>
      <c r="J47" s="6"/>
      <c r="K47" s="6"/>
      <c r="L47" s="31"/>
      <c r="M47" s="31"/>
      <c r="N47" s="31"/>
      <c r="O47" s="31"/>
      <c r="P47" s="31"/>
      <c r="Q47" s="31"/>
      <c r="R47" s="31"/>
      <c r="S47" s="31"/>
      <c r="T47" s="31"/>
    </row>
    <row r="48" spans="1:20" x14ac:dyDescent="0.35">
      <c r="A48" s="4"/>
      <c r="B48" s="4"/>
      <c r="C48" s="50" t="s">
        <v>132</v>
      </c>
      <c r="D48" s="50"/>
      <c r="E48" s="3"/>
      <c r="F48" s="3"/>
      <c r="G48" s="6"/>
      <c r="H48" s="6"/>
      <c r="I48" s="6"/>
      <c r="J48" s="6"/>
      <c r="K48" s="6"/>
      <c r="L48" s="31"/>
      <c r="M48" s="31"/>
      <c r="N48" s="31"/>
      <c r="O48" s="31"/>
      <c r="P48" s="31"/>
      <c r="Q48" s="31"/>
      <c r="R48" s="31"/>
      <c r="S48" s="31"/>
      <c r="T48" s="31"/>
    </row>
    <row r="49" spans="1:20" x14ac:dyDescent="0.35">
      <c r="A49" s="10">
        <v>378</v>
      </c>
      <c r="B49" s="11">
        <v>7</v>
      </c>
      <c r="C49" s="12" t="s">
        <v>15</v>
      </c>
      <c r="D49" s="12"/>
      <c r="E49" s="13" t="s">
        <v>16</v>
      </c>
      <c r="F49" s="13">
        <v>240.72</v>
      </c>
      <c r="G49" s="14"/>
      <c r="H49" s="15"/>
      <c r="I49" s="14"/>
      <c r="J49" s="16"/>
      <c r="K49" s="16"/>
      <c r="L49" s="31"/>
      <c r="M49" s="31"/>
      <c r="N49" s="31"/>
      <c r="O49" s="31"/>
      <c r="P49" s="31"/>
      <c r="Q49" s="31"/>
      <c r="R49" s="31"/>
      <c r="S49" s="31"/>
      <c r="T49" s="31"/>
    </row>
    <row r="50" spans="1:20" x14ac:dyDescent="0.35">
      <c r="A50" s="10">
        <v>376</v>
      </c>
      <c r="B50" s="11">
        <v>5</v>
      </c>
      <c r="C50" s="12" t="s">
        <v>17</v>
      </c>
      <c r="D50" s="12"/>
      <c r="E50" s="13" t="s">
        <v>16</v>
      </c>
      <c r="F50" s="13">
        <v>1458.5259999999998</v>
      </c>
      <c r="G50" s="14"/>
      <c r="H50" s="15"/>
      <c r="I50" s="14"/>
      <c r="J50" s="16"/>
      <c r="K50" s="16"/>
      <c r="L50" s="31"/>
      <c r="M50" s="31"/>
      <c r="N50" s="31"/>
      <c r="O50" s="31"/>
      <c r="P50" s="31"/>
      <c r="Q50" s="31"/>
      <c r="R50" s="31"/>
      <c r="S50" s="31"/>
      <c r="T50" s="31"/>
    </row>
    <row r="51" spans="1:20" ht="15" customHeight="1" x14ac:dyDescent="0.35">
      <c r="A51" s="17">
        <v>389</v>
      </c>
      <c r="B51" s="17">
        <v>18</v>
      </c>
      <c r="C51" s="18" t="s">
        <v>18</v>
      </c>
      <c r="D51" s="18"/>
      <c r="E51" s="19" t="s">
        <v>16</v>
      </c>
      <c r="F51" s="19"/>
      <c r="G51" s="20"/>
      <c r="H51" s="21"/>
      <c r="I51" s="20"/>
      <c r="J51" s="22"/>
      <c r="K51" s="22"/>
      <c r="L51" s="31"/>
      <c r="M51" s="31"/>
      <c r="N51" s="31"/>
      <c r="O51" s="31"/>
      <c r="P51" s="31"/>
      <c r="Q51" s="31"/>
      <c r="R51" s="31"/>
      <c r="S51" s="31"/>
      <c r="T51" s="31"/>
    </row>
    <row r="52" spans="1:20" ht="20" x14ac:dyDescent="0.35">
      <c r="A52" s="10">
        <v>372</v>
      </c>
      <c r="B52" s="11">
        <v>1</v>
      </c>
      <c r="C52" s="12" t="s">
        <v>19</v>
      </c>
      <c r="D52" s="12"/>
      <c r="E52" s="13" t="s">
        <v>16</v>
      </c>
      <c r="F52" s="13">
        <v>791.78</v>
      </c>
      <c r="G52" s="15"/>
      <c r="H52" s="15"/>
      <c r="I52" s="15"/>
      <c r="J52" s="16"/>
      <c r="K52" s="16"/>
      <c r="L52" s="31"/>
      <c r="M52" s="31"/>
      <c r="N52" s="31"/>
      <c r="O52" s="31"/>
      <c r="P52" s="31"/>
      <c r="Q52" s="31"/>
      <c r="R52" s="31"/>
      <c r="S52" s="31"/>
      <c r="T52" s="31"/>
    </row>
    <row r="53" spans="1:20" x14ac:dyDescent="0.35">
      <c r="A53" s="10">
        <v>374</v>
      </c>
      <c r="B53" s="11">
        <v>3</v>
      </c>
      <c r="C53" s="12" t="s">
        <v>20</v>
      </c>
      <c r="D53" s="12"/>
      <c r="E53" s="13" t="s">
        <v>16</v>
      </c>
      <c r="F53" s="13">
        <v>791.78</v>
      </c>
      <c r="G53" s="14"/>
      <c r="H53" s="15"/>
      <c r="I53" s="14"/>
      <c r="J53" s="16"/>
      <c r="K53" s="16"/>
      <c r="L53" s="31"/>
      <c r="M53" s="31"/>
      <c r="N53" s="31"/>
      <c r="O53" s="31"/>
      <c r="P53" s="31"/>
      <c r="Q53" s="31"/>
      <c r="R53" s="31"/>
      <c r="S53" s="31"/>
      <c r="T53" s="31"/>
    </row>
    <row r="54" spans="1:20" x14ac:dyDescent="0.35">
      <c r="A54" s="10">
        <v>375</v>
      </c>
      <c r="B54" s="11">
        <v>4</v>
      </c>
      <c r="C54" s="12" t="s">
        <v>21</v>
      </c>
      <c r="D54" s="12"/>
      <c r="E54" s="13" t="s">
        <v>16</v>
      </c>
      <c r="F54" s="13">
        <v>791.78</v>
      </c>
      <c r="G54" s="14"/>
      <c r="H54" s="15"/>
      <c r="I54" s="14"/>
      <c r="J54" s="16"/>
      <c r="K54" s="16"/>
      <c r="L54" s="31"/>
      <c r="M54" s="31"/>
      <c r="N54" s="31"/>
      <c r="O54" s="31"/>
      <c r="P54" s="31"/>
      <c r="Q54" s="31"/>
      <c r="R54" s="31"/>
      <c r="S54" s="31"/>
      <c r="T54" s="31"/>
    </row>
    <row r="55" spans="1:20" x14ac:dyDescent="0.35">
      <c r="A55" s="17">
        <v>440</v>
      </c>
      <c r="B55" s="17">
        <v>69</v>
      </c>
      <c r="C55" s="18" t="s">
        <v>136</v>
      </c>
      <c r="D55" s="18"/>
      <c r="E55" s="19" t="s">
        <v>16</v>
      </c>
      <c r="F55" s="19">
        <v>791.78</v>
      </c>
      <c r="G55" s="47"/>
      <c r="H55" s="21"/>
      <c r="I55" s="20"/>
      <c r="J55" s="22"/>
      <c r="K55" s="22"/>
      <c r="L55" s="31"/>
      <c r="M55" s="31"/>
      <c r="N55" s="31"/>
      <c r="O55" s="31"/>
      <c r="P55" s="31"/>
      <c r="Q55" s="31"/>
      <c r="R55" s="31"/>
      <c r="S55" s="31"/>
      <c r="T55" s="31"/>
    </row>
    <row r="56" spans="1:20" x14ac:dyDescent="0.35">
      <c r="A56" s="10">
        <v>392</v>
      </c>
      <c r="B56" s="11">
        <v>21</v>
      </c>
      <c r="C56" s="12" t="s">
        <v>50</v>
      </c>
      <c r="D56" s="12"/>
      <c r="E56" s="13" t="s">
        <v>29</v>
      </c>
      <c r="F56" s="13">
        <v>22</v>
      </c>
      <c r="G56" s="14"/>
      <c r="H56" s="15"/>
      <c r="I56" s="32"/>
      <c r="J56" s="16"/>
      <c r="K56" s="16"/>
      <c r="L56" s="31"/>
      <c r="M56" s="31"/>
      <c r="N56" s="31"/>
      <c r="O56" s="31"/>
      <c r="P56" s="31"/>
      <c r="Q56" s="31"/>
      <c r="R56" s="31"/>
      <c r="S56" s="31"/>
      <c r="T56" s="31"/>
    </row>
    <row r="57" spans="1:20" x14ac:dyDescent="0.35">
      <c r="A57" s="4"/>
      <c r="B57" s="4"/>
      <c r="C57" s="23" t="s">
        <v>147</v>
      </c>
      <c r="D57" s="23"/>
      <c r="E57" s="3"/>
      <c r="F57" s="3"/>
      <c r="G57" s="6"/>
      <c r="H57" s="6"/>
      <c r="I57" s="6"/>
      <c r="J57" s="6"/>
      <c r="K57" s="6"/>
      <c r="L57" s="31"/>
      <c r="M57" s="31"/>
      <c r="N57" s="31"/>
      <c r="O57" s="31"/>
      <c r="P57" s="31"/>
      <c r="Q57" s="31"/>
      <c r="R57" s="31"/>
      <c r="S57" s="31"/>
      <c r="T57" s="31"/>
    </row>
    <row r="58" spans="1:20" x14ac:dyDescent="0.35">
      <c r="A58" s="4"/>
      <c r="B58" s="4"/>
      <c r="C58" s="50" t="s">
        <v>137</v>
      </c>
      <c r="D58" s="50"/>
      <c r="E58" s="3"/>
      <c r="F58" s="3"/>
      <c r="G58" s="6"/>
      <c r="H58" s="6"/>
      <c r="I58" s="6"/>
      <c r="J58" s="6"/>
      <c r="K58" s="6"/>
      <c r="L58" s="31"/>
      <c r="M58" s="31"/>
      <c r="N58" s="31"/>
      <c r="O58" s="31"/>
      <c r="P58" s="31"/>
      <c r="Q58" s="31"/>
      <c r="R58" s="31"/>
      <c r="S58" s="31"/>
      <c r="T58" s="31"/>
    </row>
    <row r="59" spans="1:20" x14ac:dyDescent="0.35">
      <c r="A59" s="17">
        <v>523</v>
      </c>
      <c r="B59" s="17">
        <v>58</v>
      </c>
      <c r="C59" s="18" t="s">
        <v>78</v>
      </c>
      <c r="D59" s="18"/>
      <c r="E59" s="19" t="s">
        <v>16</v>
      </c>
      <c r="F59" s="19">
        <v>1458.5259999999998</v>
      </c>
      <c r="G59" s="47"/>
      <c r="H59" s="48"/>
      <c r="I59" s="47"/>
      <c r="J59" s="49"/>
      <c r="K59" s="49"/>
      <c r="L59" s="31"/>
      <c r="M59" s="31"/>
      <c r="N59" s="31"/>
      <c r="O59" s="31"/>
      <c r="P59" s="31"/>
      <c r="Q59" s="31"/>
      <c r="R59" s="31"/>
      <c r="S59" s="31"/>
      <c r="T59" s="31"/>
    </row>
    <row r="60" spans="1:20" x14ac:dyDescent="0.35">
      <c r="A60" s="10">
        <v>467</v>
      </c>
      <c r="B60" s="11">
        <v>2</v>
      </c>
      <c r="C60" s="12" t="s">
        <v>79</v>
      </c>
      <c r="D60" s="12"/>
      <c r="E60" s="13" t="s">
        <v>16</v>
      </c>
      <c r="F60" s="13">
        <v>535.70000000000005</v>
      </c>
      <c r="G60" s="14"/>
      <c r="H60" s="45"/>
      <c r="I60" s="14"/>
      <c r="J60" s="46"/>
      <c r="K60" s="46"/>
      <c r="L60" s="31"/>
      <c r="M60" s="31"/>
      <c r="N60" s="31"/>
      <c r="O60" s="31"/>
      <c r="P60" s="31"/>
      <c r="Q60" s="31"/>
      <c r="R60" s="31"/>
      <c r="S60" s="31"/>
      <c r="T60" s="31"/>
    </row>
    <row r="61" spans="1:20" x14ac:dyDescent="0.35">
      <c r="A61" s="10">
        <v>472</v>
      </c>
      <c r="B61" s="11">
        <v>7</v>
      </c>
      <c r="C61" s="12" t="s">
        <v>178</v>
      </c>
      <c r="D61" s="12"/>
      <c r="E61" s="13" t="s">
        <v>16</v>
      </c>
      <c r="F61" s="13">
        <v>589.2700000000001</v>
      </c>
      <c r="G61" s="14"/>
      <c r="H61" s="45"/>
      <c r="I61" s="14"/>
      <c r="J61" s="46"/>
      <c r="K61" s="46"/>
      <c r="L61" s="31"/>
      <c r="M61" s="31"/>
      <c r="N61" s="31"/>
      <c r="O61" s="31"/>
      <c r="P61" s="31"/>
      <c r="Q61" s="31"/>
      <c r="R61" s="31"/>
      <c r="S61" s="31"/>
      <c r="T61" s="31"/>
    </row>
    <row r="62" spans="1:20" x14ac:dyDescent="0.35">
      <c r="A62" s="10">
        <v>520</v>
      </c>
      <c r="B62" s="11">
        <v>55</v>
      </c>
      <c r="C62" s="12" t="s">
        <v>179</v>
      </c>
      <c r="D62" s="12"/>
      <c r="E62" s="13" t="s">
        <v>86</v>
      </c>
      <c r="F62" s="13">
        <v>4017.7500000000005</v>
      </c>
      <c r="G62" s="14"/>
      <c r="H62" s="45"/>
      <c r="I62" s="14"/>
      <c r="J62" s="46"/>
      <c r="K62" s="46"/>
      <c r="L62" s="31"/>
      <c r="M62" s="31"/>
      <c r="N62" s="31"/>
      <c r="O62" s="31"/>
      <c r="P62" s="31"/>
      <c r="Q62" s="31"/>
      <c r="R62" s="31"/>
      <c r="S62" s="31"/>
      <c r="T62" s="31"/>
    </row>
    <row r="63" spans="1:20" ht="20" x14ac:dyDescent="0.35">
      <c r="A63" s="10">
        <v>552</v>
      </c>
      <c r="B63" s="11">
        <v>87</v>
      </c>
      <c r="C63" s="12" t="s">
        <v>87</v>
      </c>
      <c r="D63" s="12"/>
      <c r="E63" s="13" t="s">
        <v>16</v>
      </c>
      <c r="F63" s="13">
        <v>886.29999999999984</v>
      </c>
      <c r="G63" s="14"/>
      <c r="H63" s="45"/>
      <c r="I63" s="14"/>
      <c r="J63" s="46"/>
      <c r="K63" s="46"/>
      <c r="L63" s="31"/>
      <c r="M63" s="31"/>
      <c r="N63" s="31"/>
      <c r="O63" s="31"/>
      <c r="P63" s="31"/>
      <c r="Q63" s="31"/>
      <c r="R63" s="31"/>
      <c r="S63" s="31"/>
      <c r="T63" s="31"/>
    </row>
    <row r="64" spans="1:20" x14ac:dyDescent="0.35">
      <c r="A64" s="10">
        <v>478</v>
      </c>
      <c r="B64" s="11">
        <v>13</v>
      </c>
      <c r="C64" s="12" t="s">
        <v>80</v>
      </c>
      <c r="D64" s="12"/>
      <c r="E64" s="13" t="s">
        <v>16</v>
      </c>
      <c r="F64" s="13">
        <v>886.29999999999984</v>
      </c>
      <c r="G64" s="14"/>
      <c r="H64" s="45"/>
      <c r="I64" s="14"/>
      <c r="J64" s="46"/>
      <c r="K64" s="46"/>
      <c r="L64" s="31"/>
      <c r="M64" s="31"/>
      <c r="N64" s="31"/>
      <c r="O64" s="31"/>
      <c r="P64" s="31"/>
      <c r="Q64" s="31"/>
      <c r="R64" s="31"/>
      <c r="S64" s="31"/>
      <c r="T64" s="31"/>
    </row>
    <row r="65" spans="1:20" x14ac:dyDescent="0.35">
      <c r="A65" s="76" t="s">
        <v>42</v>
      </c>
      <c r="B65" s="76"/>
      <c r="C65" s="76" t="s">
        <v>81</v>
      </c>
      <c r="D65" s="76"/>
      <c r="E65" s="77" t="s">
        <v>29</v>
      </c>
      <c r="F65" s="78">
        <v>11.078749999999998</v>
      </c>
      <c r="G65" s="79"/>
      <c r="H65" s="79"/>
      <c r="I65" s="79"/>
      <c r="J65" s="79"/>
      <c r="K65" s="79"/>
      <c r="L65" s="31"/>
      <c r="M65" s="31"/>
      <c r="N65" s="31"/>
      <c r="O65" s="31"/>
      <c r="P65" s="31"/>
      <c r="Q65" s="31"/>
      <c r="R65" s="31"/>
      <c r="S65" s="31"/>
      <c r="T65" s="31"/>
    </row>
    <row r="66" spans="1:20" ht="20" x14ac:dyDescent="0.35">
      <c r="A66" s="10">
        <v>501</v>
      </c>
      <c r="B66" s="11">
        <v>36</v>
      </c>
      <c r="C66" s="18" t="s">
        <v>82</v>
      </c>
      <c r="D66" s="18"/>
      <c r="E66" s="13" t="s">
        <v>28</v>
      </c>
      <c r="F66" s="13">
        <v>614.29999999999995</v>
      </c>
      <c r="G66" s="14"/>
      <c r="H66" s="45"/>
      <c r="I66" s="14"/>
      <c r="J66" s="46"/>
      <c r="K66" s="46"/>
      <c r="L66" s="31"/>
      <c r="M66" s="31"/>
      <c r="N66" s="31"/>
      <c r="O66" s="31"/>
      <c r="P66" s="31"/>
      <c r="Q66" s="31"/>
      <c r="R66" s="31"/>
      <c r="S66" s="31"/>
      <c r="T66" s="31"/>
    </row>
    <row r="67" spans="1:20" x14ac:dyDescent="0.35">
      <c r="A67" s="51">
        <v>505</v>
      </c>
      <c r="B67" s="52">
        <v>40</v>
      </c>
      <c r="C67" s="53" t="s">
        <v>83</v>
      </c>
      <c r="D67" s="53"/>
      <c r="E67" s="54" t="s">
        <v>28</v>
      </c>
      <c r="F67" s="54"/>
      <c r="G67" s="55"/>
      <c r="H67" s="56"/>
      <c r="I67" s="55"/>
      <c r="J67" s="57"/>
      <c r="K67" s="57"/>
      <c r="L67" s="31"/>
      <c r="M67" s="31"/>
      <c r="N67" s="31"/>
      <c r="O67" s="31"/>
      <c r="P67" s="31"/>
      <c r="Q67" s="31"/>
      <c r="R67" s="31"/>
      <c r="S67" s="31"/>
      <c r="T67" s="31"/>
    </row>
    <row r="68" spans="1:20" x14ac:dyDescent="0.35">
      <c r="A68" s="10">
        <v>507</v>
      </c>
      <c r="B68" s="11">
        <v>42</v>
      </c>
      <c r="C68" s="12" t="s">
        <v>84</v>
      </c>
      <c r="D68" s="12"/>
      <c r="E68" s="13" t="s">
        <v>85</v>
      </c>
      <c r="F68" s="13">
        <v>626.58600000000001</v>
      </c>
      <c r="G68" s="62"/>
      <c r="H68" s="63"/>
      <c r="I68" s="62"/>
      <c r="J68" s="64"/>
      <c r="K68" s="64"/>
      <c r="L68" s="31"/>
      <c r="M68" s="31"/>
      <c r="N68" s="31"/>
      <c r="O68" s="31"/>
      <c r="P68" s="31"/>
      <c r="Q68" s="31"/>
      <c r="R68" s="31"/>
      <c r="S68" s="31"/>
      <c r="T68" s="31"/>
    </row>
    <row r="69" spans="1:20" x14ac:dyDescent="0.35">
      <c r="A69" s="4"/>
      <c r="B69" s="4"/>
      <c r="C69" s="9" t="s">
        <v>138</v>
      </c>
      <c r="D69" s="9"/>
      <c r="E69" s="3"/>
      <c r="F69" s="3"/>
      <c r="G69" s="6"/>
      <c r="H69" s="6"/>
      <c r="I69" s="6"/>
      <c r="J69" s="6"/>
      <c r="K69" s="6"/>
      <c r="L69" s="31"/>
      <c r="M69" s="31"/>
      <c r="N69" s="31"/>
      <c r="O69" s="31"/>
      <c r="P69" s="31"/>
      <c r="Q69" s="31"/>
      <c r="R69" s="31"/>
      <c r="S69" s="31"/>
      <c r="T69" s="31"/>
    </row>
    <row r="70" spans="1:20" ht="40" x14ac:dyDescent="0.35">
      <c r="A70" s="10">
        <v>5901</v>
      </c>
      <c r="B70" s="11"/>
      <c r="C70" s="58" t="s">
        <v>88</v>
      </c>
      <c r="D70" s="58"/>
      <c r="E70" s="13" t="s">
        <v>16</v>
      </c>
      <c r="F70" s="13">
        <v>955.64</v>
      </c>
      <c r="G70" s="59"/>
      <c r="H70" s="59"/>
      <c r="I70" s="59"/>
      <c r="J70" s="59"/>
      <c r="K70" s="59"/>
      <c r="L70" s="31"/>
      <c r="M70" s="31"/>
      <c r="N70" s="31"/>
      <c r="O70" s="31"/>
      <c r="P70" s="31"/>
      <c r="Q70" s="31"/>
      <c r="R70" s="31"/>
      <c r="S70" s="31"/>
      <c r="T70" s="31"/>
    </row>
    <row r="71" spans="1:20" ht="40" x14ac:dyDescent="0.35">
      <c r="A71" s="51">
        <v>592</v>
      </c>
      <c r="B71" s="11"/>
      <c r="C71" s="58" t="s">
        <v>89</v>
      </c>
      <c r="D71" s="58"/>
      <c r="E71" s="13" t="s">
        <v>28</v>
      </c>
      <c r="F71" s="13">
        <v>2998.67</v>
      </c>
      <c r="G71" s="59"/>
      <c r="H71" s="59"/>
      <c r="I71" s="59"/>
      <c r="J71" s="59"/>
      <c r="K71" s="59"/>
      <c r="L71" s="31"/>
      <c r="M71" s="31"/>
      <c r="N71" s="31"/>
      <c r="O71" s="31"/>
      <c r="P71" s="31"/>
      <c r="Q71" s="31"/>
      <c r="R71" s="31"/>
      <c r="S71" s="31"/>
      <c r="T71" s="31"/>
    </row>
    <row r="72" spans="1:20" ht="30.5" x14ac:dyDescent="0.35">
      <c r="A72" s="10">
        <v>5877</v>
      </c>
      <c r="B72" s="11"/>
      <c r="C72" s="58" t="s">
        <v>175</v>
      </c>
      <c r="D72" s="58"/>
      <c r="E72" s="13" t="s">
        <v>16</v>
      </c>
      <c r="F72" s="13">
        <v>606.24</v>
      </c>
      <c r="G72" s="59"/>
      <c r="H72" s="59"/>
      <c r="I72" s="59"/>
      <c r="J72" s="59"/>
      <c r="K72" s="59"/>
      <c r="L72" s="31"/>
      <c r="M72" s="31"/>
      <c r="N72" s="31"/>
      <c r="O72" s="31"/>
      <c r="P72" s="31"/>
      <c r="Q72" s="31"/>
      <c r="R72" s="31"/>
      <c r="S72" s="31"/>
      <c r="T72" s="31"/>
    </row>
    <row r="73" spans="1:20" ht="20" x14ac:dyDescent="0.35">
      <c r="A73" s="17">
        <v>352</v>
      </c>
      <c r="B73" s="11">
        <v>3</v>
      </c>
      <c r="C73" s="12" t="s">
        <v>95</v>
      </c>
      <c r="D73" s="12"/>
      <c r="E73" s="13" t="s">
        <v>16</v>
      </c>
      <c r="F73" s="13">
        <v>606.24</v>
      </c>
      <c r="G73" s="16"/>
      <c r="H73" s="16"/>
      <c r="I73" s="16"/>
      <c r="J73" s="25"/>
      <c r="K73" s="25"/>
      <c r="L73" s="31"/>
      <c r="M73" s="31"/>
      <c r="N73" s="31"/>
      <c r="O73" s="31"/>
      <c r="P73" s="31"/>
      <c r="Q73" s="31"/>
      <c r="R73" s="31"/>
      <c r="S73" s="31"/>
      <c r="T73" s="31"/>
    </row>
    <row r="74" spans="1:20" x14ac:dyDescent="0.35">
      <c r="A74" s="17">
        <v>368</v>
      </c>
      <c r="B74" s="11">
        <v>19</v>
      </c>
      <c r="C74" s="12" t="s">
        <v>96</v>
      </c>
      <c r="D74" s="12"/>
      <c r="E74" s="13" t="s">
        <v>16</v>
      </c>
      <c r="F74" s="13">
        <v>618.36480000000006</v>
      </c>
      <c r="G74" s="16"/>
      <c r="H74" s="16"/>
      <c r="I74" s="16"/>
      <c r="J74" s="25"/>
      <c r="K74" s="25"/>
      <c r="L74" s="31"/>
      <c r="M74" s="31"/>
      <c r="N74" s="31"/>
      <c r="O74" s="31"/>
      <c r="P74" s="31"/>
      <c r="Q74" s="31"/>
      <c r="R74" s="31"/>
      <c r="S74" s="31"/>
      <c r="T74" s="31"/>
    </row>
    <row r="75" spans="1:20" x14ac:dyDescent="0.35">
      <c r="A75" s="10">
        <v>568</v>
      </c>
      <c r="B75" s="11">
        <v>103</v>
      </c>
      <c r="C75" s="12" t="s">
        <v>101</v>
      </c>
      <c r="D75" s="12"/>
      <c r="E75" s="13" t="s">
        <v>102</v>
      </c>
      <c r="F75" s="13">
        <v>0.47207999999999994</v>
      </c>
      <c r="G75" s="62"/>
      <c r="H75" s="63"/>
      <c r="I75" s="62"/>
      <c r="J75" s="64"/>
      <c r="K75" s="64"/>
      <c r="L75" s="31"/>
      <c r="M75" s="31"/>
      <c r="N75" s="31"/>
      <c r="O75" s="31"/>
      <c r="P75" s="31"/>
      <c r="Q75" s="31"/>
      <c r="R75" s="31"/>
      <c r="S75" s="31"/>
      <c r="T75" s="31"/>
    </row>
    <row r="76" spans="1:20" ht="30" x14ac:dyDescent="0.35">
      <c r="A76" s="10">
        <v>609</v>
      </c>
      <c r="B76" s="11">
        <v>38</v>
      </c>
      <c r="C76" s="12" t="s">
        <v>90</v>
      </c>
      <c r="D76" s="12"/>
      <c r="E76" s="13" t="s">
        <v>16</v>
      </c>
      <c r="F76" s="13">
        <v>2238.364</v>
      </c>
      <c r="G76" s="92"/>
      <c r="H76" s="92"/>
      <c r="I76" s="92"/>
      <c r="J76" s="92"/>
      <c r="K76" s="92"/>
      <c r="L76" s="31"/>
      <c r="M76" s="31"/>
      <c r="N76" s="31"/>
      <c r="O76" s="31"/>
      <c r="P76" s="31"/>
      <c r="Q76" s="31"/>
      <c r="R76" s="31"/>
      <c r="S76" s="31"/>
      <c r="T76" s="31"/>
    </row>
    <row r="77" spans="1:20" ht="20" x14ac:dyDescent="0.35">
      <c r="A77" s="10">
        <v>610</v>
      </c>
      <c r="B77" s="11">
        <v>39</v>
      </c>
      <c r="C77" s="12" t="s">
        <v>92</v>
      </c>
      <c r="D77" s="12"/>
      <c r="E77" s="13" t="s">
        <v>28</v>
      </c>
      <c r="F77" s="13">
        <v>2998.67</v>
      </c>
      <c r="G77" s="92"/>
      <c r="H77" s="92"/>
      <c r="I77" s="92"/>
      <c r="J77" s="92"/>
      <c r="K77" s="92"/>
      <c r="L77" s="31"/>
      <c r="M77" s="31"/>
      <c r="N77" s="31"/>
      <c r="O77" s="31"/>
      <c r="P77" s="31"/>
      <c r="Q77" s="31"/>
      <c r="R77" s="31"/>
      <c r="S77" s="31"/>
      <c r="T77" s="31"/>
    </row>
    <row r="78" spans="1:20" ht="30" x14ac:dyDescent="0.35">
      <c r="A78" s="10">
        <v>613</v>
      </c>
      <c r="B78" s="11">
        <v>42</v>
      </c>
      <c r="C78" s="12" t="s">
        <v>93</v>
      </c>
      <c r="D78" s="12"/>
      <c r="E78" s="13" t="s">
        <v>16</v>
      </c>
      <c r="F78" s="13">
        <v>2238.364</v>
      </c>
      <c r="G78" s="92"/>
      <c r="H78" s="92"/>
      <c r="I78" s="92"/>
      <c r="J78" s="92"/>
      <c r="K78" s="92"/>
      <c r="L78" s="31"/>
      <c r="M78" s="31"/>
      <c r="N78" s="31"/>
      <c r="O78" s="31"/>
      <c r="P78" s="31"/>
      <c r="Q78" s="31"/>
      <c r="R78" s="31"/>
      <c r="S78" s="31"/>
      <c r="T78" s="31"/>
    </row>
    <row r="79" spans="1:20" ht="20" x14ac:dyDescent="0.35">
      <c r="A79" s="10">
        <v>614</v>
      </c>
      <c r="B79" s="11">
        <v>43</v>
      </c>
      <c r="C79" s="12" t="s">
        <v>94</v>
      </c>
      <c r="D79" s="12"/>
      <c r="E79" s="13" t="s">
        <v>28</v>
      </c>
      <c r="F79" s="13">
        <v>2238.364</v>
      </c>
      <c r="G79" s="92"/>
      <c r="H79" s="92"/>
      <c r="I79" s="92"/>
      <c r="J79" s="92"/>
      <c r="K79" s="92"/>
      <c r="L79" s="31"/>
      <c r="M79" s="31"/>
      <c r="N79" s="31"/>
      <c r="O79" s="31"/>
      <c r="P79" s="31"/>
      <c r="Q79" s="31"/>
      <c r="R79" s="31"/>
      <c r="S79" s="31"/>
      <c r="T79" s="31"/>
    </row>
    <row r="80" spans="1:20" ht="20" x14ac:dyDescent="0.35">
      <c r="A80" s="80">
        <v>760</v>
      </c>
      <c r="B80" s="80">
        <v>29</v>
      </c>
      <c r="C80" s="88" t="s">
        <v>97</v>
      </c>
      <c r="D80" s="88"/>
      <c r="E80" s="89" t="s">
        <v>29</v>
      </c>
      <c r="F80" s="89">
        <v>35</v>
      </c>
      <c r="G80" s="90"/>
      <c r="H80" s="86"/>
      <c r="I80" s="90"/>
      <c r="J80" s="87"/>
      <c r="K80" s="87"/>
      <c r="L80" s="31"/>
      <c r="M80" s="31"/>
      <c r="N80" s="31"/>
      <c r="O80" s="31"/>
      <c r="P80" s="31"/>
      <c r="Q80" s="31"/>
      <c r="R80" s="31"/>
      <c r="S80" s="31"/>
      <c r="T80" s="31"/>
    </row>
    <row r="81" spans="1:20" x14ac:dyDescent="0.35">
      <c r="A81" s="80">
        <v>748</v>
      </c>
      <c r="B81" s="80">
        <v>17</v>
      </c>
      <c r="C81" s="81" t="s">
        <v>98</v>
      </c>
      <c r="D81" s="81"/>
      <c r="E81" s="82" t="s">
        <v>99</v>
      </c>
      <c r="F81" s="91">
        <v>35</v>
      </c>
      <c r="G81" s="90"/>
      <c r="H81" s="86"/>
      <c r="I81" s="90"/>
      <c r="J81" s="87"/>
      <c r="K81" s="87"/>
      <c r="L81" s="31"/>
      <c r="M81" s="31"/>
      <c r="N81" s="31"/>
      <c r="O81" s="31"/>
      <c r="P81" s="31"/>
      <c r="Q81" s="31"/>
      <c r="R81" s="31"/>
      <c r="S81" s="31"/>
      <c r="T81" s="31"/>
    </row>
    <row r="82" spans="1:20" x14ac:dyDescent="0.35">
      <c r="A82" s="10">
        <v>559</v>
      </c>
      <c r="B82" s="11">
        <v>94</v>
      </c>
      <c r="C82" s="12" t="s">
        <v>100</v>
      </c>
      <c r="D82" s="12"/>
      <c r="E82" s="13" t="s">
        <v>29</v>
      </c>
      <c r="F82" s="85">
        <v>35</v>
      </c>
      <c r="G82" s="62"/>
      <c r="H82" s="63"/>
      <c r="I82" s="62"/>
      <c r="J82" s="64"/>
      <c r="K82" s="64"/>
      <c r="L82" s="31"/>
      <c r="M82" s="31"/>
      <c r="N82" s="31"/>
      <c r="O82" s="31"/>
      <c r="P82" s="31"/>
      <c r="Q82" s="31"/>
      <c r="R82" s="31"/>
      <c r="S82" s="31"/>
      <c r="T82" s="31"/>
    </row>
    <row r="83" spans="1:20" x14ac:dyDescent="0.35">
      <c r="A83" s="10"/>
      <c r="B83" s="11"/>
      <c r="C83" s="69" t="s">
        <v>139</v>
      </c>
      <c r="D83" s="69"/>
      <c r="E83" s="13"/>
      <c r="F83" s="85"/>
      <c r="G83" s="62"/>
      <c r="H83" s="63"/>
      <c r="I83" s="62"/>
      <c r="J83" s="64"/>
      <c r="K83" s="64"/>
      <c r="L83" s="31"/>
      <c r="M83" s="31"/>
      <c r="N83" s="31"/>
      <c r="O83" s="31"/>
      <c r="P83" s="31"/>
      <c r="Q83" s="31"/>
      <c r="R83" s="31"/>
      <c r="S83" s="31"/>
      <c r="T83" s="31"/>
    </row>
    <row r="84" spans="1:20" ht="20" x14ac:dyDescent="0.35">
      <c r="A84" s="93">
        <v>686</v>
      </c>
      <c r="B84" s="94"/>
      <c r="C84" s="95" t="s">
        <v>140</v>
      </c>
      <c r="D84" s="95"/>
      <c r="E84" s="96" t="s">
        <v>141</v>
      </c>
      <c r="F84" s="96">
        <v>291.70599999999996</v>
      </c>
      <c r="G84" s="59"/>
      <c r="H84" s="59"/>
      <c r="I84" s="59"/>
      <c r="J84" s="66"/>
      <c r="K84" s="66"/>
      <c r="L84" s="31"/>
      <c r="M84" s="31"/>
      <c r="N84" s="31"/>
      <c r="O84" s="31"/>
      <c r="P84" s="31"/>
      <c r="Q84" s="31"/>
      <c r="R84" s="31"/>
      <c r="S84" s="31"/>
      <c r="T84" s="31"/>
    </row>
    <row r="85" spans="1:20" ht="20.5" x14ac:dyDescent="0.35">
      <c r="A85" s="10">
        <v>688</v>
      </c>
      <c r="B85" s="11">
        <v>5</v>
      </c>
      <c r="C85" s="12" t="s">
        <v>142</v>
      </c>
      <c r="D85" s="12"/>
      <c r="E85" s="13" t="s">
        <v>16</v>
      </c>
      <c r="F85" s="13">
        <v>1458.53</v>
      </c>
      <c r="G85" s="59"/>
      <c r="H85" s="59"/>
      <c r="I85" s="59"/>
      <c r="J85" s="66"/>
      <c r="K85" s="66"/>
      <c r="L85" s="31"/>
      <c r="M85" s="31"/>
      <c r="N85" s="31"/>
      <c r="O85" s="31"/>
      <c r="P85" s="31"/>
      <c r="Q85" s="31"/>
      <c r="R85" s="31"/>
      <c r="S85" s="31"/>
      <c r="T85" s="31"/>
    </row>
    <row r="86" spans="1:20" x14ac:dyDescent="0.35">
      <c r="A86" s="10" t="s">
        <v>42</v>
      </c>
      <c r="B86" s="11"/>
      <c r="C86" s="12" t="s">
        <v>143</v>
      </c>
      <c r="D86" s="12"/>
      <c r="E86" s="19" t="s">
        <v>86</v>
      </c>
      <c r="F86" s="85">
        <f>F85*0.35</f>
        <v>510.48549999999994</v>
      </c>
      <c r="G86" s="62"/>
      <c r="H86" s="6"/>
      <c r="I86" s="6"/>
      <c r="J86" s="6"/>
      <c r="K86" s="6"/>
      <c r="L86" s="31"/>
      <c r="M86" s="31"/>
      <c r="N86" s="31"/>
      <c r="O86" s="31"/>
      <c r="P86" s="31"/>
      <c r="Q86" s="31"/>
      <c r="R86" s="31"/>
      <c r="S86" s="31"/>
      <c r="T86" s="31"/>
    </row>
    <row r="87" spans="1:20" x14ac:dyDescent="0.35">
      <c r="A87" s="10">
        <v>687</v>
      </c>
      <c r="B87" s="11">
        <v>4</v>
      </c>
      <c r="C87" s="12" t="s">
        <v>130</v>
      </c>
      <c r="D87" s="12"/>
      <c r="E87" s="13" t="s">
        <v>16</v>
      </c>
      <c r="F87" s="13">
        <v>1458.53</v>
      </c>
      <c r="G87" s="59"/>
      <c r="H87" s="59"/>
      <c r="I87" s="59"/>
      <c r="J87" s="66"/>
      <c r="K87" s="66"/>
      <c r="L87" s="31"/>
      <c r="M87" s="31"/>
      <c r="N87" s="31"/>
      <c r="O87" s="31"/>
      <c r="P87" s="31"/>
      <c r="Q87" s="31"/>
      <c r="R87" s="31"/>
      <c r="S87" s="31"/>
      <c r="T87" s="31"/>
    </row>
    <row r="88" spans="1:20" x14ac:dyDescent="0.35">
      <c r="A88" s="93"/>
      <c r="B88" s="94"/>
      <c r="C88" s="95"/>
      <c r="D88" s="95"/>
      <c r="E88" s="96"/>
      <c r="F88" s="97"/>
      <c r="G88" s="14"/>
      <c r="H88" s="45"/>
      <c r="I88" s="14"/>
      <c r="J88" s="46"/>
      <c r="K88" s="46"/>
      <c r="L88" s="31"/>
      <c r="M88" s="31"/>
      <c r="N88" s="31"/>
      <c r="O88" s="31"/>
      <c r="P88" s="31"/>
      <c r="Q88" s="31"/>
      <c r="R88" s="31"/>
      <c r="S88" s="31"/>
      <c r="T88" s="31"/>
    </row>
    <row r="89" spans="1:20" x14ac:dyDescent="0.35">
      <c r="A89" s="4"/>
      <c r="B89" s="4"/>
      <c r="C89" s="23" t="s">
        <v>24</v>
      </c>
      <c r="D89" s="23"/>
      <c r="E89" s="3"/>
      <c r="F89" s="3"/>
      <c r="G89" s="6"/>
      <c r="H89" s="6"/>
      <c r="I89" s="6"/>
      <c r="J89" s="6"/>
      <c r="K89" s="6"/>
      <c r="L89" s="31"/>
      <c r="M89" s="31"/>
      <c r="N89" s="31"/>
      <c r="O89" s="31"/>
      <c r="P89" s="31"/>
      <c r="Q89" s="31"/>
      <c r="R89" s="31"/>
      <c r="S89" s="31"/>
      <c r="T89" s="31"/>
    </row>
    <row r="90" spans="1:20" x14ac:dyDescent="0.35">
      <c r="A90" s="4"/>
      <c r="B90" s="4"/>
      <c r="C90" s="23" t="s">
        <v>144</v>
      </c>
      <c r="D90" s="23"/>
      <c r="E90" s="3"/>
      <c r="F90" s="3"/>
      <c r="G90" s="6"/>
      <c r="H90" s="6"/>
      <c r="I90" s="6"/>
      <c r="J90" s="6"/>
      <c r="K90" s="6"/>
      <c r="L90" s="31"/>
      <c r="M90" s="31"/>
      <c r="N90" s="31"/>
      <c r="O90" s="31"/>
      <c r="P90" s="31"/>
      <c r="Q90" s="31"/>
      <c r="R90" s="31"/>
      <c r="S90" s="31"/>
      <c r="T90" s="31"/>
    </row>
    <row r="91" spans="1:20" x14ac:dyDescent="0.35">
      <c r="A91" s="10">
        <v>376</v>
      </c>
      <c r="B91" s="11">
        <v>5</v>
      </c>
      <c r="C91" s="12" t="s">
        <v>17</v>
      </c>
      <c r="D91" s="12"/>
      <c r="E91" s="13" t="s">
        <v>16</v>
      </c>
      <c r="F91" s="13">
        <v>2781</v>
      </c>
      <c r="G91" s="14"/>
      <c r="H91" s="15"/>
      <c r="I91" s="14"/>
      <c r="J91" s="16"/>
      <c r="K91" s="16"/>
      <c r="L91" s="31"/>
      <c r="M91" s="31"/>
      <c r="N91" s="31"/>
      <c r="O91" s="31"/>
      <c r="P91" s="31"/>
      <c r="Q91" s="31"/>
      <c r="R91" s="31"/>
      <c r="S91" s="31"/>
      <c r="T91" s="31"/>
    </row>
    <row r="92" spans="1:20" x14ac:dyDescent="0.35">
      <c r="A92" s="10">
        <v>378</v>
      </c>
      <c r="B92" s="11">
        <v>7</v>
      </c>
      <c r="C92" s="12" t="s">
        <v>15</v>
      </c>
      <c r="D92" s="12"/>
      <c r="E92" s="13" t="s">
        <v>16</v>
      </c>
      <c r="F92" s="13">
        <v>433.25</v>
      </c>
      <c r="G92" s="14"/>
      <c r="H92" s="15"/>
      <c r="I92" s="14"/>
      <c r="J92" s="16"/>
      <c r="K92" s="16"/>
      <c r="L92" s="31"/>
      <c r="M92" s="31"/>
      <c r="N92" s="31"/>
      <c r="O92" s="31"/>
      <c r="P92" s="31"/>
      <c r="Q92" s="31"/>
      <c r="R92" s="31"/>
      <c r="S92" s="31"/>
      <c r="T92" s="31"/>
    </row>
    <row r="93" spans="1:20" s="182" customFormat="1" x14ac:dyDescent="0.35">
      <c r="A93" s="17">
        <v>389</v>
      </c>
      <c r="B93" s="17">
        <v>18</v>
      </c>
      <c r="C93" s="18" t="s">
        <v>18</v>
      </c>
      <c r="D93" s="18"/>
      <c r="E93" s="19" t="s">
        <v>16</v>
      </c>
      <c r="F93" s="19"/>
      <c r="G93" s="20"/>
      <c r="H93" s="21"/>
      <c r="I93" s="20"/>
      <c r="J93" s="22"/>
      <c r="K93" s="22"/>
      <c r="L93" s="181"/>
      <c r="M93" s="181"/>
      <c r="N93" s="181"/>
      <c r="O93" s="181"/>
      <c r="P93" s="181"/>
      <c r="Q93" s="181"/>
      <c r="R93" s="181"/>
      <c r="S93" s="181"/>
      <c r="T93" s="181"/>
    </row>
    <row r="94" spans="1:20" ht="20" x14ac:dyDescent="0.35">
      <c r="A94" s="10">
        <v>372</v>
      </c>
      <c r="B94" s="11">
        <v>1</v>
      </c>
      <c r="C94" s="12" t="s">
        <v>19</v>
      </c>
      <c r="D94" s="12"/>
      <c r="E94" s="13" t="s">
        <v>16</v>
      </c>
      <c r="F94" s="13">
        <v>1431.42</v>
      </c>
      <c r="G94" s="15"/>
      <c r="H94" s="15"/>
      <c r="I94" s="15"/>
      <c r="J94" s="16"/>
      <c r="K94" s="16"/>
      <c r="L94" s="31"/>
      <c r="M94" s="31"/>
      <c r="N94" s="31"/>
      <c r="O94" s="31"/>
      <c r="P94" s="31"/>
      <c r="Q94" s="31"/>
      <c r="R94" s="31"/>
      <c r="S94" s="31"/>
      <c r="T94" s="31"/>
    </row>
    <row r="95" spans="1:20" x14ac:dyDescent="0.35">
      <c r="A95" s="10">
        <v>374</v>
      </c>
      <c r="B95" s="11">
        <v>3</v>
      </c>
      <c r="C95" s="12" t="s">
        <v>20</v>
      </c>
      <c r="D95" s="12"/>
      <c r="E95" s="13" t="s">
        <v>16</v>
      </c>
      <c r="F95" s="13">
        <v>1431.42</v>
      </c>
      <c r="G95" s="14"/>
      <c r="H95" s="15"/>
      <c r="I95" s="14"/>
      <c r="J95" s="16"/>
      <c r="K95" s="16"/>
      <c r="L95" s="31"/>
      <c r="M95" s="31"/>
      <c r="N95" s="31"/>
      <c r="O95" s="31"/>
      <c r="P95" s="31"/>
      <c r="Q95" s="31"/>
      <c r="R95" s="31"/>
      <c r="S95" s="31"/>
      <c r="T95" s="31"/>
    </row>
    <row r="96" spans="1:20" x14ac:dyDescent="0.35">
      <c r="A96" s="10">
        <v>375</v>
      </c>
      <c r="B96" s="11">
        <v>4</v>
      </c>
      <c r="C96" s="12" t="s">
        <v>21</v>
      </c>
      <c r="D96" s="12"/>
      <c r="E96" s="13" t="s">
        <v>16</v>
      </c>
      <c r="F96" s="13">
        <v>1431.42</v>
      </c>
      <c r="G96" s="14"/>
      <c r="H96" s="15"/>
      <c r="I96" s="14"/>
      <c r="J96" s="16"/>
      <c r="K96" s="16"/>
      <c r="L96" s="31"/>
      <c r="M96" s="31"/>
      <c r="N96" s="31"/>
      <c r="O96" s="31"/>
      <c r="P96" s="31"/>
      <c r="Q96" s="31"/>
      <c r="R96" s="31"/>
      <c r="S96" s="31"/>
      <c r="T96" s="31"/>
    </row>
    <row r="97" spans="1:20" x14ac:dyDescent="0.35">
      <c r="A97" s="103">
        <v>440</v>
      </c>
      <c r="B97" s="103">
        <v>69</v>
      </c>
      <c r="C97" s="104" t="s">
        <v>136</v>
      </c>
      <c r="D97" s="104"/>
      <c r="E97" s="105" t="s">
        <v>91</v>
      </c>
      <c r="F97" s="105">
        <v>1431.42</v>
      </c>
      <c r="G97" s="106"/>
      <c r="H97" s="107"/>
      <c r="I97" s="108"/>
      <c r="J97" s="109"/>
      <c r="K97" s="109"/>
      <c r="L97" s="31"/>
      <c r="M97" s="31"/>
      <c r="N97" s="31"/>
      <c r="O97" s="31"/>
      <c r="P97" s="31"/>
      <c r="Q97" s="31"/>
      <c r="R97" s="31"/>
      <c r="S97" s="31"/>
      <c r="T97" s="31"/>
    </row>
    <row r="98" spans="1:20" x14ac:dyDescent="0.35">
      <c r="A98" s="4"/>
      <c r="B98" s="4"/>
      <c r="C98" s="23" t="s">
        <v>145</v>
      </c>
      <c r="D98" s="23"/>
      <c r="E98" s="3"/>
      <c r="F98" s="3"/>
      <c r="G98" s="6"/>
      <c r="H98" s="6"/>
      <c r="I98" s="6"/>
      <c r="J98" s="6"/>
      <c r="K98" s="6"/>
      <c r="L98" s="31"/>
      <c r="M98" s="31"/>
      <c r="N98" s="31"/>
      <c r="O98" s="31"/>
      <c r="P98" s="31"/>
      <c r="Q98" s="31"/>
      <c r="R98" s="31"/>
      <c r="S98" s="31"/>
      <c r="T98" s="31"/>
    </row>
    <row r="99" spans="1:20" x14ac:dyDescent="0.35">
      <c r="A99" s="4"/>
      <c r="B99" s="4"/>
      <c r="C99" s="50" t="s">
        <v>148</v>
      </c>
      <c r="D99" s="50"/>
      <c r="E99" s="3"/>
      <c r="F99" s="3"/>
      <c r="G99" s="6"/>
      <c r="H99" s="6"/>
      <c r="I99" s="6"/>
      <c r="J99" s="6"/>
      <c r="K99" s="6"/>
      <c r="L99" s="31"/>
      <c r="M99" s="31"/>
      <c r="N99" s="31"/>
      <c r="O99" s="31"/>
      <c r="P99" s="31"/>
      <c r="Q99" s="31"/>
      <c r="R99" s="31"/>
      <c r="S99" s="31"/>
      <c r="T99" s="31"/>
    </row>
    <row r="100" spans="1:20" x14ac:dyDescent="0.35">
      <c r="A100" s="17">
        <v>523</v>
      </c>
      <c r="B100" s="17">
        <v>58</v>
      </c>
      <c r="C100" s="18" t="s">
        <v>78</v>
      </c>
      <c r="D100" s="18"/>
      <c r="E100" s="19" t="s">
        <v>16</v>
      </c>
      <c r="F100" s="19">
        <v>1431.42</v>
      </c>
      <c r="G100" s="47"/>
      <c r="H100" s="48"/>
      <c r="I100" s="47"/>
      <c r="J100" s="49"/>
      <c r="K100" s="49"/>
      <c r="L100" s="31"/>
      <c r="M100" s="31"/>
      <c r="N100" s="31"/>
      <c r="O100" s="31"/>
      <c r="P100" s="31"/>
      <c r="Q100" s="31"/>
      <c r="R100" s="31"/>
      <c r="S100" s="31"/>
      <c r="T100" s="31"/>
    </row>
    <row r="101" spans="1:20" x14ac:dyDescent="0.35">
      <c r="A101" s="10">
        <v>467</v>
      </c>
      <c r="B101" s="11">
        <v>2</v>
      </c>
      <c r="C101" s="12" t="s">
        <v>79</v>
      </c>
      <c r="D101" s="12"/>
      <c r="E101" s="13" t="s">
        <v>16</v>
      </c>
      <c r="F101" s="13">
        <v>837.8</v>
      </c>
      <c r="G101" s="14"/>
      <c r="H101" s="45"/>
      <c r="I101" s="14"/>
      <c r="J101" s="46"/>
      <c r="K101" s="46"/>
      <c r="L101" s="31"/>
      <c r="M101" s="31"/>
      <c r="N101" s="31"/>
      <c r="O101" s="31"/>
      <c r="P101" s="31"/>
      <c r="Q101" s="31"/>
      <c r="R101" s="31"/>
      <c r="S101" s="31"/>
      <c r="T101" s="31"/>
    </row>
    <row r="102" spans="1:20" x14ac:dyDescent="0.35">
      <c r="A102" s="10">
        <v>472</v>
      </c>
      <c r="B102" s="11">
        <v>7</v>
      </c>
      <c r="C102" s="12" t="s">
        <v>181</v>
      </c>
      <c r="D102" s="12"/>
      <c r="E102" s="13" t="s">
        <v>16</v>
      </c>
      <c r="F102" s="13">
        <v>921.58</v>
      </c>
      <c r="G102" s="14"/>
      <c r="H102" s="45"/>
      <c r="I102" s="14"/>
      <c r="J102" s="46"/>
      <c r="K102" s="46"/>
      <c r="L102" s="31"/>
      <c r="M102" s="31"/>
      <c r="N102" s="31"/>
      <c r="O102" s="31"/>
      <c r="P102" s="31"/>
      <c r="Q102" s="31"/>
      <c r="R102" s="31"/>
      <c r="S102" s="31"/>
      <c r="T102" s="31"/>
    </row>
    <row r="103" spans="1:20" x14ac:dyDescent="0.35">
      <c r="A103" s="10">
        <v>520</v>
      </c>
      <c r="B103" s="11">
        <v>55</v>
      </c>
      <c r="C103" s="12" t="s">
        <v>179</v>
      </c>
      <c r="D103" s="12"/>
      <c r="E103" s="13" t="s">
        <v>86</v>
      </c>
      <c r="F103" s="13">
        <v>6911.85</v>
      </c>
      <c r="G103" s="14"/>
      <c r="H103" s="45"/>
      <c r="I103" s="14"/>
      <c r="J103" s="46"/>
      <c r="K103" s="46"/>
      <c r="L103" s="31"/>
      <c r="M103" s="31"/>
      <c r="N103" s="31"/>
      <c r="O103" s="31"/>
      <c r="P103" s="31"/>
      <c r="Q103" s="31"/>
      <c r="R103" s="31"/>
      <c r="S103" s="31"/>
      <c r="T103" s="31"/>
    </row>
    <row r="104" spans="1:20" ht="20" x14ac:dyDescent="0.35">
      <c r="A104" s="10">
        <v>552</v>
      </c>
      <c r="B104" s="11">
        <v>87</v>
      </c>
      <c r="C104" s="12" t="s">
        <v>87</v>
      </c>
      <c r="D104" s="12"/>
      <c r="E104" s="13" t="s">
        <v>16</v>
      </c>
      <c r="F104" s="13">
        <v>548.29999999999995</v>
      </c>
      <c r="G104" s="14"/>
      <c r="H104" s="45"/>
      <c r="I104" s="14"/>
      <c r="J104" s="46"/>
      <c r="K104" s="46"/>
      <c r="L104" s="31"/>
      <c r="M104" s="31"/>
      <c r="N104" s="31"/>
      <c r="O104" s="31"/>
      <c r="P104" s="31"/>
      <c r="Q104" s="31"/>
      <c r="R104" s="31"/>
      <c r="S104" s="31"/>
      <c r="T104" s="31"/>
    </row>
    <row r="105" spans="1:20" x14ac:dyDescent="0.35">
      <c r="A105" s="10">
        <v>478</v>
      </c>
      <c r="B105" s="11">
        <v>13</v>
      </c>
      <c r="C105" s="12" t="s">
        <v>80</v>
      </c>
      <c r="D105" s="12"/>
      <c r="E105" s="13" t="s">
        <v>16</v>
      </c>
      <c r="F105" s="13">
        <v>548.29999999999995</v>
      </c>
      <c r="G105" s="14"/>
      <c r="H105" s="45"/>
      <c r="I105" s="14"/>
      <c r="J105" s="46"/>
      <c r="K105" s="46"/>
      <c r="L105" s="31"/>
      <c r="M105" s="31"/>
      <c r="N105" s="31"/>
      <c r="O105" s="31"/>
      <c r="P105" s="31"/>
      <c r="Q105" s="31"/>
      <c r="R105" s="31"/>
      <c r="S105" s="31"/>
      <c r="T105" s="31"/>
    </row>
    <row r="106" spans="1:20" x14ac:dyDescent="0.35">
      <c r="A106" s="76" t="s">
        <v>42</v>
      </c>
      <c r="B106" s="76"/>
      <c r="C106" s="76" t="s">
        <v>81</v>
      </c>
      <c r="D106" s="76"/>
      <c r="E106" s="77" t="s">
        <v>29</v>
      </c>
      <c r="F106" s="78">
        <v>6.8537499999999998</v>
      </c>
      <c r="G106" s="79"/>
      <c r="H106" s="79"/>
      <c r="I106" s="79"/>
      <c r="J106" s="79"/>
      <c r="K106" s="79"/>
      <c r="L106" s="31"/>
      <c r="M106" s="31"/>
      <c r="N106" s="31"/>
      <c r="O106" s="31"/>
      <c r="P106" s="31"/>
      <c r="Q106" s="31"/>
      <c r="R106" s="31"/>
      <c r="S106" s="31"/>
      <c r="T106" s="31"/>
    </row>
    <row r="107" spans="1:20" ht="20" x14ac:dyDescent="0.35">
      <c r="A107" s="10">
        <v>501</v>
      </c>
      <c r="B107" s="11">
        <v>36</v>
      </c>
      <c r="C107" s="18" t="s">
        <v>82</v>
      </c>
      <c r="D107" s="18"/>
      <c r="E107" s="13" t="s">
        <v>28</v>
      </c>
      <c r="F107" s="13">
        <v>537.21</v>
      </c>
      <c r="G107" s="14"/>
      <c r="H107" s="45"/>
      <c r="I107" s="14"/>
      <c r="J107" s="46"/>
      <c r="K107" s="46"/>
      <c r="L107" s="31"/>
      <c r="M107" s="31"/>
      <c r="N107" s="31"/>
      <c r="O107" s="31"/>
      <c r="P107" s="31"/>
      <c r="Q107" s="31"/>
      <c r="R107" s="31"/>
      <c r="S107" s="31"/>
      <c r="T107" s="31"/>
    </row>
    <row r="108" spans="1:20" x14ac:dyDescent="0.35">
      <c r="A108" s="51">
        <v>505</v>
      </c>
      <c r="B108" s="52">
        <v>40</v>
      </c>
      <c r="C108" s="53" t="s">
        <v>83</v>
      </c>
      <c r="D108" s="53"/>
      <c r="E108" s="54" t="s">
        <v>28</v>
      </c>
      <c r="F108" s="54"/>
      <c r="G108" s="55"/>
      <c r="H108" s="56"/>
      <c r="I108" s="55"/>
      <c r="J108" s="57"/>
      <c r="K108" s="57"/>
      <c r="L108" s="31"/>
      <c r="M108" s="31"/>
      <c r="N108" s="31"/>
      <c r="O108" s="31"/>
      <c r="P108" s="31"/>
      <c r="Q108" s="31"/>
      <c r="R108" s="31"/>
      <c r="S108" s="31"/>
      <c r="T108" s="31"/>
    </row>
    <row r="109" spans="1:20" x14ac:dyDescent="0.35">
      <c r="A109" s="10">
        <v>507</v>
      </c>
      <c r="B109" s="11">
        <v>42</v>
      </c>
      <c r="C109" s="12" t="s">
        <v>84</v>
      </c>
      <c r="D109" s="12"/>
      <c r="E109" s="13" t="s">
        <v>85</v>
      </c>
      <c r="F109" s="13">
        <v>547.95420000000001</v>
      </c>
      <c r="G109" s="62"/>
      <c r="H109" s="63"/>
      <c r="I109" s="62"/>
      <c r="J109" s="64"/>
      <c r="K109" s="64"/>
      <c r="L109" s="31"/>
      <c r="M109" s="31"/>
      <c r="N109" s="31"/>
      <c r="O109" s="31"/>
      <c r="P109" s="31"/>
      <c r="Q109" s="31"/>
      <c r="R109" s="31"/>
      <c r="S109" s="31"/>
      <c r="T109" s="31"/>
    </row>
    <row r="110" spans="1:20" x14ac:dyDescent="0.35">
      <c r="A110" s="4"/>
      <c r="B110" s="4"/>
      <c r="C110" s="9" t="s">
        <v>149</v>
      </c>
      <c r="D110" s="9"/>
      <c r="E110" s="3"/>
      <c r="F110" s="3"/>
      <c r="G110" s="6"/>
      <c r="H110" s="6"/>
      <c r="I110" s="6"/>
      <c r="J110" s="6"/>
      <c r="K110" s="6"/>
      <c r="L110" s="31"/>
      <c r="M110" s="31"/>
      <c r="N110" s="31"/>
      <c r="O110" s="31"/>
      <c r="P110" s="31"/>
      <c r="Q110" s="31"/>
      <c r="R110" s="31"/>
      <c r="S110" s="31"/>
      <c r="T110" s="31"/>
    </row>
    <row r="111" spans="1:20" ht="40" x14ac:dyDescent="0.35">
      <c r="A111" s="10">
        <v>590</v>
      </c>
      <c r="B111" s="11">
        <v>19</v>
      </c>
      <c r="C111" s="58" t="s">
        <v>168</v>
      </c>
      <c r="D111" s="58"/>
      <c r="E111" s="13" t="s">
        <v>16</v>
      </c>
      <c r="F111" s="13">
        <v>2008.1</v>
      </c>
      <c r="G111" s="59"/>
      <c r="H111" s="59"/>
      <c r="I111" s="59"/>
      <c r="J111" s="59"/>
      <c r="K111" s="59"/>
      <c r="L111" s="31"/>
      <c r="M111" s="31"/>
      <c r="N111" s="31"/>
      <c r="O111" s="31"/>
      <c r="P111" s="31"/>
      <c r="Q111" s="31"/>
      <c r="R111" s="31"/>
      <c r="S111" s="31"/>
      <c r="T111" s="31"/>
    </row>
    <row r="112" spans="1:20" ht="40" x14ac:dyDescent="0.35">
      <c r="A112" s="10">
        <v>592</v>
      </c>
      <c r="B112" s="11">
        <v>21</v>
      </c>
      <c r="C112" s="58" t="s">
        <v>169</v>
      </c>
      <c r="D112" s="58"/>
      <c r="E112" s="13" t="s">
        <v>28</v>
      </c>
      <c r="F112" s="13">
        <v>2998.67</v>
      </c>
      <c r="G112" s="59"/>
      <c r="H112" s="59"/>
      <c r="I112" s="59"/>
      <c r="J112" s="59"/>
      <c r="K112" s="59"/>
      <c r="L112" s="31"/>
      <c r="M112" s="31"/>
      <c r="N112" s="31"/>
      <c r="O112" s="31"/>
      <c r="P112" s="31"/>
      <c r="Q112" s="31"/>
      <c r="R112" s="31"/>
      <c r="S112" s="31"/>
      <c r="T112" s="31"/>
    </row>
    <row r="113" spans="1:20" ht="30" x14ac:dyDescent="0.35">
      <c r="A113" s="10">
        <v>587</v>
      </c>
      <c r="B113" s="11">
        <v>16</v>
      </c>
      <c r="C113" s="58" t="s">
        <v>170</v>
      </c>
      <c r="D113" s="58"/>
      <c r="E113" s="13" t="s">
        <v>16</v>
      </c>
      <c r="F113" s="13">
        <v>19.91</v>
      </c>
      <c r="G113" s="59"/>
      <c r="H113" s="59"/>
      <c r="I113" s="59"/>
      <c r="J113" s="59"/>
      <c r="K113" s="59"/>
      <c r="L113" s="31"/>
      <c r="M113" s="31"/>
      <c r="N113" s="31"/>
      <c r="O113" s="31"/>
      <c r="P113" s="31"/>
      <c r="Q113" s="31"/>
      <c r="R113" s="31"/>
      <c r="S113" s="31"/>
      <c r="T113" s="31"/>
    </row>
    <row r="114" spans="1:20" ht="20" x14ac:dyDescent="0.35">
      <c r="A114" s="17">
        <v>352</v>
      </c>
      <c r="B114" s="11">
        <v>3</v>
      </c>
      <c r="C114" s="12" t="s">
        <v>95</v>
      </c>
      <c r="D114" s="12"/>
      <c r="E114" s="13" t="s">
        <v>16</v>
      </c>
      <c r="F114" s="13">
        <v>188.35</v>
      </c>
      <c r="G114" s="16"/>
      <c r="H114" s="16"/>
      <c r="I114" s="16"/>
      <c r="J114" s="25"/>
      <c r="K114" s="25"/>
      <c r="L114" s="31"/>
      <c r="M114" s="31"/>
      <c r="N114" s="31"/>
      <c r="O114" s="31"/>
      <c r="P114" s="31"/>
      <c r="Q114" s="31"/>
      <c r="R114" s="31"/>
      <c r="S114" s="31"/>
      <c r="T114" s="31"/>
    </row>
    <row r="115" spans="1:20" x14ac:dyDescent="0.35">
      <c r="A115" s="17">
        <v>368</v>
      </c>
      <c r="B115" s="11">
        <v>19</v>
      </c>
      <c r="C115" s="12" t="s">
        <v>96</v>
      </c>
      <c r="D115" s="12"/>
      <c r="E115" s="13" t="s">
        <v>16</v>
      </c>
      <c r="F115" s="13">
        <v>192.11699999999999</v>
      </c>
      <c r="G115" s="16"/>
      <c r="H115" s="16"/>
      <c r="I115" s="16"/>
      <c r="J115" s="25"/>
      <c r="K115" s="25"/>
      <c r="L115" s="31"/>
      <c r="M115" s="31"/>
      <c r="N115" s="31"/>
      <c r="O115" s="31"/>
      <c r="P115" s="31"/>
      <c r="Q115" s="31"/>
      <c r="R115" s="31"/>
      <c r="S115" s="31"/>
      <c r="T115" s="31"/>
    </row>
    <row r="116" spans="1:20" x14ac:dyDescent="0.35">
      <c r="A116" s="10">
        <v>568</v>
      </c>
      <c r="B116" s="11">
        <v>103</v>
      </c>
      <c r="C116" s="12" t="s">
        <v>101</v>
      </c>
      <c r="D116" s="12"/>
      <c r="E116" s="13" t="s">
        <v>102</v>
      </c>
      <c r="F116" s="13">
        <v>8.3999999999999991E-2</v>
      </c>
      <c r="G116" s="62"/>
      <c r="H116" s="63"/>
      <c r="I116" s="62"/>
      <c r="J116" s="64"/>
      <c r="K116" s="64"/>
      <c r="L116" s="31"/>
      <c r="M116" s="31"/>
      <c r="N116" s="31"/>
      <c r="O116" s="31"/>
      <c r="P116" s="31"/>
      <c r="Q116" s="31"/>
      <c r="R116" s="31"/>
      <c r="S116" s="31"/>
      <c r="T116" s="31"/>
    </row>
    <row r="117" spans="1:20" ht="30" x14ac:dyDescent="0.35">
      <c r="A117" s="10">
        <v>609</v>
      </c>
      <c r="B117" s="11">
        <v>38</v>
      </c>
      <c r="C117" s="12" t="s">
        <v>90</v>
      </c>
      <c r="D117" s="12"/>
      <c r="E117" s="13" t="s">
        <v>16</v>
      </c>
      <c r="F117" s="13">
        <v>2283.9999999999995</v>
      </c>
      <c r="G117" s="92"/>
      <c r="H117" s="92"/>
      <c r="I117" s="92"/>
      <c r="J117" s="92"/>
      <c r="K117" s="92"/>
      <c r="L117" s="31"/>
      <c r="M117" s="31"/>
      <c r="N117" s="31"/>
      <c r="O117" s="31"/>
      <c r="P117" s="31"/>
      <c r="Q117" s="31"/>
      <c r="R117" s="31"/>
      <c r="S117" s="31"/>
      <c r="T117" s="31"/>
    </row>
    <row r="118" spans="1:20" ht="20" x14ac:dyDescent="0.35">
      <c r="A118" s="10">
        <v>610</v>
      </c>
      <c r="B118" s="11">
        <v>39</v>
      </c>
      <c r="C118" s="12" t="s">
        <v>92</v>
      </c>
      <c r="D118" s="12"/>
      <c r="E118" s="13" t="s">
        <v>28</v>
      </c>
      <c r="F118" s="13">
        <v>2998.67</v>
      </c>
      <c r="G118" s="92"/>
      <c r="H118" s="92"/>
      <c r="I118" s="92"/>
      <c r="J118" s="92"/>
      <c r="K118" s="92"/>
      <c r="L118" s="31"/>
      <c r="M118" s="31"/>
      <c r="N118" s="31"/>
      <c r="O118" s="31"/>
      <c r="P118" s="31"/>
      <c r="Q118" s="31"/>
      <c r="R118" s="31"/>
      <c r="S118" s="31"/>
      <c r="T118" s="31"/>
    </row>
    <row r="119" spans="1:20" ht="30" x14ac:dyDescent="0.35">
      <c r="A119" s="10">
        <v>613</v>
      </c>
      <c r="B119" s="11">
        <v>42</v>
      </c>
      <c r="C119" s="12" t="s">
        <v>93</v>
      </c>
      <c r="D119" s="12"/>
      <c r="E119" s="13" t="s">
        <v>16</v>
      </c>
      <c r="F119" s="13">
        <v>2283.9999999999995</v>
      </c>
      <c r="G119" s="92"/>
      <c r="H119" s="92"/>
      <c r="I119" s="92"/>
      <c r="J119" s="92"/>
      <c r="K119" s="92"/>
      <c r="L119" s="31"/>
      <c r="M119" s="31"/>
      <c r="N119" s="31"/>
      <c r="O119" s="31"/>
      <c r="P119" s="31"/>
      <c r="Q119" s="31"/>
      <c r="R119" s="31"/>
      <c r="S119" s="31"/>
      <c r="T119" s="31"/>
    </row>
    <row r="120" spans="1:20" ht="20" x14ac:dyDescent="0.35">
      <c r="A120" s="10">
        <v>614</v>
      </c>
      <c r="B120" s="11">
        <v>43</v>
      </c>
      <c r="C120" s="12" t="s">
        <v>94</v>
      </c>
      <c r="D120" s="12"/>
      <c r="E120" s="13" t="s">
        <v>28</v>
      </c>
      <c r="F120" s="13">
        <v>2998.67</v>
      </c>
      <c r="G120" s="92"/>
      <c r="H120" s="92"/>
      <c r="I120" s="92"/>
      <c r="J120" s="92"/>
      <c r="K120" s="92"/>
      <c r="L120" s="31"/>
      <c r="M120" s="31"/>
      <c r="N120" s="31"/>
      <c r="O120" s="31"/>
      <c r="P120" s="31"/>
      <c r="Q120" s="31"/>
      <c r="R120" s="31"/>
      <c r="S120" s="31"/>
      <c r="T120" s="31"/>
    </row>
    <row r="121" spans="1:20" ht="20" x14ac:dyDescent="0.35">
      <c r="A121" s="80">
        <v>760</v>
      </c>
      <c r="B121" s="80">
        <v>29</v>
      </c>
      <c r="C121" s="88" t="s">
        <v>97</v>
      </c>
      <c r="D121" s="88"/>
      <c r="E121" s="89" t="s">
        <v>29</v>
      </c>
      <c r="F121" s="89">
        <v>35</v>
      </c>
      <c r="G121" s="90"/>
      <c r="H121" s="86"/>
      <c r="I121" s="90"/>
      <c r="J121" s="87"/>
      <c r="K121" s="87"/>
      <c r="L121" s="31"/>
      <c r="M121" s="31"/>
      <c r="N121" s="31"/>
      <c r="O121" s="31"/>
      <c r="P121" s="31"/>
      <c r="Q121" s="31"/>
      <c r="R121" s="31"/>
      <c r="S121" s="31"/>
      <c r="T121" s="31"/>
    </row>
    <row r="122" spans="1:20" x14ac:dyDescent="0.35">
      <c r="A122" s="80">
        <v>748</v>
      </c>
      <c r="B122" s="80">
        <v>17</v>
      </c>
      <c r="C122" s="81" t="s">
        <v>98</v>
      </c>
      <c r="D122" s="81"/>
      <c r="E122" s="82" t="s">
        <v>99</v>
      </c>
      <c r="F122" s="91">
        <v>35</v>
      </c>
      <c r="G122" s="90"/>
      <c r="H122" s="86"/>
      <c r="I122" s="90"/>
      <c r="J122" s="87"/>
      <c r="K122" s="87"/>
      <c r="L122" s="31"/>
      <c r="M122" s="31"/>
      <c r="N122" s="31"/>
      <c r="O122" s="31"/>
      <c r="P122" s="31"/>
      <c r="Q122" s="31"/>
      <c r="R122" s="31"/>
      <c r="S122" s="31"/>
      <c r="T122" s="31"/>
    </row>
    <row r="123" spans="1:20" x14ac:dyDescent="0.35">
      <c r="A123" s="10">
        <v>559</v>
      </c>
      <c r="B123" s="11">
        <v>94</v>
      </c>
      <c r="C123" s="12" t="s">
        <v>100</v>
      </c>
      <c r="D123" s="12"/>
      <c r="E123" s="13" t="s">
        <v>29</v>
      </c>
      <c r="F123" s="85">
        <v>35</v>
      </c>
      <c r="G123" s="62"/>
      <c r="H123" s="63"/>
      <c r="I123" s="62"/>
      <c r="J123" s="64"/>
      <c r="K123" s="64"/>
      <c r="L123" s="31"/>
      <c r="M123" s="31"/>
      <c r="N123" s="31"/>
      <c r="O123" s="31"/>
      <c r="P123" s="31"/>
      <c r="Q123" s="31"/>
      <c r="R123" s="31"/>
      <c r="S123" s="31"/>
      <c r="T123" s="31"/>
    </row>
    <row r="124" spans="1:20" x14ac:dyDescent="0.35">
      <c r="A124" s="10"/>
      <c r="B124" s="11"/>
      <c r="C124" s="69" t="s">
        <v>161</v>
      </c>
      <c r="D124" s="69"/>
      <c r="E124" s="13"/>
      <c r="F124" s="85"/>
      <c r="G124" s="62"/>
      <c r="H124" s="63"/>
      <c r="I124" s="62"/>
      <c r="J124" s="64"/>
      <c r="K124" s="64"/>
      <c r="L124" s="31"/>
      <c r="M124" s="31"/>
      <c r="N124" s="31"/>
      <c r="O124" s="31"/>
      <c r="P124" s="31"/>
      <c r="Q124" s="31"/>
      <c r="R124" s="31"/>
      <c r="S124" s="31"/>
      <c r="T124" s="31"/>
    </row>
    <row r="125" spans="1:20" ht="20" x14ac:dyDescent="0.35">
      <c r="A125" s="93">
        <v>686</v>
      </c>
      <c r="B125" s="94"/>
      <c r="C125" s="95" t="s">
        <v>150</v>
      </c>
      <c r="D125" s="95"/>
      <c r="E125" s="96" t="s">
        <v>141</v>
      </c>
      <c r="F125" s="96">
        <v>286.28399999999999</v>
      </c>
      <c r="G125" s="59"/>
      <c r="H125" s="59"/>
      <c r="I125" s="59"/>
      <c r="J125" s="66"/>
      <c r="K125" s="66"/>
      <c r="L125" s="31"/>
      <c r="M125" s="31"/>
      <c r="N125" s="31"/>
      <c r="O125" s="31"/>
      <c r="P125" s="31"/>
      <c r="Q125" s="31"/>
      <c r="R125" s="31"/>
      <c r="S125" s="31"/>
      <c r="T125" s="31"/>
    </row>
    <row r="126" spans="1:20" ht="20.5" x14ac:dyDescent="0.35">
      <c r="A126" s="10">
        <v>688</v>
      </c>
      <c r="B126" s="11">
        <v>5</v>
      </c>
      <c r="C126" s="12" t="s">
        <v>142</v>
      </c>
      <c r="D126" s="12"/>
      <c r="E126" s="13" t="s">
        <v>16</v>
      </c>
      <c r="F126" s="13">
        <v>1431.42</v>
      </c>
      <c r="G126" s="59"/>
      <c r="H126" s="59"/>
      <c r="I126" s="59"/>
      <c r="J126" s="66"/>
      <c r="K126" s="66"/>
      <c r="L126" s="31"/>
      <c r="M126" s="31"/>
      <c r="N126" s="31"/>
      <c r="O126" s="31"/>
      <c r="P126" s="31"/>
      <c r="Q126" s="31"/>
      <c r="R126" s="31"/>
      <c r="S126" s="31"/>
      <c r="T126" s="31"/>
    </row>
    <row r="127" spans="1:20" x14ac:dyDescent="0.35">
      <c r="A127" s="127" t="s">
        <v>42</v>
      </c>
      <c r="B127" s="127"/>
      <c r="C127" s="18" t="s">
        <v>143</v>
      </c>
      <c r="D127" s="18"/>
      <c r="E127" s="19" t="s">
        <v>86</v>
      </c>
      <c r="F127" s="19">
        <f>F126*0.35</f>
        <v>500.99700000000001</v>
      </c>
      <c r="G127" s="128"/>
      <c r="H127" s="129"/>
      <c r="I127" s="129"/>
      <c r="J127" s="129"/>
      <c r="K127" s="129"/>
      <c r="L127" s="31"/>
      <c r="M127" s="31"/>
      <c r="N127" s="31"/>
      <c r="O127" s="31"/>
      <c r="P127" s="31"/>
      <c r="Q127" s="31"/>
      <c r="R127" s="31"/>
      <c r="S127" s="31"/>
      <c r="T127" s="31"/>
    </row>
    <row r="128" spans="1:20" x14ac:dyDescent="0.35">
      <c r="A128" s="10">
        <v>687</v>
      </c>
      <c r="B128" s="11">
        <v>4</v>
      </c>
      <c r="C128" s="12" t="s">
        <v>130</v>
      </c>
      <c r="D128" s="12"/>
      <c r="E128" s="13" t="s">
        <v>16</v>
      </c>
      <c r="F128" s="13">
        <v>1431.42</v>
      </c>
      <c r="G128" s="59"/>
      <c r="H128" s="59"/>
      <c r="I128" s="59"/>
      <c r="J128" s="66"/>
      <c r="K128" s="66"/>
      <c r="L128" s="31"/>
      <c r="M128" s="31"/>
      <c r="N128" s="31"/>
      <c r="O128" s="31"/>
      <c r="P128" s="31"/>
      <c r="Q128" s="31"/>
      <c r="R128" s="31"/>
      <c r="S128" s="31"/>
      <c r="T128" s="31"/>
    </row>
    <row r="129" spans="1:20" x14ac:dyDescent="0.35">
      <c r="A129" s="4"/>
      <c r="B129" s="4"/>
      <c r="C129" s="4"/>
      <c r="D129" s="4"/>
      <c r="E129" s="3"/>
      <c r="F129" s="3"/>
      <c r="G129" s="6"/>
      <c r="H129" s="6"/>
      <c r="I129" s="6"/>
      <c r="J129" s="6"/>
      <c r="K129" s="6"/>
      <c r="L129" s="31"/>
      <c r="M129" s="31"/>
      <c r="N129" s="31"/>
      <c r="O129" s="31"/>
      <c r="P129" s="31"/>
      <c r="Q129" s="31"/>
      <c r="R129" s="31"/>
      <c r="S129" s="31"/>
      <c r="T129" s="31"/>
    </row>
    <row r="130" spans="1:20" x14ac:dyDescent="0.35">
      <c r="A130" s="4"/>
      <c r="B130" s="4"/>
      <c r="C130" s="23" t="s">
        <v>25</v>
      </c>
      <c r="D130" s="23"/>
      <c r="E130" s="3"/>
      <c r="F130" s="3"/>
      <c r="G130" s="6"/>
      <c r="H130" s="6"/>
      <c r="I130" s="6"/>
      <c r="J130" s="6"/>
      <c r="K130" s="6"/>
      <c r="L130" s="31"/>
      <c r="M130" s="31"/>
      <c r="N130" s="31"/>
      <c r="O130" s="31"/>
      <c r="P130" s="31"/>
      <c r="Q130" s="31"/>
      <c r="R130" s="31"/>
      <c r="S130" s="31"/>
      <c r="T130" s="31"/>
    </row>
    <row r="131" spans="1:20" x14ac:dyDescent="0.35">
      <c r="A131" s="4"/>
      <c r="B131" s="4"/>
      <c r="C131" s="9" t="s">
        <v>14</v>
      </c>
      <c r="D131" s="9"/>
      <c r="E131" s="3"/>
      <c r="F131" s="3"/>
      <c r="G131" s="6"/>
      <c r="H131" s="6"/>
      <c r="I131" s="6"/>
      <c r="J131" s="6"/>
      <c r="K131" s="6"/>
      <c r="L131" s="31"/>
      <c r="M131" s="31"/>
      <c r="N131" s="31"/>
      <c r="O131" s="31"/>
      <c r="P131" s="31"/>
      <c r="Q131" s="31"/>
      <c r="R131" s="31"/>
      <c r="S131" s="31"/>
      <c r="T131" s="31"/>
    </row>
    <row r="132" spans="1:20" x14ac:dyDescent="0.35">
      <c r="A132" s="17">
        <v>440</v>
      </c>
      <c r="B132" s="17">
        <v>69</v>
      </c>
      <c r="C132" s="18" t="s">
        <v>136</v>
      </c>
      <c r="D132" s="18"/>
      <c r="E132" s="19" t="s">
        <v>16</v>
      </c>
      <c r="F132" s="19">
        <v>1555.9</v>
      </c>
      <c r="G132" s="122"/>
      <c r="H132" s="123"/>
      <c r="I132" s="124"/>
      <c r="J132" s="125"/>
      <c r="K132" s="125"/>
      <c r="L132" s="31"/>
      <c r="M132" s="31"/>
      <c r="N132" s="31"/>
      <c r="O132" s="31"/>
      <c r="P132" s="31"/>
      <c r="Q132" s="31"/>
      <c r="R132" s="31"/>
      <c r="S132" s="31"/>
      <c r="T132" s="31"/>
    </row>
    <row r="133" spans="1:20" x14ac:dyDescent="0.35">
      <c r="A133" s="4"/>
      <c r="B133" s="4"/>
      <c r="C133" s="9" t="s">
        <v>23</v>
      </c>
      <c r="D133" s="9"/>
      <c r="E133" s="3"/>
      <c r="F133" s="3"/>
      <c r="G133" s="6"/>
      <c r="H133" s="6"/>
      <c r="I133" s="6"/>
      <c r="J133" s="6"/>
      <c r="K133" s="6"/>
      <c r="L133" s="31"/>
      <c r="M133" s="31"/>
      <c r="N133" s="31"/>
      <c r="O133" s="31"/>
      <c r="P133" s="31"/>
      <c r="Q133" s="31"/>
      <c r="R133" s="31"/>
      <c r="S133" s="31"/>
      <c r="T133" s="31"/>
    </row>
    <row r="134" spans="1:20" x14ac:dyDescent="0.35">
      <c r="A134" s="4"/>
      <c r="B134" s="4"/>
      <c r="C134" s="50" t="s">
        <v>159</v>
      </c>
      <c r="D134" s="50"/>
      <c r="E134" s="3"/>
      <c r="F134" s="3"/>
      <c r="G134" s="6"/>
      <c r="H134" s="6"/>
      <c r="I134" s="6"/>
      <c r="J134" s="6"/>
      <c r="K134" s="6"/>
      <c r="L134" s="31"/>
      <c r="M134" s="31"/>
      <c r="N134" s="31"/>
      <c r="O134" s="31"/>
      <c r="P134" s="31"/>
      <c r="Q134" s="31"/>
      <c r="R134" s="31"/>
      <c r="S134" s="31"/>
      <c r="T134" s="31"/>
    </row>
    <row r="135" spans="1:20" x14ac:dyDescent="0.35">
      <c r="A135" s="17">
        <v>523</v>
      </c>
      <c r="B135" s="17">
        <v>58</v>
      </c>
      <c r="C135" s="18" t="s">
        <v>78</v>
      </c>
      <c r="D135" s="18"/>
      <c r="E135" s="19" t="s">
        <v>16</v>
      </c>
      <c r="F135" s="19">
        <v>1555.9</v>
      </c>
      <c r="G135" s="47"/>
      <c r="H135" s="48"/>
      <c r="I135" s="47"/>
      <c r="J135" s="49"/>
      <c r="K135" s="49"/>
      <c r="L135" s="31"/>
      <c r="M135" s="31"/>
      <c r="N135" s="31"/>
      <c r="O135" s="31"/>
      <c r="P135" s="31"/>
      <c r="Q135" s="31"/>
      <c r="R135" s="31"/>
      <c r="S135" s="31"/>
      <c r="T135" s="31"/>
    </row>
    <row r="136" spans="1:20" x14ac:dyDescent="0.35">
      <c r="A136" s="10">
        <v>467</v>
      </c>
      <c r="B136" s="11">
        <v>2</v>
      </c>
      <c r="C136" s="12" t="s">
        <v>79</v>
      </c>
      <c r="D136" s="12"/>
      <c r="E136" s="13" t="s">
        <v>16</v>
      </c>
      <c r="F136" s="13">
        <v>431.6</v>
      </c>
      <c r="G136" s="14"/>
      <c r="H136" s="45"/>
      <c r="I136" s="14"/>
      <c r="J136" s="46"/>
      <c r="K136" s="46"/>
      <c r="L136" s="31"/>
      <c r="M136" s="31"/>
      <c r="N136" s="31"/>
      <c r="O136" s="31"/>
      <c r="P136" s="31"/>
      <c r="Q136" s="31"/>
      <c r="R136" s="31"/>
      <c r="S136" s="31"/>
      <c r="T136" s="31"/>
    </row>
    <row r="137" spans="1:20" x14ac:dyDescent="0.35">
      <c r="A137" s="10">
        <v>472</v>
      </c>
      <c r="B137" s="11">
        <v>7</v>
      </c>
      <c r="C137" s="12" t="s">
        <v>181</v>
      </c>
      <c r="D137" s="12"/>
      <c r="E137" s="13" t="s">
        <v>16</v>
      </c>
      <c r="F137" s="13">
        <v>474.76000000000005</v>
      </c>
      <c r="G137" s="14"/>
      <c r="H137" s="45"/>
      <c r="I137" s="14"/>
      <c r="J137" s="46"/>
      <c r="K137" s="46"/>
      <c r="L137" s="31"/>
      <c r="M137" s="31"/>
      <c r="N137" s="31"/>
      <c r="O137" s="31"/>
      <c r="P137" s="31"/>
      <c r="Q137" s="31"/>
      <c r="R137" s="31"/>
      <c r="S137" s="31"/>
      <c r="T137" s="31"/>
    </row>
    <row r="138" spans="1:20" x14ac:dyDescent="0.35">
      <c r="A138" s="10">
        <v>520</v>
      </c>
      <c r="B138" s="11">
        <v>55</v>
      </c>
      <c r="C138" s="12" t="s">
        <v>184</v>
      </c>
      <c r="D138" s="12"/>
      <c r="E138" s="13" t="s">
        <v>86</v>
      </c>
      <c r="F138" s="13">
        <v>3237</v>
      </c>
      <c r="G138" s="14"/>
      <c r="H138" s="45"/>
      <c r="I138" s="14"/>
      <c r="J138" s="46"/>
      <c r="K138" s="46"/>
      <c r="L138" s="31"/>
      <c r="M138" s="31"/>
      <c r="N138" s="31"/>
      <c r="O138" s="31"/>
      <c r="P138" s="31"/>
      <c r="Q138" s="31"/>
      <c r="R138" s="31"/>
      <c r="S138" s="31"/>
      <c r="T138" s="31"/>
    </row>
    <row r="139" spans="1:20" ht="20" x14ac:dyDescent="0.35">
      <c r="A139" s="10">
        <v>552</v>
      </c>
      <c r="B139" s="11">
        <v>87</v>
      </c>
      <c r="C139" s="12" t="s">
        <v>87</v>
      </c>
      <c r="D139" s="12"/>
      <c r="E139" s="13" t="s">
        <v>16</v>
      </c>
      <c r="F139" s="13">
        <v>997.9</v>
      </c>
      <c r="G139" s="14"/>
      <c r="H139" s="45"/>
      <c r="I139" s="14"/>
      <c r="J139" s="46"/>
      <c r="K139" s="46"/>
      <c r="L139" s="31"/>
      <c r="M139" s="31"/>
      <c r="N139" s="31"/>
      <c r="O139" s="31"/>
      <c r="P139" s="31"/>
      <c r="Q139" s="31"/>
      <c r="R139" s="31"/>
      <c r="S139" s="31"/>
      <c r="T139" s="31"/>
    </row>
    <row r="140" spans="1:20" x14ac:dyDescent="0.35">
      <c r="A140" s="10">
        <v>478</v>
      </c>
      <c r="B140" s="11">
        <v>13</v>
      </c>
      <c r="C140" s="12" t="s">
        <v>80</v>
      </c>
      <c r="D140" s="12"/>
      <c r="E140" s="13" t="s">
        <v>16</v>
      </c>
      <c r="F140" s="13">
        <v>997.9</v>
      </c>
      <c r="G140" s="14"/>
      <c r="H140" s="45"/>
      <c r="I140" s="14"/>
      <c r="J140" s="46"/>
      <c r="K140" s="46"/>
      <c r="L140" s="31"/>
      <c r="M140" s="31"/>
      <c r="N140" s="31"/>
      <c r="O140" s="31"/>
      <c r="P140" s="31"/>
      <c r="Q140" s="31"/>
      <c r="R140" s="31"/>
      <c r="S140" s="31"/>
      <c r="T140" s="31"/>
    </row>
    <row r="141" spans="1:20" x14ac:dyDescent="0.35">
      <c r="A141" s="76" t="s">
        <v>42</v>
      </c>
      <c r="B141" s="76"/>
      <c r="C141" s="76" t="s">
        <v>81</v>
      </c>
      <c r="D141" s="76"/>
      <c r="E141" s="77" t="s">
        <v>29</v>
      </c>
      <c r="F141" s="78">
        <v>12.473749999999999</v>
      </c>
      <c r="G141" s="79"/>
      <c r="H141" s="79"/>
      <c r="I141" s="79"/>
      <c r="J141" s="79"/>
      <c r="K141" s="79"/>
      <c r="L141" s="31"/>
      <c r="M141" s="31"/>
      <c r="N141" s="31"/>
      <c r="O141" s="31"/>
      <c r="P141" s="31"/>
      <c r="Q141" s="31"/>
      <c r="R141" s="31"/>
      <c r="S141" s="31"/>
      <c r="T141" s="31"/>
    </row>
    <row r="142" spans="1:20" ht="20" x14ac:dyDescent="0.35">
      <c r="A142" s="10">
        <v>501</v>
      </c>
      <c r="B142" s="11">
        <v>36</v>
      </c>
      <c r="C142" s="18" t="s">
        <v>82</v>
      </c>
      <c r="D142" s="18"/>
      <c r="E142" s="13" t="s">
        <v>28</v>
      </c>
      <c r="F142" s="13">
        <v>529.49</v>
      </c>
      <c r="G142" s="14"/>
      <c r="H142" s="45"/>
      <c r="I142" s="14"/>
      <c r="J142" s="46"/>
      <c r="K142" s="46"/>
      <c r="L142" s="31"/>
      <c r="M142" s="31"/>
      <c r="N142" s="31"/>
      <c r="O142" s="31"/>
      <c r="P142" s="31"/>
      <c r="Q142" s="31"/>
      <c r="R142" s="31"/>
      <c r="S142" s="31"/>
      <c r="T142" s="31"/>
    </row>
    <row r="143" spans="1:20" x14ac:dyDescent="0.35">
      <c r="A143" s="51">
        <v>505</v>
      </c>
      <c r="B143" s="52">
        <v>40</v>
      </c>
      <c r="C143" s="53" t="s">
        <v>83</v>
      </c>
      <c r="D143" s="53"/>
      <c r="E143" s="54" t="s">
        <v>28</v>
      </c>
      <c r="F143" s="54"/>
      <c r="G143" s="55"/>
      <c r="H143" s="56"/>
      <c r="I143" s="55"/>
      <c r="J143" s="57"/>
      <c r="K143" s="57"/>
      <c r="L143" s="31"/>
      <c r="M143" s="31"/>
      <c r="N143" s="31"/>
      <c r="O143" s="31"/>
      <c r="P143" s="31"/>
      <c r="Q143" s="31"/>
      <c r="R143" s="31"/>
      <c r="S143" s="31"/>
      <c r="T143" s="31"/>
    </row>
    <row r="144" spans="1:20" x14ac:dyDescent="0.35">
      <c r="A144" s="10">
        <v>507</v>
      </c>
      <c r="B144" s="11">
        <v>42</v>
      </c>
      <c r="C144" s="12" t="s">
        <v>84</v>
      </c>
      <c r="D144" s="12"/>
      <c r="E144" s="13" t="s">
        <v>85</v>
      </c>
      <c r="F144" s="13">
        <v>540.07979999999998</v>
      </c>
      <c r="G144" s="62"/>
      <c r="H144" s="63"/>
      <c r="I144" s="62"/>
      <c r="J144" s="64"/>
      <c r="K144" s="64"/>
      <c r="L144" s="31"/>
      <c r="M144" s="31"/>
      <c r="N144" s="31"/>
      <c r="O144" s="31"/>
      <c r="P144" s="31"/>
      <c r="Q144" s="31"/>
      <c r="R144" s="31"/>
      <c r="S144" s="31"/>
      <c r="T144" s="31"/>
    </row>
    <row r="145" spans="1:20" x14ac:dyDescent="0.35">
      <c r="A145" s="4"/>
      <c r="B145" s="4"/>
      <c r="C145" s="9" t="s">
        <v>164</v>
      </c>
      <c r="D145" s="9"/>
      <c r="E145" s="3"/>
      <c r="F145" s="3"/>
      <c r="G145" s="6"/>
      <c r="H145" s="6"/>
      <c r="I145" s="6"/>
      <c r="J145" s="6"/>
      <c r="K145" s="6"/>
      <c r="L145" s="31"/>
      <c r="M145" s="31"/>
      <c r="N145" s="31"/>
      <c r="O145" s="31"/>
      <c r="P145" s="31"/>
      <c r="Q145" s="31"/>
      <c r="R145" s="31"/>
      <c r="S145" s="31"/>
      <c r="T145" s="31"/>
    </row>
    <row r="146" spans="1:20" ht="40" x14ac:dyDescent="0.35">
      <c r="A146" s="17">
        <v>590</v>
      </c>
      <c r="B146" s="17">
        <v>19</v>
      </c>
      <c r="C146" s="121" t="s">
        <v>168</v>
      </c>
      <c r="D146" s="121"/>
      <c r="E146" s="19" t="s">
        <v>16</v>
      </c>
      <c r="F146" s="19">
        <v>497.39</v>
      </c>
      <c r="G146" s="59"/>
      <c r="H146" s="59"/>
      <c r="I146" s="59"/>
      <c r="J146" s="59"/>
      <c r="K146" s="59"/>
      <c r="L146" s="31"/>
      <c r="M146" s="31"/>
      <c r="N146" s="31"/>
      <c r="O146" s="31"/>
      <c r="P146" s="31"/>
      <c r="Q146" s="31"/>
      <c r="R146" s="31"/>
      <c r="S146" s="31"/>
      <c r="T146" s="31"/>
    </row>
    <row r="147" spans="1:20" ht="40" x14ac:dyDescent="0.35">
      <c r="A147" s="17">
        <v>592</v>
      </c>
      <c r="B147" s="17">
        <v>21</v>
      </c>
      <c r="C147" s="121" t="s">
        <v>169</v>
      </c>
      <c r="D147" s="121"/>
      <c r="E147" s="19" t="s">
        <v>28</v>
      </c>
      <c r="F147" s="19">
        <v>2801.28</v>
      </c>
      <c r="G147" s="115"/>
      <c r="H147" s="115"/>
      <c r="I147" s="115"/>
      <c r="J147" s="115"/>
      <c r="K147" s="115"/>
      <c r="L147" s="31"/>
      <c r="M147" s="31"/>
      <c r="N147" s="31"/>
      <c r="O147" s="31"/>
      <c r="P147" s="31"/>
      <c r="Q147" s="31"/>
      <c r="R147" s="31"/>
      <c r="S147" s="31"/>
      <c r="T147" s="31"/>
    </row>
    <row r="148" spans="1:20" ht="30" x14ac:dyDescent="0.35">
      <c r="A148" s="17">
        <v>587</v>
      </c>
      <c r="B148" s="17">
        <v>16</v>
      </c>
      <c r="C148" s="121" t="s">
        <v>170</v>
      </c>
      <c r="D148" s="121"/>
      <c r="E148" s="19" t="s">
        <v>16</v>
      </c>
      <c r="F148" s="19">
        <v>1199.8</v>
      </c>
      <c r="G148" s="115"/>
      <c r="H148" s="115"/>
      <c r="I148" s="115"/>
      <c r="J148" s="115"/>
      <c r="K148" s="115"/>
      <c r="L148" s="31"/>
      <c r="M148" s="31"/>
      <c r="N148" s="31"/>
      <c r="O148" s="31"/>
      <c r="P148" s="31"/>
      <c r="Q148" s="31"/>
      <c r="R148" s="31"/>
      <c r="S148" s="31"/>
      <c r="T148" s="31"/>
    </row>
    <row r="149" spans="1:20" ht="20" x14ac:dyDescent="0.35">
      <c r="A149" s="17">
        <v>352</v>
      </c>
      <c r="B149" s="11">
        <v>3</v>
      </c>
      <c r="C149" s="12" t="s">
        <v>95</v>
      </c>
      <c r="D149" s="12"/>
      <c r="E149" s="13" t="s">
        <v>16</v>
      </c>
      <c r="F149" s="13">
        <v>1199.8</v>
      </c>
      <c r="G149" s="16"/>
      <c r="H149" s="16"/>
      <c r="I149" s="16"/>
      <c r="J149" s="25"/>
      <c r="K149" s="25"/>
      <c r="L149" s="31"/>
      <c r="M149" s="31"/>
      <c r="N149" s="31"/>
      <c r="O149" s="31"/>
      <c r="P149" s="31"/>
      <c r="Q149" s="31"/>
      <c r="R149" s="31"/>
      <c r="S149" s="31"/>
      <c r="T149" s="31"/>
    </row>
    <row r="150" spans="1:20" x14ac:dyDescent="0.35">
      <c r="A150" s="17">
        <v>368</v>
      </c>
      <c r="B150" s="11">
        <v>19</v>
      </c>
      <c r="C150" s="12" t="s">
        <v>96</v>
      </c>
      <c r="D150" s="12"/>
      <c r="E150" s="13" t="s">
        <v>16</v>
      </c>
      <c r="F150" s="13">
        <v>1223.796</v>
      </c>
      <c r="G150" s="16"/>
      <c r="H150" s="16"/>
      <c r="I150" s="16"/>
      <c r="J150" s="25"/>
      <c r="K150" s="25"/>
      <c r="L150" s="31"/>
      <c r="M150" s="31"/>
      <c r="N150" s="31"/>
      <c r="O150" s="31"/>
      <c r="P150" s="31"/>
      <c r="Q150" s="31"/>
      <c r="R150" s="31"/>
      <c r="S150" s="31"/>
      <c r="T150" s="31"/>
    </row>
    <row r="151" spans="1:20" x14ac:dyDescent="0.35">
      <c r="A151" s="10">
        <v>568</v>
      </c>
      <c r="B151" s="11">
        <v>103</v>
      </c>
      <c r="C151" s="12" t="s">
        <v>101</v>
      </c>
      <c r="D151" s="12"/>
      <c r="E151" s="13" t="s">
        <v>102</v>
      </c>
      <c r="F151" s="13">
        <v>0.81119999999999992</v>
      </c>
      <c r="G151" s="62"/>
      <c r="H151" s="63"/>
      <c r="I151" s="62"/>
      <c r="J151" s="64"/>
      <c r="K151" s="64"/>
      <c r="L151" s="31"/>
      <c r="M151" s="31"/>
      <c r="N151" s="31"/>
      <c r="O151" s="31"/>
      <c r="P151" s="31"/>
      <c r="Q151" s="31"/>
      <c r="R151" s="31"/>
      <c r="S151" s="31"/>
      <c r="T151" s="31"/>
    </row>
    <row r="152" spans="1:20" ht="30" x14ac:dyDescent="0.35">
      <c r="A152" s="10">
        <v>609</v>
      </c>
      <c r="B152" s="11">
        <v>38</v>
      </c>
      <c r="C152" s="12" t="s">
        <v>90</v>
      </c>
      <c r="D152" s="12"/>
      <c r="E152" s="13" t="s">
        <v>16</v>
      </c>
      <c r="F152" s="13">
        <v>2786.1099999999997</v>
      </c>
      <c r="G152" s="92"/>
      <c r="H152" s="92"/>
      <c r="I152" s="92"/>
      <c r="J152" s="92"/>
      <c r="K152" s="92"/>
      <c r="L152" s="31"/>
      <c r="M152" s="31"/>
      <c r="N152" s="31"/>
      <c r="O152" s="31"/>
      <c r="P152" s="31"/>
      <c r="Q152" s="31"/>
      <c r="R152" s="31"/>
      <c r="S152" s="31"/>
      <c r="T152" s="31"/>
    </row>
    <row r="153" spans="1:20" ht="20" x14ac:dyDescent="0.35">
      <c r="A153" s="10">
        <v>610</v>
      </c>
      <c r="B153" s="11">
        <v>39</v>
      </c>
      <c r="C153" s="12" t="s">
        <v>92</v>
      </c>
      <c r="D153" s="12"/>
      <c r="E153" s="13" t="s">
        <v>28</v>
      </c>
      <c r="F153" s="13">
        <v>2931.28</v>
      </c>
      <c r="G153" s="92"/>
      <c r="H153" s="92"/>
      <c r="I153" s="92"/>
      <c r="J153" s="92"/>
      <c r="K153" s="92"/>
      <c r="L153" s="31"/>
      <c r="M153" s="31"/>
      <c r="N153" s="31"/>
      <c r="O153" s="31"/>
      <c r="P153" s="31"/>
      <c r="Q153" s="31"/>
      <c r="R153" s="31"/>
      <c r="S153" s="31"/>
      <c r="T153" s="31"/>
    </row>
    <row r="154" spans="1:20" ht="30" x14ac:dyDescent="0.35">
      <c r="A154" s="10">
        <v>613</v>
      </c>
      <c r="B154" s="11">
        <v>42</v>
      </c>
      <c r="C154" s="12" t="s">
        <v>93</v>
      </c>
      <c r="D154" s="12"/>
      <c r="E154" s="13" t="s">
        <v>16</v>
      </c>
      <c r="F154" s="13">
        <v>2786.1099999999997</v>
      </c>
      <c r="G154" s="92"/>
      <c r="H154" s="92"/>
      <c r="I154" s="92"/>
      <c r="J154" s="92"/>
      <c r="K154" s="92"/>
      <c r="L154" s="31"/>
      <c r="M154" s="31"/>
      <c r="N154" s="31"/>
      <c r="O154" s="31"/>
      <c r="P154" s="31"/>
      <c r="Q154" s="31"/>
      <c r="R154" s="31"/>
      <c r="S154" s="31"/>
      <c r="T154" s="31"/>
    </row>
    <row r="155" spans="1:20" ht="20" x14ac:dyDescent="0.35">
      <c r="A155" s="10">
        <v>614</v>
      </c>
      <c r="B155" s="11">
        <v>43</v>
      </c>
      <c r="C155" s="12" t="s">
        <v>94</v>
      </c>
      <c r="D155" s="12"/>
      <c r="E155" s="13" t="s">
        <v>28</v>
      </c>
      <c r="F155" s="13">
        <v>2931.28</v>
      </c>
      <c r="G155" s="92"/>
      <c r="H155" s="92"/>
      <c r="I155" s="92"/>
      <c r="J155" s="92"/>
      <c r="K155" s="92"/>
      <c r="L155" s="31"/>
      <c r="M155" s="31"/>
      <c r="N155" s="31"/>
      <c r="O155" s="31"/>
      <c r="P155" s="31"/>
      <c r="Q155" s="31"/>
      <c r="R155" s="31"/>
      <c r="S155" s="31"/>
      <c r="T155" s="31"/>
    </row>
    <row r="156" spans="1:20" ht="20.5" x14ac:dyDescent="0.35">
      <c r="A156" s="17">
        <v>629</v>
      </c>
      <c r="B156" s="17">
        <v>58</v>
      </c>
      <c r="C156" s="18" t="s">
        <v>162</v>
      </c>
      <c r="D156" s="18"/>
      <c r="E156" s="19" t="s">
        <v>16</v>
      </c>
      <c r="F156" s="19">
        <v>67.42</v>
      </c>
      <c r="G156" s="120"/>
      <c r="H156" s="120"/>
      <c r="I156" s="120"/>
      <c r="J156" s="120"/>
      <c r="K156" s="120"/>
      <c r="L156" s="31"/>
      <c r="M156" s="31"/>
      <c r="N156" s="31"/>
      <c r="O156" s="31"/>
      <c r="P156" s="31"/>
      <c r="Q156" s="31"/>
      <c r="R156" s="31"/>
      <c r="S156" s="31"/>
      <c r="T156" s="31"/>
    </row>
    <row r="157" spans="1:20" ht="20" x14ac:dyDescent="0.35">
      <c r="A157" s="17">
        <v>682</v>
      </c>
      <c r="B157" s="17">
        <v>111</v>
      </c>
      <c r="C157" s="18" t="s">
        <v>163</v>
      </c>
      <c r="D157" s="18"/>
      <c r="E157" s="19" t="s">
        <v>28</v>
      </c>
      <c r="F157" s="19">
        <v>22</v>
      </c>
      <c r="G157" s="120"/>
      <c r="H157" s="120"/>
      <c r="I157" s="120"/>
      <c r="J157" s="120"/>
      <c r="K157" s="120"/>
      <c r="L157" s="31"/>
      <c r="M157" s="31"/>
      <c r="N157" s="31"/>
      <c r="O157" s="31"/>
      <c r="P157" s="31"/>
      <c r="Q157" s="31"/>
      <c r="R157" s="31"/>
      <c r="S157" s="31"/>
      <c r="T157" s="31"/>
    </row>
    <row r="158" spans="1:20" ht="20" x14ac:dyDescent="0.35">
      <c r="A158" s="80">
        <v>760</v>
      </c>
      <c r="B158" s="80">
        <v>29</v>
      </c>
      <c r="C158" s="88" t="s">
        <v>97</v>
      </c>
      <c r="D158" s="88"/>
      <c r="E158" s="89" t="s">
        <v>29</v>
      </c>
      <c r="F158" s="89">
        <v>40</v>
      </c>
      <c r="G158" s="90"/>
      <c r="H158" s="86"/>
      <c r="I158" s="90"/>
      <c r="J158" s="87"/>
      <c r="K158" s="87"/>
      <c r="L158" s="31"/>
      <c r="M158" s="31"/>
      <c r="N158" s="31"/>
      <c r="O158" s="31"/>
      <c r="P158" s="31"/>
      <c r="Q158" s="31"/>
      <c r="R158" s="31"/>
      <c r="S158" s="31"/>
      <c r="T158" s="31"/>
    </row>
    <row r="159" spans="1:20" x14ac:dyDescent="0.35">
      <c r="A159" s="80">
        <v>748</v>
      </c>
      <c r="B159" s="80">
        <v>17</v>
      </c>
      <c r="C159" s="81" t="s">
        <v>98</v>
      </c>
      <c r="D159" s="81"/>
      <c r="E159" s="82" t="s">
        <v>99</v>
      </c>
      <c r="F159" s="91">
        <v>40</v>
      </c>
      <c r="G159" s="90"/>
      <c r="H159" s="86"/>
      <c r="I159" s="90"/>
      <c r="J159" s="87"/>
      <c r="K159" s="87"/>
      <c r="L159" s="31"/>
      <c r="M159" s="31"/>
      <c r="N159" s="31"/>
      <c r="O159" s="31"/>
      <c r="P159" s="31"/>
      <c r="Q159" s="31"/>
      <c r="R159" s="31"/>
      <c r="S159" s="31"/>
      <c r="T159" s="31"/>
    </row>
    <row r="160" spans="1:20" x14ac:dyDescent="0.35">
      <c r="A160" s="10">
        <v>559</v>
      </c>
      <c r="B160" s="11">
        <v>94</v>
      </c>
      <c r="C160" s="12" t="s">
        <v>100</v>
      </c>
      <c r="D160" s="12"/>
      <c r="E160" s="13" t="s">
        <v>29</v>
      </c>
      <c r="F160" s="85">
        <v>40</v>
      </c>
      <c r="G160" s="62"/>
      <c r="H160" s="63"/>
      <c r="I160" s="62"/>
      <c r="J160" s="64"/>
      <c r="K160" s="64"/>
      <c r="L160" s="31"/>
      <c r="M160" s="31"/>
      <c r="N160" s="31"/>
      <c r="O160" s="31"/>
      <c r="P160" s="31"/>
      <c r="Q160" s="31"/>
      <c r="R160" s="31"/>
      <c r="S160" s="31"/>
      <c r="T160" s="31"/>
    </row>
    <row r="161" spans="1:20" x14ac:dyDescent="0.35">
      <c r="A161" s="10"/>
      <c r="B161" s="11"/>
      <c r="C161" s="69" t="s">
        <v>160</v>
      </c>
      <c r="D161" s="69"/>
      <c r="E161" s="13"/>
      <c r="F161" s="85"/>
      <c r="G161" s="62"/>
      <c r="H161" s="63"/>
      <c r="I161" s="62"/>
      <c r="J161" s="64"/>
      <c r="K161" s="64"/>
      <c r="L161" s="31"/>
      <c r="M161" s="31"/>
      <c r="N161" s="31"/>
      <c r="O161" s="31"/>
      <c r="P161" s="31"/>
      <c r="Q161" s="31"/>
      <c r="R161" s="31"/>
      <c r="S161" s="31"/>
      <c r="T161" s="31"/>
    </row>
    <row r="162" spans="1:20" ht="20" x14ac:dyDescent="0.35">
      <c r="A162" s="93">
        <v>686</v>
      </c>
      <c r="B162" s="94"/>
      <c r="C162" s="95" t="s">
        <v>150</v>
      </c>
      <c r="D162" s="95"/>
      <c r="E162" s="96" t="s">
        <v>141</v>
      </c>
      <c r="F162" s="96">
        <v>311.18</v>
      </c>
      <c r="G162" s="59"/>
      <c r="H162" s="59"/>
      <c r="I162" s="59"/>
      <c r="J162" s="66"/>
      <c r="K162" s="66"/>
      <c r="L162" s="31"/>
      <c r="M162" s="31"/>
      <c r="N162" s="31"/>
      <c r="O162" s="31"/>
      <c r="P162" s="31"/>
      <c r="Q162" s="31"/>
      <c r="R162" s="31"/>
      <c r="S162" s="31"/>
      <c r="T162" s="31"/>
    </row>
    <row r="163" spans="1:20" ht="20.5" x14ac:dyDescent="0.35">
      <c r="A163" s="10">
        <v>688</v>
      </c>
      <c r="B163" s="11">
        <v>5</v>
      </c>
      <c r="C163" s="12" t="s">
        <v>142</v>
      </c>
      <c r="D163" s="12"/>
      <c r="E163" s="13" t="s">
        <v>16</v>
      </c>
      <c r="F163" s="13">
        <v>1555.9</v>
      </c>
      <c r="G163" s="59"/>
      <c r="H163" s="59"/>
      <c r="I163" s="59"/>
      <c r="J163" s="66"/>
      <c r="K163" s="66"/>
      <c r="L163" s="31"/>
      <c r="M163" s="31"/>
      <c r="N163" s="31"/>
      <c r="O163" s="31"/>
      <c r="P163" s="31"/>
      <c r="Q163" s="31"/>
      <c r="R163" s="31"/>
      <c r="S163" s="31"/>
      <c r="T163" s="31"/>
    </row>
    <row r="164" spans="1:20" x14ac:dyDescent="0.35">
      <c r="A164" s="80" t="s">
        <v>42</v>
      </c>
      <c r="B164" s="80"/>
      <c r="C164" s="118" t="s">
        <v>143</v>
      </c>
      <c r="D164" s="118"/>
      <c r="E164" s="82" t="s">
        <v>86</v>
      </c>
      <c r="F164" s="91">
        <v>544.56499999999994</v>
      </c>
      <c r="G164" s="90"/>
      <c r="H164" s="119"/>
      <c r="I164" s="119"/>
      <c r="J164" s="119"/>
      <c r="K164" s="119"/>
      <c r="L164" s="31"/>
      <c r="M164" s="31"/>
      <c r="N164" s="31"/>
      <c r="O164" s="31"/>
      <c r="P164" s="31"/>
      <c r="Q164" s="31"/>
      <c r="R164" s="31"/>
      <c r="S164" s="31"/>
      <c r="T164" s="31"/>
    </row>
    <row r="165" spans="1:20" x14ac:dyDescent="0.35">
      <c r="A165" s="10">
        <v>687</v>
      </c>
      <c r="B165" s="11">
        <v>4</v>
      </c>
      <c r="C165" s="12" t="s">
        <v>130</v>
      </c>
      <c r="D165" s="12"/>
      <c r="E165" s="13" t="s">
        <v>16</v>
      </c>
      <c r="F165" s="70">
        <v>1555.9</v>
      </c>
      <c r="G165" s="71"/>
      <c r="H165" s="71"/>
      <c r="I165" s="71"/>
      <c r="J165" s="72"/>
      <c r="K165" s="72"/>
      <c r="L165" s="31"/>
      <c r="M165" s="31"/>
      <c r="N165" s="31"/>
      <c r="O165" s="31"/>
      <c r="P165" s="31"/>
      <c r="Q165" s="31"/>
      <c r="R165" s="31"/>
      <c r="S165" s="31"/>
      <c r="T165" s="31"/>
    </row>
    <row r="166" spans="1:20" x14ac:dyDescent="0.35">
      <c r="A166" s="4"/>
      <c r="B166" s="4"/>
      <c r="C166" s="23" t="s">
        <v>26</v>
      </c>
      <c r="D166" s="23"/>
      <c r="E166" s="3"/>
      <c r="F166" s="111"/>
      <c r="G166" s="112"/>
      <c r="H166" s="112"/>
      <c r="I166" s="112"/>
      <c r="J166" s="112"/>
      <c r="K166" s="112"/>
      <c r="L166" s="31"/>
      <c r="M166" s="31"/>
      <c r="N166" s="31"/>
      <c r="O166" s="31"/>
      <c r="P166" s="31"/>
      <c r="Q166" s="31"/>
      <c r="R166" s="31"/>
      <c r="S166" s="31"/>
      <c r="T166" s="31"/>
    </row>
    <row r="167" spans="1:20" x14ac:dyDescent="0.35">
      <c r="A167" s="4"/>
      <c r="B167" s="4"/>
      <c r="C167" s="9" t="s">
        <v>165</v>
      </c>
      <c r="D167" s="9"/>
      <c r="E167" s="3"/>
      <c r="F167" s="111"/>
      <c r="G167" s="112"/>
      <c r="H167" s="113"/>
      <c r="I167" s="112"/>
      <c r="J167" s="112"/>
      <c r="K167" s="112"/>
      <c r="L167" s="31"/>
      <c r="M167" s="31"/>
      <c r="N167" s="31"/>
      <c r="O167" s="31"/>
      <c r="P167" s="31"/>
      <c r="Q167" s="31"/>
      <c r="R167" s="31"/>
      <c r="S167" s="31"/>
      <c r="T167" s="31"/>
    </row>
    <row r="168" spans="1:20" x14ac:dyDescent="0.35">
      <c r="A168" s="10">
        <v>376</v>
      </c>
      <c r="B168" s="11">
        <v>5</v>
      </c>
      <c r="C168" s="12" t="s">
        <v>17</v>
      </c>
      <c r="D168" s="12"/>
      <c r="E168" s="13" t="s">
        <v>16</v>
      </c>
      <c r="F168" s="13"/>
      <c r="G168" s="14"/>
      <c r="H168" s="15"/>
      <c r="I168" s="14"/>
      <c r="J168" s="16"/>
      <c r="K168" s="16"/>
      <c r="L168" s="31"/>
      <c r="M168" s="31"/>
      <c r="N168" s="31"/>
      <c r="O168" s="31"/>
      <c r="P168" s="31"/>
      <c r="Q168" s="31"/>
      <c r="R168" s="31"/>
      <c r="S168" s="31"/>
      <c r="T168" s="31"/>
    </row>
    <row r="169" spans="1:20" x14ac:dyDescent="0.35">
      <c r="A169" s="10">
        <v>378</v>
      </c>
      <c r="B169" s="11">
        <v>7</v>
      </c>
      <c r="C169" s="12" t="s">
        <v>15</v>
      </c>
      <c r="D169" s="12"/>
      <c r="E169" s="13" t="s">
        <v>16</v>
      </c>
      <c r="F169" s="13">
        <v>202.75</v>
      </c>
      <c r="G169" s="14"/>
      <c r="H169" s="15"/>
      <c r="I169" s="14"/>
      <c r="J169" s="16"/>
      <c r="K169" s="16"/>
      <c r="L169" s="31"/>
      <c r="M169" s="31"/>
      <c r="N169" s="31"/>
      <c r="O169" s="31"/>
      <c r="P169" s="31"/>
      <c r="Q169" s="31"/>
      <c r="R169" s="31"/>
      <c r="S169" s="31"/>
      <c r="T169" s="31"/>
    </row>
    <row r="170" spans="1:20" x14ac:dyDescent="0.35">
      <c r="A170" s="17">
        <v>389</v>
      </c>
      <c r="B170" s="17">
        <v>18</v>
      </c>
      <c r="C170" s="18" t="s">
        <v>18</v>
      </c>
      <c r="D170" s="18"/>
      <c r="E170" s="19" t="s">
        <v>16</v>
      </c>
      <c r="F170" s="19">
        <v>2608.77</v>
      </c>
      <c r="G170" s="20"/>
      <c r="H170" s="21"/>
      <c r="I170" s="20"/>
      <c r="J170" s="22"/>
      <c r="K170" s="22"/>
      <c r="L170" s="31"/>
      <c r="M170" s="31"/>
      <c r="N170" s="31"/>
      <c r="O170" s="31"/>
      <c r="P170" s="31"/>
      <c r="Q170" s="31"/>
      <c r="R170" s="31"/>
      <c r="S170" s="31"/>
      <c r="T170" s="31"/>
    </row>
    <row r="171" spans="1:20" ht="20" x14ac:dyDescent="0.35">
      <c r="A171" s="10">
        <v>372</v>
      </c>
      <c r="B171" s="11">
        <v>1</v>
      </c>
      <c r="C171" s="12" t="s">
        <v>19</v>
      </c>
      <c r="D171" s="12"/>
      <c r="E171" s="13" t="s">
        <v>16</v>
      </c>
      <c r="F171" s="13">
        <v>1386.21</v>
      </c>
      <c r="G171" s="15"/>
      <c r="H171" s="15"/>
      <c r="I171" s="15"/>
      <c r="J171" s="16"/>
      <c r="K171" s="16"/>
      <c r="L171" s="31"/>
      <c r="M171" s="31"/>
      <c r="N171" s="31"/>
      <c r="O171" s="31"/>
      <c r="P171" s="31"/>
      <c r="Q171" s="31"/>
      <c r="R171" s="31"/>
      <c r="S171" s="31"/>
      <c r="T171" s="31"/>
    </row>
    <row r="172" spans="1:20" x14ac:dyDescent="0.35">
      <c r="A172" s="10">
        <v>374</v>
      </c>
      <c r="B172" s="11">
        <v>3</v>
      </c>
      <c r="C172" s="12" t="s">
        <v>20</v>
      </c>
      <c r="D172" s="12"/>
      <c r="E172" s="13" t="s">
        <v>16</v>
      </c>
      <c r="F172" s="13">
        <v>1386.21</v>
      </c>
      <c r="G172" s="14"/>
      <c r="H172" s="15"/>
      <c r="I172" s="14"/>
      <c r="J172" s="16"/>
      <c r="K172" s="16"/>
      <c r="L172" s="31"/>
      <c r="M172" s="31"/>
      <c r="N172" s="31"/>
      <c r="O172" s="31"/>
      <c r="P172" s="31"/>
      <c r="Q172" s="31"/>
      <c r="R172" s="31"/>
      <c r="S172" s="31"/>
      <c r="T172" s="31"/>
    </row>
    <row r="173" spans="1:20" x14ac:dyDescent="0.35">
      <c r="A173" s="10">
        <v>375</v>
      </c>
      <c r="B173" s="11">
        <v>4</v>
      </c>
      <c r="C173" s="12" t="s">
        <v>21</v>
      </c>
      <c r="D173" s="12"/>
      <c r="E173" s="13" t="s">
        <v>16</v>
      </c>
      <c r="F173" s="13">
        <v>1386.21</v>
      </c>
      <c r="G173" s="14"/>
      <c r="H173" s="15"/>
      <c r="I173" s="14"/>
      <c r="J173" s="16"/>
      <c r="K173" s="16"/>
      <c r="L173" s="31"/>
      <c r="M173" s="31"/>
      <c r="N173" s="31"/>
      <c r="O173" s="31"/>
      <c r="P173" s="31"/>
      <c r="Q173" s="31"/>
      <c r="R173" s="31"/>
      <c r="S173" s="31"/>
      <c r="T173" s="31"/>
    </row>
    <row r="174" spans="1:20" x14ac:dyDescent="0.35">
      <c r="A174" s="4"/>
      <c r="B174" s="4"/>
      <c r="C174" s="9" t="s">
        <v>23</v>
      </c>
      <c r="D174" s="9"/>
      <c r="E174" s="3"/>
      <c r="F174" s="3"/>
      <c r="G174" s="6"/>
      <c r="H174" s="6"/>
      <c r="I174" s="6"/>
      <c r="J174" s="6"/>
      <c r="K174" s="6"/>
      <c r="L174" s="31"/>
      <c r="M174" s="31"/>
      <c r="N174" s="31"/>
      <c r="O174" s="31"/>
      <c r="P174" s="31"/>
      <c r="Q174" s="31"/>
      <c r="R174" s="31"/>
      <c r="S174" s="31"/>
      <c r="T174" s="31"/>
    </row>
    <row r="175" spans="1:20" x14ac:dyDescent="0.35">
      <c r="A175" s="4"/>
      <c r="B175" s="4"/>
      <c r="C175" s="50" t="s">
        <v>167</v>
      </c>
      <c r="D175" s="50"/>
      <c r="E175" s="3"/>
      <c r="F175" s="3"/>
      <c r="G175" s="6"/>
      <c r="H175" s="6"/>
      <c r="I175" s="6"/>
      <c r="J175" s="6"/>
      <c r="K175" s="6"/>
      <c r="L175" s="31"/>
      <c r="M175" s="31"/>
      <c r="N175" s="31"/>
      <c r="O175" s="31"/>
      <c r="P175" s="31"/>
      <c r="Q175" s="31"/>
      <c r="R175" s="31"/>
      <c r="S175" s="31"/>
      <c r="T175" s="31"/>
    </row>
    <row r="176" spans="1:20" x14ac:dyDescent="0.35">
      <c r="A176" s="17">
        <v>523</v>
      </c>
      <c r="B176" s="17">
        <v>58</v>
      </c>
      <c r="C176" s="18" t="s">
        <v>78</v>
      </c>
      <c r="D176" s="18"/>
      <c r="E176" s="19" t="s">
        <v>16</v>
      </c>
      <c r="F176" s="19">
        <v>1386.21</v>
      </c>
      <c r="G176" s="47"/>
      <c r="H176" s="48"/>
      <c r="I176" s="47"/>
      <c r="J176" s="49"/>
      <c r="K176" s="49"/>
      <c r="L176" s="31"/>
      <c r="M176" s="31"/>
      <c r="N176" s="31"/>
      <c r="O176" s="31"/>
      <c r="P176" s="31"/>
      <c r="Q176" s="31"/>
      <c r="R176" s="31"/>
      <c r="S176" s="31"/>
      <c r="T176" s="31"/>
    </row>
    <row r="177" spans="1:20" x14ac:dyDescent="0.35">
      <c r="A177" s="10">
        <v>467</v>
      </c>
      <c r="B177" s="11">
        <v>2</v>
      </c>
      <c r="C177" s="12" t="s">
        <v>79</v>
      </c>
      <c r="D177" s="12"/>
      <c r="E177" s="13" t="s">
        <v>16</v>
      </c>
      <c r="F177" s="13">
        <v>504.4</v>
      </c>
      <c r="G177" s="14"/>
      <c r="H177" s="45"/>
      <c r="I177" s="14"/>
      <c r="J177" s="46"/>
      <c r="K177" s="46"/>
      <c r="L177" s="31"/>
      <c r="M177" s="31"/>
      <c r="N177" s="31"/>
      <c r="O177" s="31"/>
      <c r="P177" s="31"/>
      <c r="Q177" s="31"/>
      <c r="R177" s="31"/>
      <c r="S177" s="31"/>
      <c r="T177" s="31"/>
    </row>
    <row r="178" spans="1:20" x14ac:dyDescent="0.35">
      <c r="A178" s="10">
        <v>472</v>
      </c>
      <c r="B178" s="11">
        <v>7</v>
      </c>
      <c r="C178" s="12" t="s">
        <v>178</v>
      </c>
      <c r="D178" s="12"/>
      <c r="E178" s="13" t="s">
        <v>16</v>
      </c>
      <c r="F178" s="13">
        <v>554.84</v>
      </c>
      <c r="G178" s="14"/>
      <c r="H178" s="45"/>
      <c r="I178" s="14"/>
      <c r="J178" s="46"/>
      <c r="K178" s="46"/>
      <c r="L178" s="31"/>
      <c r="M178" s="31"/>
      <c r="N178" s="31"/>
      <c r="O178" s="31"/>
      <c r="P178" s="31"/>
      <c r="Q178" s="31"/>
      <c r="R178" s="31"/>
      <c r="S178" s="31"/>
      <c r="T178" s="31"/>
    </row>
    <row r="179" spans="1:20" x14ac:dyDescent="0.35">
      <c r="A179" s="10">
        <v>520</v>
      </c>
      <c r="B179" s="11">
        <v>55</v>
      </c>
      <c r="C179" s="12" t="s">
        <v>177</v>
      </c>
      <c r="D179" s="12"/>
      <c r="E179" s="13" t="s">
        <v>86</v>
      </c>
      <c r="F179" s="13">
        <v>3783</v>
      </c>
      <c r="G179" s="14"/>
      <c r="H179" s="45"/>
      <c r="I179" s="14"/>
      <c r="J179" s="46"/>
      <c r="K179" s="46"/>
      <c r="L179" s="31"/>
      <c r="M179" s="31"/>
      <c r="N179" s="31"/>
      <c r="O179" s="31"/>
      <c r="P179" s="31"/>
      <c r="Q179" s="31"/>
      <c r="R179" s="31"/>
      <c r="S179" s="31"/>
      <c r="T179" s="31"/>
    </row>
    <row r="180" spans="1:20" ht="20" x14ac:dyDescent="0.35">
      <c r="A180" s="10">
        <v>552</v>
      </c>
      <c r="B180" s="11">
        <v>87</v>
      </c>
      <c r="C180" s="12" t="s">
        <v>87</v>
      </c>
      <c r="D180" s="12"/>
      <c r="E180" s="13" t="s">
        <v>16</v>
      </c>
      <c r="F180" s="13">
        <v>592.29999999999995</v>
      </c>
      <c r="G180" s="14"/>
      <c r="H180" s="45"/>
      <c r="I180" s="14"/>
      <c r="J180" s="46"/>
      <c r="K180" s="46"/>
      <c r="L180" s="31"/>
      <c r="M180" s="31"/>
      <c r="N180" s="31"/>
      <c r="O180" s="31"/>
      <c r="P180" s="31"/>
      <c r="Q180" s="31"/>
      <c r="R180" s="31"/>
      <c r="S180" s="31"/>
      <c r="T180" s="31"/>
    </row>
    <row r="181" spans="1:20" x14ac:dyDescent="0.35">
      <c r="A181" s="10">
        <v>478</v>
      </c>
      <c r="B181" s="11">
        <v>13</v>
      </c>
      <c r="C181" s="12" t="s">
        <v>80</v>
      </c>
      <c r="D181" s="12"/>
      <c r="E181" s="13" t="s">
        <v>16</v>
      </c>
      <c r="F181" s="13">
        <v>592.29999999999995</v>
      </c>
      <c r="G181" s="14"/>
      <c r="H181" s="45"/>
      <c r="I181" s="14"/>
      <c r="J181" s="46"/>
      <c r="K181" s="46"/>
      <c r="L181" s="31"/>
      <c r="M181" s="31"/>
      <c r="N181" s="31"/>
      <c r="O181" s="31"/>
      <c r="P181" s="31"/>
      <c r="Q181" s="31"/>
      <c r="R181" s="31"/>
      <c r="S181" s="31"/>
      <c r="T181" s="31"/>
    </row>
    <row r="182" spans="1:20" x14ac:dyDescent="0.35">
      <c r="A182" s="76" t="s">
        <v>42</v>
      </c>
      <c r="B182" s="76"/>
      <c r="C182" s="76" t="s">
        <v>81</v>
      </c>
      <c r="D182" s="76"/>
      <c r="E182" s="77" t="s">
        <v>29</v>
      </c>
      <c r="F182" s="78">
        <v>7.4037499999999996</v>
      </c>
      <c r="G182" s="79"/>
      <c r="H182" s="79"/>
      <c r="I182" s="79"/>
      <c r="J182" s="79"/>
      <c r="K182" s="79"/>
      <c r="L182" s="31"/>
      <c r="M182" s="31"/>
      <c r="N182" s="31"/>
      <c r="O182" s="31"/>
      <c r="P182" s="31"/>
      <c r="Q182" s="31"/>
      <c r="R182" s="31"/>
      <c r="S182" s="31"/>
      <c r="T182" s="31"/>
    </row>
    <row r="183" spans="1:20" ht="20" x14ac:dyDescent="0.35">
      <c r="A183" s="10">
        <v>501</v>
      </c>
      <c r="B183" s="11">
        <v>36</v>
      </c>
      <c r="C183" s="18" t="s">
        <v>82</v>
      </c>
      <c r="D183" s="18"/>
      <c r="E183" s="13" t="s">
        <v>28</v>
      </c>
      <c r="F183" s="13">
        <v>586.6</v>
      </c>
      <c r="G183" s="14"/>
      <c r="H183" s="45"/>
      <c r="I183" s="14"/>
      <c r="J183" s="46"/>
      <c r="K183" s="46"/>
      <c r="L183" s="31"/>
      <c r="M183" s="31"/>
      <c r="N183" s="31"/>
      <c r="O183" s="31"/>
      <c r="P183" s="31"/>
      <c r="Q183" s="31"/>
      <c r="R183" s="31"/>
      <c r="S183" s="31"/>
      <c r="T183" s="31"/>
    </row>
    <row r="184" spans="1:20" x14ac:dyDescent="0.35">
      <c r="A184" s="51">
        <v>505</v>
      </c>
      <c r="B184" s="52">
        <v>40</v>
      </c>
      <c r="C184" s="53" t="s">
        <v>83</v>
      </c>
      <c r="D184" s="53"/>
      <c r="E184" s="54" t="s">
        <v>28</v>
      </c>
      <c r="F184" s="54"/>
      <c r="G184" s="55"/>
      <c r="H184" s="56"/>
      <c r="I184" s="55"/>
      <c r="J184" s="57"/>
      <c r="K184" s="57"/>
      <c r="L184" s="31"/>
      <c r="M184" s="31"/>
      <c r="N184" s="31"/>
      <c r="O184" s="31"/>
      <c r="P184" s="31"/>
      <c r="Q184" s="31"/>
      <c r="R184" s="31"/>
      <c r="S184" s="31"/>
      <c r="T184" s="31"/>
    </row>
    <row r="185" spans="1:20" x14ac:dyDescent="0.35">
      <c r="A185" s="10">
        <v>507</v>
      </c>
      <c r="B185" s="11">
        <v>42</v>
      </c>
      <c r="C185" s="12" t="s">
        <v>84</v>
      </c>
      <c r="D185" s="12"/>
      <c r="E185" s="13" t="s">
        <v>85</v>
      </c>
      <c r="F185" s="13">
        <v>598.33199999999999</v>
      </c>
      <c r="G185" s="62"/>
      <c r="H185" s="63"/>
      <c r="I185" s="62"/>
      <c r="J185" s="64"/>
      <c r="K185" s="64"/>
      <c r="L185" s="31"/>
      <c r="M185" s="31"/>
      <c r="N185" s="31"/>
      <c r="O185" s="31"/>
      <c r="P185" s="31"/>
      <c r="Q185" s="31"/>
      <c r="R185" s="31"/>
      <c r="S185" s="31"/>
      <c r="T185" s="31"/>
    </row>
    <row r="186" spans="1:20" x14ac:dyDescent="0.35">
      <c r="A186" s="4"/>
      <c r="B186" s="4"/>
      <c r="C186" s="114" t="s">
        <v>166</v>
      </c>
      <c r="D186" s="114"/>
      <c r="E186" s="3"/>
      <c r="F186" s="3"/>
      <c r="G186" s="6"/>
      <c r="H186" s="6"/>
      <c r="I186" s="6"/>
      <c r="J186" s="6"/>
      <c r="K186" s="6"/>
      <c r="L186" s="31"/>
      <c r="M186" s="31"/>
      <c r="N186" s="31"/>
      <c r="O186" s="31"/>
      <c r="P186" s="31"/>
      <c r="Q186" s="31"/>
      <c r="R186" s="31"/>
      <c r="S186" s="31"/>
      <c r="T186" s="31"/>
    </row>
    <row r="187" spans="1:20" ht="40" x14ac:dyDescent="0.35">
      <c r="A187" s="17">
        <v>590</v>
      </c>
      <c r="B187" s="17">
        <v>19</v>
      </c>
      <c r="C187" s="121" t="s">
        <v>168</v>
      </c>
      <c r="D187" s="121"/>
      <c r="E187" s="19" t="s">
        <v>16</v>
      </c>
      <c r="F187" s="19">
        <v>2086.17</v>
      </c>
      <c r="G187" s="115"/>
      <c r="H187" s="115"/>
      <c r="I187" s="115"/>
      <c r="J187" s="115"/>
      <c r="K187" s="115"/>
      <c r="L187" s="31"/>
      <c r="M187" s="31"/>
      <c r="N187" s="31"/>
      <c r="O187" s="31"/>
      <c r="P187" s="31"/>
      <c r="Q187" s="31"/>
      <c r="R187" s="31"/>
      <c r="S187" s="31"/>
      <c r="T187" s="31"/>
    </row>
    <row r="188" spans="1:20" ht="40" x14ac:dyDescent="0.35">
      <c r="A188" s="17">
        <v>592</v>
      </c>
      <c r="B188" s="17">
        <v>21</v>
      </c>
      <c r="C188" s="121" t="s">
        <v>169</v>
      </c>
      <c r="D188" s="121"/>
      <c r="E188" s="19" t="s">
        <v>28</v>
      </c>
      <c r="F188" s="19">
        <v>2945.03</v>
      </c>
      <c r="G188" s="115"/>
      <c r="H188" s="115"/>
      <c r="I188" s="115"/>
      <c r="J188" s="115"/>
      <c r="K188" s="115"/>
      <c r="L188" s="31"/>
      <c r="M188" s="31"/>
      <c r="N188" s="31"/>
      <c r="O188" s="31"/>
      <c r="P188" s="31"/>
      <c r="Q188" s="31"/>
      <c r="R188" s="31"/>
      <c r="S188" s="31"/>
      <c r="T188" s="31"/>
    </row>
    <row r="189" spans="1:20" ht="30" x14ac:dyDescent="0.35">
      <c r="A189" s="17">
        <v>587</v>
      </c>
      <c r="B189" s="17">
        <v>16</v>
      </c>
      <c r="C189" s="121" t="s">
        <v>170</v>
      </c>
      <c r="D189" s="121"/>
      <c r="E189" s="19" t="s">
        <v>16</v>
      </c>
      <c r="F189" s="19">
        <v>19.91</v>
      </c>
      <c r="G189" s="115"/>
      <c r="H189" s="115"/>
      <c r="I189" s="115"/>
      <c r="J189" s="115"/>
      <c r="K189" s="115"/>
      <c r="L189" s="31"/>
      <c r="M189" s="31"/>
      <c r="N189" s="31"/>
      <c r="O189" s="31"/>
      <c r="P189" s="31"/>
      <c r="Q189" s="31"/>
      <c r="R189" s="31"/>
      <c r="S189" s="31"/>
      <c r="T189" s="31"/>
    </row>
    <row r="190" spans="1:20" ht="20" x14ac:dyDescent="0.35">
      <c r="A190" s="17">
        <v>352</v>
      </c>
      <c r="B190" s="11">
        <v>3</v>
      </c>
      <c r="C190" s="12" t="s">
        <v>95</v>
      </c>
      <c r="D190" s="12"/>
      <c r="E190" s="13" t="s">
        <v>16</v>
      </c>
      <c r="F190" s="13">
        <v>19.91</v>
      </c>
      <c r="G190" s="16"/>
      <c r="H190" s="16"/>
      <c r="I190" s="16"/>
      <c r="J190" s="25"/>
      <c r="K190" s="25"/>
      <c r="L190" s="31"/>
      <c r="M190" s="31"/>
      <c r="N190" s="31"/>
      <c r="O190" s="31"/>
      <c r="P190" s="31"/>
      <c r="Q190" s="31"/>
      <c r="R190" s="31"/>
      <c r="S190" s="31"/>
      <c r="T190" s="31"/>
    </row>
    <row r="191" spans="1:20" x14ac:dyDescent="0.35">
      <c r="A191" s="17">
        <v>368</v>
      </c>
      <c r="B191" s="11">
        <v>19</v>
      </c>
      <c r="C191" s="12" t="s">
        <v>96</v>
      </c>
      <c r="D191" s="12"/>
      <c r="E191" s="13" t="s">
        <v>16</v>
      </c>
      <c r="F191" s="13">
        <v>20.308199999999999</v>
      </c>
      <c r="G191" s="16"/>
      <c r="H191" s="16"/>
      <c r="I191" s="16"/>
      <c r="J191" s="25"/>
      <c r="K191" s="25"/>
      <c r="L191" s="31"/>
      <c r="M191" s="31"/>
      <c r="N191" s="31"/>
      <c r="O191" s="31"/>
      <c r="P191" s="31"/>
      <c r="Q191" s="31"/>
      <c r="R191" s="31"/>
      <c r="S191" s="31"/>
      <c r="T191" s="31"/>
    </row>
    <row r="192" spans="1:20" x14ac:dyDescent="0.35">
      <c r="A192" s="10">
        <v>568</v>
      </c>
      <c r="B192" s="11">
        <v>103</v>
      </c>
      <c r="C192" s="12" t="s">
        <v>101</v>
      </c>
      <c r="D192" s="12"/>
      <c r="E192" s="13" t="s">
        <v>102</v>
      </c>
      <c r="F192" s="13">
        <v>0.49919999999999998</v>
      </c>
      <c r="G192" s="62"/>
      <c r="H192" s="63"/>
      <c r="I192" s="62"/>
      <c r="J192" s="64"/>
      <c r="K192" s="64"/>
      <c r="L192" s="31"/>
      <c r="M192" s="31"/>
      <c r="N192" s="31"/>
      <c r="O192" s="31"/>
      <c r="P192" s="31"/>
      <c r="Q192" s="31"/>
      <c r="R192" s="31"/>
      <c r="S192" s="31"/>
      <c r="T192" s="31"/>
    </row>
    <row r="193" spans="1:20" ht="30" x14ac:dyDescent="0.35">
      <c r="A193" s="10">
        <v>609</v>
      </c>
      <c r="B193" s="11">
        <v>38</v>
      </c>
      <c r="C193" s="12" t="s">
        <v>90</v>
      </c>
      <c r="D193" s="12"/>
      <c r="E193" s="13" t="s">
        <v>16</v>
      </c>
      <c r="F193" s="13">
        <v>2013.1200000000003</v>
      </c>
      <c r="G193" s="92"/>
      <c r="H193" s="92"/>
      <c r="I193" s="92"/>
      <c r="J193" s="92"/>
      <c r="K193" s="92"/>
      <c r="L193" s="31"/>
      <c r="M193" s="31"/>
      <c r="N193" s="31"/>
      <c r="O193" s="31"/>
      <c r="P193" s="31"/>
      <c r="Q193" s="31"/>
      <c r="R193" s="31"/>
      <c r="S193" s="31"/>
      <c r="T193" s="31"/>
    </row>
    <row r="194" spans="1:20" ht="20" x14ac:dyDescent="0.35">
      <c r="A194" s="10">
        <v>610</v>
      </c>
      <c r="B194" s="11">
        <v>39</v>
      </c>
      <c r="C194" s="12" t="s">
        <v>92</v>
      </c>
      <c r="D194" s="12"/>
      <c r="E194" s="13" t="s">
        <v>28</v>
      </c>
      <c r="F194" s="13">
        <v>2976.23</v>
      </c>
      <c r="G194" s="92"/>
      <c r="H194" s="92"/>
      <c r="I194" s="92"/>
      <c r="J194" s="92"/>
      <c r="K194" s="92"/>
      <c r="L194" s="31"/>
      <c r="M194" s="31"/>
      <c r="N194" s="31"/>
      <c r="O194" s="31"/>
      <c r="P194" s="31"/>
      <c r="Q194" s="31"/>
      <c r="R194" s="31"/>
      <c r="S194" s="31"/>
      <c r="T194" s="31"/>
    </row>
    <row r="195" spans="1:20" ht="30" x14ac:dyDescent="0.35">
      <c r="A195" s="10">
        <v>613</v>
      </c>
      <c r="B195" s="11">
        <v>42</v>
      </c>
      <c r="C195" s="12" t="s">
        <v>93</v>
      </c>
      <c r="D195" s="12"/>
      <c r="E195" s="13" t="s">
        <v>16</v>
      </c>
      <c r="F195" s="13">
        <v>2013.1200000000003</v>
      </c>
      <c r="G195" s="92"/>
      <c r="H195" s="92"/>
      <c r="I195" s="92"/>
      <c r="J195" s="92"/>
      <c r="K195" s="92"/>
      <c r="L195" s="31"/>
      <c r="M195" s="31"/>
      <c r="N195" s="31"/>
      <c r="O195" s="31"/>
      <c r="P195" s="31"/>
      <c r="Q195" s="31"/>
      <c r="R195" s="31"/>
      <c r="S195" s="31"/>
      <c r="T195" s="31"/>
    </row>
    <row r="196" spans="1:20" ht="20" x14ac:dyDescent="0.35">
      <c r="A196" s="10">
        <v>614</v>
      </c>
      <c r="B196" s="11">
        <v>43</v>
      </c>
      <c r="C196" s="12" t="s">
        <v>94</v>
      </c>
      <c r="D196" s="12"/>
      <c r="E196" s="13" t="s">
        <v>28</v>
      </c>
      <c r="F196" s="13">
        <v>2976.23</v>
      </c>
      <c r="G196" s="92"/>
      <c r="H196" s="92"/>
      <c r="I196" s="92"/>
      <c r="J196" s="92"/>
      <c r="K196" s="92"/>
      <c r="L196" s="31"/>
      <c r="M196" s="31"/>
      <c r="N196" s="31"/>
      <c r="O196" s="31"/>
      <c r="P196" s="31"/>
      <c r="Q196" s="31"/>
      <c r="R196" s="31"/>
      <c r="S196" s="31"/>
      <c r="T196" s="31"/>
    </row>
    <row r="197" spans="1:20" ht="20" x14ac:dyDescent="0.35">
      <c r="A197" s="80">
        <v>760</v>
      </c>
      <c r="B197" s="80">
        <v>29</v>
      </c>
      <c r="C197" s="88" t="s">
        <v>97</v>
      </c>
      <c r="D197" s="88"/>
      <c r="E197" s="89" t="s">
        <v>29</v>
      </c>
      <c r="F197" s="89">
        <v>34</v>
      </c>
      <c r="G197" s="90"/>
      <c r="H197" s="86"/>
      <c r="I197" s="90"/>
      <c r="J197" s="87"/>
      <c r="K197" s="87"/>
      <c r="L197" s="31"/>
      <c r="M197" s="31"/>
      <c r="N197" s="31"/>
      <c r="O197" s="31"/>
      <c r="P197" s="31"/>
      <c r="Q197" s="31"/>
      <c r="R197" s="31"/>
      <c r="S197" s="31"/>
      <c r="T197" s="31"/>
    </row>
    <row r="198" spans="1:20" x14ac:dyDescent="0.35">
      <c r="A198" s="80">
        <v>748</v>
      </c>
      <c r="B198" s="80">
        <v>17</v>
      </c>
      <c r="C198" s="81" t="s">
        <v>98</v>
      </c>
      <c r="D198" s="81"/>
      <c r="E198" s="82" t="s">
        <v>99</v>
      </c>
      <c r="F198" s="91">
        <v>34</v>
      </c>
      <c r="G198" s="90"/>
      <c r="H198" s="86"/>
      <c r="I198" s="90"/>
      <c r="J198" s="87"/>
      <c r="K198" s="87"/>
      <c r="L198" s="31"/>
      <c r="M198" s="31"/>
      <c r="N198" s="31"/>
      <c r="O198" s="31"/>
      <c r="P198" s="31"/>
      <c r="Q198" s="31"/>
      <c r="R198" s="31"/>
      <c r="S198" s="31"/>
      <c r="T198" s="31"/>
    </row>
    <row r="199" spans="1:20" x14ac:dyDescent="0.35">
      <c r="A199" s="10">
        <v>559</v>
      </c>
      <c r="B199" s="11">
        <v>94</v>
      </c>
      <c r="C199" s="12" t="s">
        <v>100</v>
      </c>
      <c r="D199" s="12"/>
      <c r="E199" s="13" t="s">
        <v>29</v>
      </c>
      <c r="F199" s="85">
        <v>34</v>
      </c>
      <c r="G199" s="62"/>
      <c r="H199" s="63"/>
      <c r="I199" s="62"/>
      <c r="J199" s="64"/>
      <c r="K199" s="64"/>
      <c r="L199" s="31"/>
      <c r="M199" s="31"/>
      <c r="N199" s="31"/>
      <c r="O199" s="31"/>
      <c r="P199" s="31"/>
      <c r="Q199" s="31"/>
      <c r="R199" s="31"/>
      <c r="S199" s="31"/>
      <c r="T199" s="31"/>
    </row>
    <row r="200" spans="1:20" x14ac:dyDescent="0.35">
      <c r="A200" s="10"/>
      <c r="B200" s="11"/>
      <c r="C200" s="69" t="s">
        <v>171</v>
      </c>
      <c r="D200" s="69"/>
      <c r="E200" s="13"/>
      <c r="F200" s="85"/>
      <c r="G200" s="62"/>
      <c r="H200" s="63"/>
      <c r="I200" s="62"/>
      <c r="J200" s="64"/>
      <c r="K200" s="64"/>
      <c r="L200" s="31"/>
      <c r="M200" s="31"/>
      <c r="N200" s="31"/>
      <c r="O200" s="31"/>
      <c r="P200" s="31"/>
      <c r="Q200" s="31"/>
      <c r="R200" s="31"/>
      <c r="S200" s="31"/>
      <c r="T200" s="31"/>
    </row>
    <row r="201" spans="1:20" ht="20" x14ac:dyDescent="0.35">
      <c r="A201" s="93">
        <v>686</v>
      </c>
      <c r="B201" s="94"/>
      <c r="C201" s="95" t="s">
        <v>150</v>
      </c>
      <c r="D201" s="95"/>
      <c r="E201" s="96" t="s">
        <v>141</v>
      </c>
      <c r="F201" s="96">
        <v>277.24200000000002</v>
      </c>
      <c r="G201" s="59"/>
      <c r="H201" s="59"/>
      <c r="I201" s="59"/>
      <c r="J201" s="66"/>
      <c r="K201" s="66"/>
      <c r="L201" s="31"/>
      <c r="M201" s="31"/>
      <c r="N201" s="31"/>
      <c r="O201" s="31"/>
      <c r="P201" s="31"/>
      <c r="Q201" s="31"/>
      <c r="R201" s="31"/>
      <c r="S201" s="31"/>
      <c r="T201" s="31"/>
    </row>
    <row r="202" spans="1:20" ht="20.5" x14ac:dyDescent="0.35">
      <c r="A202" s="10">
        <v>688</v>
      </c>
      <c r="B202" s="11">
        <v>5</v>
      </c>
      <c r="C202" s="12" t="s">
        <v>142</v>
      </c>
      <c r="D202" s="12"/>
      <c r="E202" s="13" t="s">
        <v>16</v>
      </c>
      <c r="F202" s="13">
        <v>1386.21</v>
      </c>
      <c r="G202" s="59"/>
      <c r="H202" s="59"/>
      <c r="I202" s="59"/>
      <c r="J202" s="66"/>
      <c r="K202" s="66"/>
      <c r="L202" s="31"/>
      <c r="M202" s="31"/>
      <c r="N202" s="31"/>
      <c r="O202" s="31"/>
      <c r="P202" s="31"/>
      <c r="Q202" s="31"/>
      <c r="R202" s="31"/>
      <c r="S202" s="31"/>
      <c r="T202" s="31"/>
    </row>
    <row r="203" spans="1:20" x14ac:dyDescent="0.35">
      <c r="A203" s="80" t="s">
        <v>42</v>
      </c>
      <c r="B203" s="80"/>
      <c r="C203" s="118" t="s">
        <v>143</v>
      </c>
      <c r="D203" s="118"/>
      <c r="E203" s="82" t="s">
        <v>86</v>
      </c>
      <c r="F203" s="91">
        <v>485.17349999999999</v>
      </c>
      <c r="G203" s="90"/>
      <c r="H203" s="119"/>
      <c r="I203" s="119"/>
      <c r="J203" s="119"/>
      <c r="K203" s="119"/>
      <c r="L203" s="31"/>
      <c r="M203" s="31"/>
      <c r="N203" s="31"/>
      <c r="O203" s="31"/>
      <c r="P203" s="31"/>
      <c r="Q203" s="31"/>
      <c r="R203" s="31"/>
      <c r="S203" s="31"/>
      <c r="T203" s="31"/>
    </row>
    <row r="204" spans="1:20" x14ac:dyDescent="0.35">
      <c r="A204" s="10">
        <v>687</v>
      </c>
      <c r="B204" s="11">
        <v>4</v>
      </c>
      <c r="C204" s="12" t="s">
        <v>130</v>
      </c>
      <c r="D204" s="12"/>
      <c r="E204" s="13" t="s">
        <v>16</v>
      </c>
      <c r="F204" s="70">
        <v>1386.21</v>
      </c>
      <c r="G204" s="71"/>
      <c r="H204" s="71"/>
      <c r="I204" s="71"/>
      <c r="J204" s="72"/>
      <c r="K204" s="72"/>
      <c r="L204" s="31"/>
      <c r="M204" s="31"/>
      <c r="N204" s="31"/>
      <c r="O204" s="31"/>
      <c r="P204" s="31"/>
      <c r="Q204" s="31"/>
      <c r="R204" s="31"/>
      <c r="S204" s="31"/>
      <c r="T204" s="31"/>
    </row>
    <row r="205" spans="1:20" x14ac:dyDescent="0.35">
      <c r="A205" s="4"/>
      <c r="B205" s="4"/>
      <c r="C205" s="110"/>
      <c r="D205" s="110"/>
      <c r="E205" s="3"/>
      <c r="F205" s="3"/>
      <c r="G205" s="6"/>
      <c r="H205" s="6"/>
      <c r="I205" s="6"/>
      <c r="J205" s="6"/>
      <c r="K205" s="6"/>
      <c r="L205" s="31"/>
      <c r="M205" s="31"/>
      <c r="N205" s="31"/>
      <c r="O205" s="31"/>
      <c r="P205" s="31"/>
      <c r="Q205" s="31"/>
      <c r="R205" s="31"/>
      <c r="S205" s="31"/>
      <c r="T205" s="31"/>
    </row>
    <row r="206" spans="1:20" x14ac:dyDescent="0.35">
      <c r="A206" s="4"/>
      <c r="B206" s="4"/>
      <c r="C206" s="23" t="s">
        <v>54</v>
      </c>
      <c r="D206" s="23"/>
      <c r="E206" s="3"/>
      <c r="F206" s="3"/>
      <c r="G206" s="6"/>
      <c r="H206" s="6"/>
      <c r="I206" s="6"/>
      <c r="J206" s="6"/>
      <c r="K206" s="6"/>
      <c r="L206" s="31"/>
      <c r="M206" s="31"/>
      <c r="N206" s="31"/>
      <c r="O206" s="31"/>
      <c r="P206" s="31"/>
      <c r="Q206" s="31"/>
      <c r="R206" s="31"/>
      <c r="S206" s="31"/>
      <c r="T206" s="31"/>
    </row>
    <row r="207" spans="1:20" x14ac:dyDescent="0.35">
      <c r="A207" s="4"/>
      <c r="B207" s="4"/>
      <c r="C207" s="9" t="s">
        <v>23</v>
      </c>
      <c r="D207" s="9"/>
      <c r="E207" s="3"/>
      <c r="F207" s="3"/>
      <c r="G207" s="6"/>
      <c r="H207" s="6"/>
      <c r="I207" s="6"/>
      <c r="J207" s="6"/>
      <c r="K207" s="6"/>
      <c r="L207" s="31"/>
      <c r="M207" s="31"/>
      <c r="N207" s="31"/>
      <c r="O207" s="31"/>
      <c r="P207" s="31"/>
      <c r="Q207" s="31"/>
      <c r="R207" s="31"/>
      <c r="S207" s="31"/>
      <c r="T207" s="31"/>
    </row>
    <row r="208" spans="1:20" x14ac:dyDescent="0.35">
      <c r="A208" s="4"/>
      <c r="B208" s="4"/>
      <c r="C208" s="50" t="s">
        <v>172</v>
      </c>
      <c r="D208" s="50"/>
      <c r="E208" s="3"/>
      <c r="F208" s="3"/>
      <c r="G208" s="6"/>
      <c r="H208" s="6"/>
      <c r="I208" s="6"/>
      <c r="J208" s="6"/>
      <c r="K208" s="6"/>
      <c r="L208" s="31"/>
      <c r="M208" s="31"/>
      <c r="N208" s="31"/>
      <c r="O208" s="31"/>
      <c r="P208" s="31"/>
      <c r="Q208" s="31"/>
      <c r="R208" s="31"/>
      <c r="S208" s="31"/>
      <c r="T208" s="31"/>
    </row>
    <row r="209" spans="1:20" x14ac:dyDescent="0.35">
      <c r="A209" s="17">
        <v>523</v>
      </c>
      <c r="B209" s="17">
        <v>58</v>
      </c>
      <c r="C209" s="18" t="s">
        <v>78</v>
      </c>
      <c r="D209" s="18"/>
      <c r="E209" s="19" t="s">
        <v>16</v>
      </c>
      <c r="F209" s="19">
        <v>422.47</v>
      </c>
      <c r="G209" s="47"/>
      <c r="H209" s="48"/>
      <c r="I209" s="47"/>
      <c r="J209" s="49"/>
      <c r="K209" s="49"/>
      <c r="L209" s="31"/>
      <c r="M209" s="31"/>
      <c r="N209" s="31"/>
      <c r="O209" s="31"/>
      <c r="P209" s="31"/>
      <c r="Q209" s="31"/>
      <c r="R209" s="31"/>
      <c r="S209" s="31"/>
      <c r="T209" s="31"/>
    </row>
    <row r="210" spans="1:20" x14ac:dyDescent="0.35">
      <c r="A210" s="10">
        <v>467</v>
      </c>
      <c r="B210" s="11">
        <v>2</v>
      </c>
      <c r="C210" s="12" t="s">
        <v>79</v>
      </c>
      <c r="D210" s="12"/>
      <c r="E210" s="13" t="s">
        <v>16</v>
      </c>
      <c r="F210" s="13">
        <v>76.600000000000009</v>
      </c>
      <c r="G210" s="14"/>
      <c r="H210" s="45"/>
      <c r="I210" s="14"/>
      <c r="J210" s="46"/>
      <c r="K210" s="46"/>
      <c r="L210" s="31"/>
      <c r="M210" s="31"/>
      <c r="N210" s="31"/>
      <c r="O210" s="31"/>
      <c r="P210" s="31"/>
      <c r="Q210" s="31"/>
      <c r="R210" s="31"/>
      <c r="S210" s="31"/>
      <c r="T210" s="31"/>
    </row>
    <row r="211" spans="1:20" x14ac:dyDescent="0.35">
      <c r="A211" s="10">
        <v>472</v>
      </c>
      <c r="B211" s="11">
        <v>7</v>
      </c>
      <c r="C211" s="12" t="s">
        <v>178</v>
      </c>
      <c r="D211" s="12"/>
      <c r="E211" s="13" t="s">
        <v>16</v>
      </c>
      <c r="F211" s="13">
        <v>84.260000000000019</v>
      </c>
      <c r="G211" s="14"/>
      <c r="H211" s="45"/>
      <c r="I211" s="14"/>
      <c r="J211" s="46"/>
      <c r="K211" s="46"/>
      <c r="L211" s="31"/>
      <c r="M211" s="31"/>
      <c r="N211" s="31"/>
      <c r="O211" s="31"/>
      <c r="P211" s="31"/>
      <c r="Q211" s="31"/>
      <c r="R211" s="31"/>
      <c r="S211" s="31"/>
      <c r="T211" s="31"/>
    </row>
    <row r="212" spans="1:20" x14ac:dyDescent="0.35">
      <c r="A212" s="10">
        <v>520</v>
      </c>
      <c r="B212" s="11">
        <v>55</v>
      </c>
      <c r="C212" s="12" t="s">
        <v>179</v>
      </c>
      <c r="D212" s="12"/>
      <c r="E212" s="13" t="s">
        <v>86</v>
      </c>
      <c r="F212" s="13">
        <v>574.50000000000011</v>
      </c>
      <c r="G212" s="14"/>
      <c r="H212" s="45"/>
      <c r="I212" s="14"/>
      <c r="J212" s="46"/>
      <c r="K212" s="46"/>
      <c r="L212" s="31"/>
      <c r="M212" s="31"/>
      <c r="N212" s="31"/>
      <c r="O212" s="31"/>
      <c r="P212" s="31"/>
      <c r="Q212" s="31"/>
      <c r="R212" s="31"/>
      <c r="S212" s="31"/>
      <c r="T212" s="31"/>
    </row>
    <row r="213" spans="1:20" ht="20" x14ac:dyDescent="0.35">
      <c r="A213" s="10">
        <v>552</v>
      </c>
      <c r="B213" s="11">
        <v>87</v>
      </c>
      <c r="C213" s="12" t="s">
        <v>87</v>
      </c>
      <c r="D213" s="12"/>
      <c r="E213" s="13" t="s">
        <v>16</v>
      </c>
      <c r="F213" s="13">
        <v>337.8</v>
      </c>
      <c r="G213" s="14"/>
      <c r="H213" s="45"/>
      <c r="I213" s="14"/>
      <c r="J213" s="46"/>
      <c r="K213" s="46"/>
      <c r="L213" s="31"/>
      <c r="M213" s="31"/>
      <c r="N213" s="31"/>
      <c r="O213" s="31"/>
      <c r="P213" s="31"/>
      <c r="Q213" s="31"/>
      <c r="R213" s="31"/>
      <c r="S213" s="31"/>
      <c r="T213" s="31"/>
    </row>
    <row r="214" spans="1:20" x14ac:dyDescent="0.35">
      <c r="A214" s="10">
        <v>478</v>
      </c>
      <c r="B214" s="11">
        <v>13</v>
      </c>
      <c r="C214" s="12" t="s">
        <v>80</v>
      </c>
      <c r="D214" s="12"/>
      <c r="E214" s="13" t="s">
        <v>16</v>
      </c>
      <c r="F214" s="13">
        <v>337.8</v>
      </c>
      <c r="G214" s="14"/>
      <c r="H214" s="45"/>
      <c r="I214" s="14"/>
      <c r="J214" s="46"/>
      <c r="K214" s="46"/>
      <c r="L214" s="31"/>
      <c r="M214" s="31"/>
      <c r="N214" s="31"/>
      <c r="O214" s="31"/>
      <c r="P214" s="31"/>
      <c r="Q214" s="31"/>
      <c r="R214" s="31"/>
      <c r="S214" s="31"/>
      <c r="T214" s="31"/>
    </row>
    <row r="215" spans="1:20" x14ac:dyDescent="0.35">
      <c r="A215" s="76" t="s">
        <v>42</v>
      </c>
      <c r="B215" s="76"/>
      <c r="C215" s="76" t="s">
        <v>81</v>
      </c>
      <c r="D215" s="76"/>
      <c r="E215" s="77" t="s">
        <v>29</v>
      </c>
      <c r="F215" s="78">
        <v>4.2225000000000001</v>
      </c>
      <c r="G215" s="79"/>
      <c r="H215" s="79"/>
      <c r="I215" s="79"/>
      <c r="J215" s="79"/>
      <c r="K215" s="79"/>
      <c r="L215" s="31"/>
      <c r="M215" s="31"/>
      <c r="N215" s="31"/>
      <c r="O215" s="31"/>
      <c r="P215" s="31"/>
      <c r="Q215" s="31"/>
      <c r="R215" s="31"/>
      <c r="S215" s="31"/>
      <c r="T215" s="31"/>
    </row>
    <row r="216" spans="1:20" ht="20" x14ac:dyDescent="0.35">
      <c r="A216" s="10">
        <v>501</v>
      </c>
      <c r="B216" s="11">
        <v>36</v>
      </c>
      <c r="C216" s="18" t="s">
        <v>82</v>
      </c>
      <c r="D216" s="18"/>
      <c r="E216" s="13" t="s">
        <v>28</v>
      </c>
      <c r="F216" s="13">
        <v>173.48</v>
      </c>
      <c r="G216" s="14"/>
      <c r="H216" s="45"/>
      <c r="I216" s="14"/>
      <c r="J216" s="46"/>
      <c r="K216" s="46"/>
      <c r="L216" s="31"/>
      <c r="M216" s="31"/>
      <c r="N216" s="31"/>
      <c r="O216" s="31"/>
      <c r="P216" s="31"/>
      <c r="Q216" s="31"/>
      <c r="R216" s="31"/>
      <c r="S216" s="31"/>
      <c r="T216" s="31"/>
    </row>
    <row r="217" spans="1:20" x14ac:dyDescent="0.35">
      <c r="A217" s="51">
        <v>505</v>
      </c>
      <c r="B217" s="52">
        <v>40</v>
      </c>
      <c r="C217" s="53" t="s">
        <v>83</v>
      </c>
      <c r="D217" s="53"/>
      <c r="E217" s="54" t="s">
        <v>28</v>
      </c>
      <c r="F217" s="54"/>
      <c r="G217" s="55"/>
      <c r="H217" s="56"/>
      <c r="I217" s="55"/>
      <c r="J217" s="57"/>
      <c r="K217" s="57"/>
      <c r="L217" s="31"/>
      <c r="M217" s="31"/>
      <c r="N217" s="31"/>
      <c r="O217" s="31"/>
      <c r="P217" s="31"/>
      <c r="Q217" s="31"/>
      <c r="R217" s="31"/>
      <c r="S217" s="31"/>
      <c r="T217" s="31"/>
    </row>
    <row r="218" spans="1:20" x14ac:dyDescent="0.35">
      <c r="A218" s="10">
        <v>507</v>
      </c>
      <c r="B218" s="11">
        <v>42</v>
      </c>
      <c r="C218" s="12" t="s">
        <v>84</v>
      </c>
      <c r="D218" s="12"/>
      <c r="E218" s="13" t="s">
        <v>85</v>
      </c>
      <c r="F218" s="13">
        <v>176.9496</v>
      </c>
      <c r="G218" s="62"/>
      <c r="H218" s="63"/>
      <c r="I218" s="62"/>
      <c r="J218" s="64"/>
      <c r="K218" s="64"/>
      <c r="L218" s="31"/>
      <c r="M218" s="31"/>
      <c r="N218" s="31"/>
      <c r="O218" s="31"/>
      <c r="P218" s="31"/>
      <c r="Q218" s="31"/>
      <c r="R218" s="31"/>
      <c r="S218" s="31"/>
      <c r="T218" s="31"/>
    </row>
    <row r="219" spans="1:20" x14ac:dyDescent="0.35">
      <c r="A219" s="4"/>
      <c r="B219" s="4"/>
      <c r="C219" s="9" t="s">
        <v>173</v>
      </c>
      <c r="D219" s="9"/>
      <c r="E219" s="3"/>
      <c r="F219" s="3"/>
      <c r="G219" s="6"/>
      <c r="H219" s="6"/>
      <c r="I219" s="6"/>
      <c r="J219" s="6"/>
      <c r="K219" s="6"/>
      <c r="L219" s="31"/>
      <c r="M219" s="31"/>
      <c r="N219" s="31"/>
      <c r="O219" s="31"/>
      <c r="P219" s="31"/>
      <c r="Q219" s="31"/>
      <c r="R219" s="31"/>
      <c r="S219" s="31"/>
      <c r="T219" s="31"/>
    </row>
    <row r="220" spans="1:20" ht="40" x14ac:dyDescent="0.35">
      <c r="A220" s="17">
        <v>590</v>
      </c>
      <c r="B220" s="17">
        <v>19</v>
      </c>
      <c r="C220" s="121" t="s">
        <v>168</v>
      </c>
      <c r="D220" s="121"/>
      <c r="E220" s="19" t="s">
        <v>16</v>
      </c>
      <c r="F220" s="19">
        <v>594.38</v>
      </c>
      <c r="G220" s="115"/>
      <c r="H220" s="115"/>
      <c r="I220" s="115"/>
      <c r="J220" s="115"/>
      <c r="K220" s="115"/>
      <c r="L220" s="31"/>
      <c r="M220" s="31"/>
      <c r="N220" s="31"/>
      <c r="O220" s="31"/>
      <c r="P220" s="31"/>
      <c r="Q220" s="31"/>
      <c r="R220" s="31"/>
      <c r="S220" s="31"/>
      <c r="T220" s="31"/>
    </row>
    <row r="221" spans="1:20" ht="40" x14ac:dyDescent="0.35">
      <c r="A221" s="17">
        <v>592</v>
      </c>
      <c r="B221" s="17">
        <v>21</v>
      </c>
      <c r="C221" s="121" t="s">
        <v>169</v>
      </c>
      <c r="D221" s="121"/>
      <c r="E221" s="19" t="s">
        <v>28</v>
      </c>
      <c r="F221" s="19">
        <v>750.87</v>
      </c>
      <c r="G221" s="115"/>
      <c r="H221" s="115"/>
      <c r="I221" s="115"/>
      <c r="J221" s="115"/>
      <c r="K221" s="115"/>
      <c r="L221" s="31"/>
      <c r="M221" s="31"/>
      <c r="N221" s="31"/>
      <c r="O221" s="31"/>
      <c r="P221" s="31"/>
      <c r="Q221" s="31"/>
      <c r="R221" s="31"/>
      <c r="S221" s="31"/>
      <c r="T221" s="31"/>
    </row>
    <row r="222" spans="1:20" ht="30" x14ac:dyDescent="0.35">
      <c r="A222" s="17">
        <v>587</v>
      </c>
      <c r="B222" s="17">
        <v>16</v>
      </c>
      <c r="C222" s="121" t="s">
        <v>170</v>
      </c>
      <c r="D222" s="121"/>
      <c r="E222" s="19" t="s">
        <v>16</v>
      </c>
      <c r="F222" s="19">
        <v>241.41</v>
      </c>
      <c r="G222" s="115"/>
      <c r="H222" s="115"/>
      <c r="I222" s="115"/>
      <c r="J222" s="115"/>
      <c r="K222" s="115"/>
      <c r="L222" s="31"/>
      <c r="M222" s="31"/>
      <c r="N222" s="31"/>
      <c r="O222" s="31"/>
      <c r="P222" s="31"/>
      <c r="Q222" s="31"/>
      <c r="R222" s="31"/>
      <c r="S222" s="31"/>
      <c r="T222" s="31"/>
    </row>
    <row r="223" spans="1:20" ht="20" x14ac:dyDescent="0.35">
      <c r="A223" s="17">
        <v>352</v>
      </c>
      <c r="B223" s="11">
        <v>3</v>
      </c>
      <c r="C223" s="12" t="s">
        <v>95</v>
      </c>
      <c r="D223" s="12"/>
      <c r="E223" s="13" t="s">
        <v>16</v>
      </c>
      <c r="F223" s="13">
        <v>241.41</v>
      </c>
      <c r="G223" s="16"/>
      <c r="H223" s="16"/>
      <c r="I223" s="16"/>
      <c r="J223" s="25"/>
      <c r="K223" s="25"/>
      <c r="L223" s="31"/>
      <c r="M223" s="31"/>
      <c r="N223" s="31"/>
      <c r="O223" s="31"/>
      <c r="P223" s="31"/>
      <c r="Q223" s="31"/>
      <c r="R223" s="31"/>
      <c r="S223" s="31"/>
      <c r="T223" s="31"/>
    </row>
    <row r="224" spans="1:20" x14ac:dyDescent="0.35">
      <c r="A224" s="17">
        <v>368</v>
      </c>
      <c r="B224" s="11">
        <v>19</v>
      </c>
      <c r="C224" s="12" t="s">
        <v>96</v>
      </c>
      <c r="D224" s="12"/>
      <c r="E224" s="13" t="s">
        <v>16</v>
      </c>
      <c r="F224" s="13">
        <v>246.23820000000001</v>
      </c>
      <c r="G224" s="16"/>
      <c r="H224" s="16"/>
      <c r="I224" s="16"/>
      <c r="J224" s="25"/>
      <c r="K224" s="25"/>
      <c r="L224" s="31"/>
      <c r="M224" s="31"/>
      <c r="N224" s="31"/>
      <c r="O224" s="31"/>
      <c r="P224" s="31"/>
      <c r="Q224" s="31"/>
      <c r="R224" s="31"/>
      <c r="S224" s="31"/>
      <c r="T224" s="31"/>
    </row>
    <row r="225" spans="1:20" x14ac:dyDescent="0.35">
      <c r="A225" s="10">
        <v>568</v>
      </c>
      <c r="B225" s="11">
        <v>103</v>
      </c>
      <c r="C225" s="12" t="s">
        <v>101</v>
      </c>
      <c r="D225" s="12"/>
      <c r="E225" s="13" t="s">
        <v>102</v>
      </c>
      <c r="F225" s="13">
        <v>0.19968</v>
      </c>
      <c r="G225" s="62"/>
      <c r="H225" s="63"/>
      <c r="I225" s="62"/>
      <c r="J225" s="64"/>
      <c r="K225" s="64"/>
      <c r="L225" s="31"/>
      <c r="M225" s="31"/>
      <c r="N225" s="31"/>
      <c r="O225" s="31"/>
      <c r="P225" s="31"/>
      <c r="Q225" s="31"/>
      <c r="R225" s="31"/>
      <c r="S225" s="31"/>
      <c r="T225" s="31"/>
    </row>
    <row r="226" spans="1:20" ht="30" x14ac:dyDescent="0.35">
      <c r="A226" s="10">
        <v>609</v>
      </c>
      <c r="B226" s="11">
        <v>38</v>
      </c>
      <c r="C226" s="12" t="s">
        <v>90</v>
      </c>
      <c r="D226" s="12"/>
      <c r="E226" s="13" t="s">
        <v>16</v>
      </c>
      <c r="F226" s="13">
        <v>1047.28</v>
      </c>
      <c r="G226" s="92"/>
      <c r="H226" s="92"/>
      <c r="I226" s="92"/>
      <c r="J226" s="92"/>
      <c r="K226" s="92"/>
      <c r="L226" s="31"/>
      <c r="M226" s="31"/>
      <c r="N226" s="31"/>
      <c r="O226" s="31"/>
      <c r="P226" s="31"/>
      <c r="Q226" s="31"/>
      <c r="R226" s="31"/>
      <c r="S226" s="31"/>
      <c r="T226" s="31"/>
    </row>
    <row r="227" spans="1:20" ht="20" x14ac:dyDescent="0.35">
      <c r="A227" s="10">
        <v>610</v>
      </c>
      <c r="B227" s="11">
        <v>39</v>
      </c>
      <c r="C227" s="12" t="s">
        <v>92</v>
      </c>
      <c r="D227" s="12"/>
      <c r="E227" s="13" t="s">
        <v>28</v>
      </c>
      <c r="F227" s="13">
        <v>834.07</v>
      </c>
      <c r="G227" s="92"/>
      <c r="H227" s="92"/>
      <c r="I227" s="92"/>
      <c r="J227" s="92"/>
      <c r="K227" s="92"/>
      <c r="L227" s="31"/>
      <c r="M227" s="31"/>
      <c r="N227" s="31"/>
      <c r="O227" s="31"/>
      <c r="P227" s="31"/>
      <c r="Q227" s="31"/>
      <c r="R227" s="31"/>
      <c r="S227" s="31"/>
      <c r="T227" s="31"/>
    </row>
    <row r="228" spans="1:20" ht="30" x14ac:dyDescent="0.35">
      <c r="A228" s="10">
        <v>613</v>
      </c>
      <c r="B228" s="11">
        <v>42</v>
      </c>
      <c r="C228" s="12" t="s">
        <v>93</v>
      </c>
      <c r="D228" s="12"/>
      <c r="E228" s="13" t="s">
        <v>16</v>
      </c>
      <c r="F228" s="13">
        <v>1047.28</v>
      </c>
      <c r="G228" s="92"/>
      <c r="H228" s="92"/>
      <c r="I228" s="92"/>
      <c r="J228" s="92"/>
      <c r="K228" s="92"/>
      <c r="L228" s="31"/>
      <c r="M228" s="31"/>
      <c r="N228" s="31"/>
      <c r="O228" s="31"/>
      <c r="P228" s="31"/>
      <c r="Q228" s="31"/>
      <c r="R228" s="31"/>
      <c r="S228" s="31"/>
      <c r="T228" s="31"/>
    </row>
    <row r="229" spans="1:20" ht="20" x14ac:dyDescent="0.35">
      <c r="A229" s="10">
        <v>614</v>
      </c>
      <c r="B229" s="11">
        <v>43</v>
      </c>
      <c r="C229" s="12" t="s">
        <v>94</v>
      </c>
      <c r="D229" s="12"/>
      <c r="E229" s="13" t="s">
        <v>28</v>
      </c>
      <c r="F229" s="13">
        <v>834.07</v>
      </c>
      <c r="G229" s="92"/>
      <c r="H229" s="92"/>
      <c r="I229" s="92"/>
      <c r="J229" s="92"/>
      <c r="K229" s="92"/>
      <c r="L229" s="31"/>
      <c r="M229" s="31"/>
      <c r="N229" s="31"/>
      <c r="O229" s="31"/>
      <c r="P229" s="31"/>
      <c r="Q229" s="31"/>
      <c r="R229" s="31"/>
      <c r="S229" s="31"/>
      <c r="T229" s="31"/>
    </row>
    <row r="230" spans="1:20" ht="20.5" x14ac:dyDescent="0.35">
      <c r="A230" s="17">
        <v>629</v>
      </c>
      <c r="B230" s="17">
        <v>58</v>
      </c>
      <c r="C230" s="18" t="s">
        <v>162</v>
      </c>
      <c r="D230" s="18"/>
      <c r="E230" s="19" t="s">
        <v>16</v>
      </c>
      <c r="F230" s="19">
        <v>31.88</v>
      </c>
      <c r="G230" s="120"/>
      <c r="H230" s="120"/>
      <c r="I230" s="120"/>
      <c r="J230" s="120"/>
      <c r="K230" s="120"/>
      <c r="L230" s="31"/>
      <c r="M230" s="31"/>
      <c r="N230" s="31"/>
      <c r="O230" s="31"/>
      <c r="P230" s="31"/>
      <c r="Q230" s="31"/>
      <c r="R230" s="31"/>
      <c r="S230" s="31"/>
      <c r="T230" s="31"/>
    </row>
    <row r="231" spans="1:20" ht="20" x14ac:dyDescent="0.35">
      <c r="A231" s="17">
        <v>682</v>
      </c>
      <c r="B231" s="17">
        <v>111</v>
      </c>
      <c r="C231" s="18" t="s">
        <v>163</v>
      </c>
      <c r="D231" s="18"/>
      <c r="E231" s="19" t="s">
        <v>28</v>
      </c>
      <c r="F231" s="19">
        <v>12</v>
      </c>
      <c r="G231" s="120"/>
      <c r="H231" s="120"/>
      <c r="I231" s="120"/>
      <c r="J231" s="120"/>
      <c r="K231" s="120"/>
      <c r="L231" s="31"/>
      <c r="M231" s="31"/>
      <c r="N231" s="31"/>
      <c r="O231" s="31"/>
      <c r="P231" s="31"/>
      <c r="Q231" s="31"/>
      <c r="R231" s="31"/>
      <c r="S231" s="31"/>
      <c r="T231" s="31"/>
    </row>
    <row r="232" spans="1:20" ht="20" x14ac:dyDescent="0.35">
      <c r="A232" s="80">
        <v>760</v>
      </c>
      <c r="B232" s="80">
        <v>29</v>
      </c>
      <c r="C232" s="88" t="s">
        <v>97</v>
      </c>
      <c r="D232" s="88"/>
      <c r="E232" s="89" t="s">
        <v>29</v>
      </c>
      <c r="F232" s="89">
        <v>13</v>
      </c>
      <c r="G232" s="90"/>
      <c r="H232" s="86"/>
      <c r="I232" s="90"/>
      <c r="J232" s="87"/>
      <c r="K232" s="87"/>
      <c r="L232" s="31"/>
      <c r="M232" s="31"/>
      <c r="N232" s="31"/>
      <c r="O232" s="31"/>
      <c r="P232" s="31"/>
      <c r="Q232" s="31"/>
      <c r="R232" s="31"/>
      <c r="S232" s="31"/>
      <c r="T232" s="31"/>
    </row>
    <row r="233" spans="1:20" x14ac:dyDescent="0.35">
      <c r="A233" s="80">
        <v>748</v>
      </c>
      <c r="B233" s="80">
        <v>17</v>
      </c>
      <c r="C233" s="81" t="s">
        <v>98</v>
      </c>
      <c r="D233" s="81"/>
      <c r="E233" s="82" t="s">
        <v>99</v>
      </c>
      <c r="F233" s="91">
        <v>13</v>
      </c>
      <c r="G233" s="90"/>
      <c r="H233" s="86"/>
      <c r="I233" s="90"/>
      <c r="J233" s="87"/>
      <c r="K233" s="87"/>
      <c r="L233" s="31"/>
      <c r="M233" s="31"/>
      <c r="N233" s="31"/>
      <c r="O233" s="31"/>
      <c r="P233" s="31"/>
      <c r="Q233" s="31"/>
      <c r="R233" s="31"/>
      <c r="S233" s="31"/>
      <c r="T233" s="31"/>
    </row>
    <row r="234" spans="1:20" x14ac:dyDescent="0.35">
      <c r="A234" s="10">
        <v>559</v>
      </c>
      <c r="B234" s="11">
        <v>94</v>
      </c>
      <c r="C234" s="12" t="s">
        <v>100</v>
      </c>
      <c r="D234" s="12"/>
      <c r="E234" s="13" t="s">
        <v>29</v>
      </c>
      <c r="F234" s="85">
        <v>13</v>
      </c>
      <c r="G234" s="62"/>
      <c r="H234" s="63"/>
      <c r="I234" s="62"/>
      <c r="J234" s="64"/>
      <c r="K234" s="64"/>
      <c r="L234" s="31"/>
      <c r="M234" s="31"/>
      <c r="N234" s="31"/>
      <c r="O234" s="31"/>
      <c r="P234" s="31"/>
      <c r="Q234" s="31"/>
      <c r="R234" s="31"/>
      <c r="S234" s="31"/>
      <c r="T234" s="31"/>
    </row>
    <row r="235" spans="1:20" x14ac:dyDescent="0.35">
      <c r="A235" s="10"/>
      <c r="B235" s="11"/>
      <c r="C235" s="69" t="s">
        <v>174</v>
      </c>
      <c r="D235" s="69"/>
      <c r="E235" s="13"/>
      <c r="F235" s="85"/>
      <c r="G235" s="62"/>
      <c r="H235" s="63"/>
      <c r="I235" s="62"/>
      <c r="J235" s="64"/>
      <c r="K235" s="64"/>
      <c r="L235" s="31"/>
      <c r="M235" s="31"/>
      <c r="N235" s="31"/>
      <c r="O235" s="31"/>
      <c r="P235" s="31"/>
      <c r="Q235" s="31"/>
      <c r="R235" s="31"/>
      <c r="S235" s="31"/>
      <c r="T235" s="31"/>
    </row>
    <row r="236" spans="1:20" ht="20" x14ac:dyDescent="0.35">
      <c r="A236" s="93">
        <v>686</v>
      </c>
      <c r="B236" s="94"/>
      <c r="C236" s="95" t="s">
        <v>150</v>
      </c>
      <c r="D236" s="95"/>
      <c r="E236" s="96" t="s">
        <v>141</v>
      </c>
      <c r="F236" s="96">
        <v>84.494000000000014</v>
      </c>
      <c r="G236" s="59"/>
      <c r="H236" s="59"/>
      <c r="I236" s="59"/>
      <c r="J236" s="66"/>
      <c r="K236" s="66"/>
      <c r="L236" s="31"/>
      <c r="M236" s="31"/>
      <c r="N236" s="31"/>
      <c r="O236" s="31"/>
      <c r="P236" s="31"/>
      <c r="Q236" s="31"/>
      <c r="R236" s="31"/>
      <c r="S236" s="31"/>
      <c r="T236" s="31"/>
    </row>
    <row r="237" spans="1:20" ht="20.5" x14ac:dyDescent="0.35">
      <c r="A237" s="10">
        <v>688</v>
      </c>
      <c r="B237" s="11">
        <v>5</v>
      </c>
      <c r="C237" s="12" t="s">
        <v>142</v>
      </c>
      <c r="D237" s="12"/>
      <c r="E237" s="13" t="s">
        <v>16</v>
      </c>
      <c r="F237" s="13">
        <v>422.47</v>
      </c>
      <c r="G237" s="59"/>
      <c r="H237" s="59"/>
      <c r="I237" s="59"/>
      <c r="J237" s="66"/>
      <c r="K237" s="66"/>
      <c r="L237" s="31"/>
      <c r="M237" s="31"/>
      <c r="N237" s="31"/>
      <c r="O237" s="31"/>
      <c r="P237" s="31"/>
      <c r="Q237" s="31"/>
      <c r="R237" s="31"/>
      <c r="S237" s="31"/>
      <c r="T237" s="31"/>
    </row>
    <row r="238" spans="1:20" x14ac:dyDescent="0.35">
      <c r="A238" s="80" t="s">
        <v>42</v>
      </c>
      <c r="B238" s="80"/>
      <c r="C238" s="118" t="s">
        <v>143</v>
      </c>
      <c r="D238" s="118"/>
      <c r="E238" s="82" t="s">
        <v>86</v>
      </c>
      <c r="F238" s="91">
        <v>147.86449999999999</v>
      </c>
      <c r="G238" s="90"/>
      <c r="H238" s="119"/>
      <c r="I238" s="119"/>
      <c r="J238" s="119"/>
      <c r="K238" s="119"/>
      <c r="L238" s="31"/>
      <c r="M238" s="31"/>
      <c r="N238" s="31"/>
      <c r="O238" s="31"/>
      <c r="P238" s="31"/>
      <c r="Q238" s="31"/>
      <c r="R238" s="31"/>
      <c r="S238" s="31"/>
      <c r="T238" s="31"/>
    </row>
    <row r="239" spans="1:20" x14ac:dyDescent="0.35">
      <c r="A239" s="10">
        <v>687</v>
      </c>
      <c r="B239" s="11">
        <v>4</v>
      </c>
      <c r="C239" s="12" t="s">
        <v>130</v>
      </c>
      <c r="D239" s="12"/>
      <c r="E239" s="13" t="s">
        <v>16</v>
      </c>
      <c r="F239" s="70">
        <v>422.47</v>
      </c>
      <c r="G239" s="71"/>
      <c r="H239" s="71"/>
      <c r="I239" s="71"/>
      <c r="J239" s="72"/>
      <c r="K239" s="72"/>
      <c r="L239" s="31"/>
      <c r="M239" s="31"/>
      <c r="N239" s="31"/>
      <c r="O239" s="31"/>
      <c r="P239" s="31"/>
      <c r="Q239" s="31"/>
      <c r="R239" s="31"/>
      <c r="S239" s="31"/>
      <c r="T239" s="31"/>
    </row>
    <row r="240" spans="1:20" x14ac:dyDescent="0.35">
      <c r="A240" s="4"/>
      <c r="B240" s="4"/>
      <c r="C240" s="9" t="s">
        <v>12</v>
      </c>
      <c r="D240" s="9"/>
      <c r="E240" s="3"/>
      <c r="F240" s="3"/>
      <c r="G240" s="6"/>
      <c r="H240" s="6"/>
      <c r="I240" s="6"/>
      <c r="J240" s="6"/>
      <c r="K240" s="6"/>
      <c r="L240" s="31"/>
      <c r="M240" s="31"/>
      <c r="N240" s="31"/>
      <c r="O240" s="31"/>
      <c r="P240" s="31"/>
      <c r="Q240" s="31"/>
      <c r="R240" s="31"/>
      <c r="S240" s="31"/>
      <c r="T240" s="31"/>
    </row>
    <row r="241" spans="1:20" x14ac:dyDescent="0.35">
      <c r="A241" s="4"/>
      <c r="B241" s="4"/>
      <c r="C241" s="4" t="s">
        <v>27</v>
      </c>
      <c r="D241" s="4"/>
      <c r="E241" s="3"/>
      <c r="F241" s="3"/>
      <c r="G241" s="6"/>
      <c r="H241" s="6"/>
      <c r="I241" s="6"/>
      <c r="J241" s="6"/>
      <c r="K241" s="6"/>
      <c r="L241" s="31"/>
      <c r="M241" s="31"/>
      <c r="N241" s="31"/>
      <c r="O241" s="31"/>
      <c r="P241" s="31"/>
      <c r="Q241" s="31"/>
      <c r="R241" s="31"/>
      <c r="S241" s="31"/>
      <c r="T241" s="31"/>
    </row>
    <row r="242" spans="1:20" ht="22" x14ac:dyDescent="0.35">
      <c r="A242" s="17">
        <v>1077</v>
      </c>
      <c r="B242" s="17">
        <v>27</v>
      </c>
      <c r="C242" s="18" t="s">
        <v>30</v>
      </c>
      <c r="D242" s="18"/>
      <c r="E242" s="19" t="s">
        <v>28</v>
      </c>
      <c r="F242" s="116">
        <v>100</v>
      </c>
      <c r="G242" s="24"/>
      <c r="H242" s="24"/>
      <c r="I242" s="24"/>
      <c r="J242" s="117"/>
      <c r="K242" s="117"/>
      <c r="L242" s="31"/>
      <c r="M242" s="31"/>
      <c r="N242" s="31"/>
      <c r="O242" s="31"/>
      <c r="P242" s="31"/>
      <c r="Q242" s="31"/>
      <c r="R242" s="31"/>
      <c r="S242" s="31"/>
      <c r="T242" s="31"/>
    </row>
    <row r="243" spans="1:20" ht="22" x14ac:dyDescent="0.35">
      <c r="A243" s="17">
        <v>1078</v>
      </c>
      <c r="B243" s="17">
        <v>28</v>
      </c>
      <c r="C243" s="18" t="s">
        <v>31</v>
      </c>
      <c r="D243" s="18"/>
      <c r="E243" s="19" t="s">
        <v>28</v>
      </c>
      <c r="F243" s="116">
        <v>300</v>
      </c>
      <c r="G243" s="24"/>
      <c r="H243" s="24"/>
      <c r="I243" s="24"/>
      <c r="J243" s="117"/>
      <c r="K243" s="117"/>
      <c r="L243" s="31"/>
      <c r="M243" s="31"/>
      <c r="N243" s="31"/>
      <c r="O243" s="31"/>
      <c r="P243" s="31"/>
      <c r="Q243" s="31"/>
      <c r="R243" s="31"/>
      <c r="S243" s="31"/>
      <c r="T243" s="31"/>
    </row>
    <row r="244" spans="1:20" ht="22" x14ac:dyDescent="0.35">
      <c r="A244" s="17">
        <v>1079</v>
      </c>
      <c r="B244" s="17">
        <v>29</v>
      </c>
      <c r="C244" s="18" t="s">
        <v>32</v>
      </c>
      <c r="D244" s="18"/>
      <c r="E244" s="19" t="s">
        <v>28</v>
      </c>
      <c r="F244" s="116">
        <v>600</v>
      </c>
      <c r="G244" s="24"/>
      <c r="H244" s="24"/>
      <c r="I244" s="24"/>
      <c r="J244" s="117"/>
      <c r="K244" s="117"/>
      <c r="L244" s="31"/>
      <c r="M244" s="31"/>
      <c r="N244" s="31"/>
      <c r="O244" s="31"/>
      <c r="P244" s="31"/>
      <c r="Q244" s="31"/>
      <c r="R244" s="31"/>
      <c r="S244" s="31"/>
      <c r="T244" s="31"/>
    </row>
    <row r="245" spans="1:20" x14ac:dyDescent="0.35">
      <c r="A245" s="17">
        <v>1084</v>
      </c>
      <c r="B245" s="17">
        <v>34</v>
      </c>
      <c r="C245" s="18" t="s">
        <v>33</v>
      </c>
      <c r="D245" s="18"/>
      <c r="E245" s="19" t="s">
        <v>29</v>
      </c>
      <c r="F245" s="116">
        <v>10</v>
      </c>
      <c r="G245" s="24"/>
      <c r="H245" s="24"/>
      <c r="I245" s="24"/>
      <c r="J245" s="117"/>
      <c r="K245" s="117"/>
      <c r="L245" s="31"/>
      <c r="M245" s="31"/>
      <c r="N245" s="31"/>
      <c r="O245" s="31"/>
      <c r="P245" s="31"/>
      <c r="Q245" s="31"/>
      <c r="R245" s="31"/>
      <c r="S245" s="31"/>
      <c r="T245" s="31"/>
    </row>
    <row r="246" spans="1:20" x14ac:dyDescent="0.35">
      <c r="A246" s="17">
        <v>1085</v>
      </c>
      <c r="B246" s="17">
        <v>35</v>
      </c>
      <c r="C246" s="18" t="s">
        <v>34</v>
      </c>
      <c r="D246" s="18"/>
      <c r="E246" s="19" t="s">
        <v>29</v>
      </c>
      <c r="F246" s="116">
        <v>500</v>
      </c>
      <c r="G246" s="24"/>
      <c r="H246" s="24"/>
      <c r="I246" s="24"/>
      <c r="J246" s="117"/>
      <c r="K246" s="117"/>
      <c r="L246" s="31"/>
      <c r="M246" s="31"/>
      <c r="N246" s="31"/>
      <c r="O246" s="31"/>
      <c r="P246" s="31"/>
      <c r="Q246" s="31"/>
      <c r="R246" s="31"/>
      <c r="S246" s="31"/>
      <c r="T246" s="31"/>
    </row>
    <row r="247" spans="1:20" ht="20" x14ac:dyDescent="0.35">
      <c r="A247" s="10">
        <v>1088</v>
      </c>
      <c r="B247" s="11">
        <v>38</v>
      </c>
      <c r="C247" s="12" t="s">
        <v>35</v>
      </c>
      <c r="D247" s="12"/>
      <c r="E247" s="13" t="s">
        <v>29</v>
      </c>
      <c r="F247" s="28">
        <v>30</v>
      </c>
      <c r="G247" s="29"/>
      <c r="H247" s="24"/>
      <c r="I247" s="29"/>
      <c r="J247" s="25"/>
      <c r="K247" s="25"/>
      <c r="L247" s="31"/>
      <c r="M247" s="31"/>
      <c r="N247" s="31"/>
      <c r="O247" s="31"/>
      <c r="P247" s="31"/>
      <c r="Q247" s="31"/>
      <c r="R247" s="31"/>
      <c r="S247" s="31"/>
      <c r="T247" s="31"/>
    </row>
    <row r="248" spans="1:20" ht="20" x14ac:dyDescent="0.35">
      <c r="A248" s="10">
        <v>1135</v>
      </c>
      <c r="B248" s="11">
        <v>85</v>
      </c>
      <c r="C248" s="12" t="s">
        <v>36</v>
      </c>
      <c r="D248" s="12"/>
      <c r="E248" s="13" t="s">
        <v>29</v>
      </c>
      <c r="F248" s="28">
        <v>24</v>
      </c>
      <c r="G248" s="29"/>
      <c r="H248" s="24"/>
      <c r="I248" s="29"/>
      <c r="J248" s="25"/>
      <c r="K248" s="25"/>
      <c r="L248" s="31"/>
      <c r="M248" s="31"/>
      <c r="N248" s="31"/>
      <c r="O248" s="31"/>
      <c r="P248" s="31"/>
      <c r="Q248" s="31"/>
      <c r="R248" s="31"/>
      <c r="S248" s="31"/>
      <c r="T248" s="31"/>
    </row>
    <row r="249" spans="1:20" x14ac:dyDescent="0.35">
      <c r="A249" s="10">
        <v>1136</v>
      </c>
      <c r="B249" s="11">
        <v>86</v>
      </c>
      <c r="C249" s="12" t="s">
        <v>37</v>
      </c>
      <c r="D249" s="12"/>
      <c r="E249" s="13" t="s">
        <v>29</v>
      </c>
      <c r="F249" s="28">
        <v>6</v>
      </c>
      <c r="G249" s="29"/>
      <c r="H249" s="24"/>
      <c r="I249" s="29"/>
      <c r="J249" s="25"/>
      <c r="K249" s="25"/>
      <c r="L249" s="31"/>
      <c r="M249" s="31"/>
      <c r="N249" s="31"/>
      <c r="O249" s="31"/>
      <c r="P249" s="31"/>
      <c r="Q249" s="31"/>
      <c r="R249" s="31"/>
      <c r="S249" s="31"/>
      <c r="T249" s="31"/>
    </row>
    <row r="250" spans="1:20" ht="20" x14ac:dyDescent="0.35">
      <c r="A250" s="10">
        <v>1139</v>
      </c>
      <c r="B250" s="11">
        <v>89</v>
      </c>
      <c r="C250" s="12" t="s">
        <v>38</v>
      </c>
      <c r="D250" s="12"/>
      <c r="E250" s="13" t="s">
        <v>29</v>
      </c>
      <c r="F250" s="28">
        <v>24</v>
      </c>
      <c r="G250" s="29"/>
      <c r="H250" s="24"/>
      <c r="I250" s="29"/>
      <c r="J250" s="25"/>
      <c r="K250" s="25"/>
      <c r="L250" s="31"/>
      <c r="M250" s="31"/>
      <c r="N250" s="31"/>
      <c r="O250" s="31"/>
      <c r="P250" s="31"/>
      <c r="Q250" s="31"/>
      <c r="R250" s="31"/>
      <c r="S250" s="31"/>
      <c r="T250" s="31"/>
    </row>
    <row r="251" spans="1:20" ht="20" x14ac:dyDescent="0.35">
      <c r="A251" s="10">
        <v>1142</v>
      </c>
      <c r="B251" s="11">
        <v>92</v>
      </c>
      <c r="C251" s="12" t="s">
        <v>39</v>
      </c>
      <c r="D251" s="12"/>
      <c r="E251" s="13" t="s">
        <v>29</v>
      </c>
      <c r="F251" s="28">
        <v>6</v>
      </c>
      <c r="G251" s="29"/>
      <c r="H251" s="24"/>
      <c r="I251" s="29"/>
      <c r="J251" s="25"/>
      <c r="K251" s="25"/>
      <c r="L251" s="31"/>
      <c r="M251" s="31"/>
      <c r="N251" s="31"/>
      <c r="O251" s="31"/>
      <c r="P251" s="31"/>
      <c r="Q251" s="31"/>
      <c r="R251" s="31"/>
      <c r="S251" s="31"/>
      <c r="T251" s="31"/>
    </row>
    <row r="252" spans="1:20" x14ac:dyDescent="0.35">
      <c r="A252" s="10" t="s">
        <v>42</v>
      </c>
      <c r="B252" s="11"/>
      <c r="C252" s="12" t="s">
        <v>40</v>
      </c>
      <c r="D252" s="12"/>
      <c r="E252" s="13" t="s">
        <v>29</v>
      </c>
      <c r="F252" s="28">
        <v>60</v>
      </c>
      <c r="G252" s="29"/>
      <c r="H252" s="24"/>
      <c r="I252" s="29"/>
      <c r="J252" s="25"/>
      <c r="K252" s="25"/>
      <c r="L252" s="31"/>
      <c r="M252" s="31"/>
      <c r="N252" s="31"/>
      <c r="O252" s="31"/>
      <c r="P252" s="31"/>
      <c r="Q252" s="31"/>
      <c r="R252" s="31"/>
      <c r="S252" s="31"/>
      <c r="T252" s="31"/>
    </row>
    <row r="253" spans="1:20" x14ac:dyDescent="0.35">
      <c r="A253" s="10" t="s">
        <v>42</v>
      </c>
      <c r="B253" s="11"/>
      <c r="C253" s="12" t="s">
        <v>41</v>
      </c>
      <c r="D253" s="12"/>
      <c r="E253" s="13" t="s">
        <v>29</v>
      </c>
      <c r="F253" s="28">
        <v>150</v>
      </c>
      <c r="G253" s="29"/>
      <c r="H253" s="24"/>
      <c r="I253" s="29"/>
      <c r="J253" s="25"/>
      <c r="K253" s="25"/>
      <c r="L253" s="31"/>
      <c r="M253" s="31"/>
      <c r="N253" s="31"/>
      <c r="O253" s="31"/>
      <c r="P253" s="31"/>
      <c r="Q253" s="31"/>
      <c r="R253" s="31"/>
      <c r="S253" s="31"/>
      <c r="T253" s="31"/>
    </row>
    <row r="254" spans="1:20" x14ac:dyDescent="0.35">
      <c r="A254" s="10">
        <v>1266</v>
      </c>
      <c r="B254" s="11">
        <v>13</v>
      </c>
      <c r="C254" s="12" t="s">
        <v>45</v>
      </c>
      <c r="D254" s="12"/>
      <c r="E254" s="12" t="s">
        <v>46</v>
      </c>
      <c r="F254" s="28">
        <v>15</v>
      </c>
      <c r="G254" s="14"/>
      <c r="H254" s="14"/>
      <c r="I254" s="14"/>
      <c r="J254" s="14"/>
      <c r="K254" s="16"/>
      <c r="L254" s="31"/>
      <c r="M254" s="31"/>
      <c r="N254" s="31"/>
      <c r="O254" s="31"/>
      <c r="P254" s="31"/>
      <c r="Q254" s="31"/>
      <c r="R254" s="31"/>
      <c r="S254" s="31"/>
      <c r="T254" s="31"/>
    </row>
    <row r="255" spans="1:20" x14ac:dyDescent="0.35">
      <c r="A255" s="17">
        <v>1260</v>
      </c>
      <c r="B255" s="17">
        <v>7</v>
      </c>
      <c r="C255" s="18" t="s">
        <v>43</v>
      </c>
      <c r="D255" s="18"/>
      <c r="E255" s="18" t="s">
        <v>47</v>
      </c>
      <c r="F255" s="19">
        <v>1080</v>
      </c>
      <c r="G255" s="47"/>
      <c r="H255" s="47"/>
      <c r="I255" s="47"/>
      <c r="J255" s="47"/>
      <c r="K255" s="22"/>
      <c r="L255" s="31"/>
      <c r="M255" s="31"/>
      <c r="N255" s="31"/>
      <c r="O255" s="31"/>
      <c r="P255" s="31"/>
      <c r="Q255" s="31"/>
      <c r="R255" s="31"/>
      <c r="S255" s="31"/>
      <c r="T255" s="31"/>
    </row>
    <row r="256" spans="1:20" ht="22" x14ac:dyDescent="0.35">
      <c r="A256" s="10">
        <v>1250</v>
      </c>
      <c r="B256" s="11">
        <v>5</v>
      </c>
      <c r="C256" s="12" t="s">
        <v>44</v>
      </c>
      <c r="D256" s="12"/>
      <c r="E256" s="12" t="s">
        <v>48</v>
      </c>
      <c r="F256" s="13">
        <v>120</v>
      </c>
      <c r="G256" s="14"/>
      <c r="H256" s="14"/>
      <c r="I256" s="14"/>
      <c r="J256" s="14"/>
      <c r="K256" s="16"/>
      <c r="L256" s="31"/>
      <c r="M256" s="31"/>
      <c r="N256" s="31"/>
      <c r="O256" s="31"/>
      <c r="P256" s="31"/>
      <c r="Q256" s="31"/>
      <c r="R256" s="31"/>
      <c r="S256" s="31"/>
      <c r="T256" s="31"/>
    </row>
    <row r="257" spans="1:20" x14ac:dyDescent="0.35">
      <c r="A257" s="4"/>
      <c r="B257" s="4"/>
      <c r="C257" s="4"/>
      <c r="D257" s="4"/>
      <c r="E257" s="3"/>
      <c r="F257" s="3"/>
      <c r="G257" s="6"/>
      <c r="H257" s="6">
        <f t="shared" ref="H257" si="0">G257*F257</f>
        <v>0</v>
      </c>
      <c r="I257" s="6"/>
      <c r="J257" s="6">
        <f t="shared" ref="J257" si="1">I257*F257</f>
        <v>0</v>
      </c>
      <c r="K257" s="6">
        <f t="shared" ref="K257" si="2">J257+H257</f>
        <v>0</v>
      </c>
      <c r="L257" s="31"/>
      <c r="M257" s="31"/>
      <c r="N257" s="31"/>
      <c r="O257" s="31"/>
      <c r="P257" s="31"/>
      <c r="Q257" s="31"/>
      <c r="R257" s="31"/>
      <c r="S257" s="31"/>
      <c r="T257" s="31"/>
    </row>
    <row r="258" spans="1:20" x14ac:dyDescent="0.35">
      <c r="A258" s="7"/>
      <c r="B258" s="7"/>
      <c r="C258" s="7"/>
      <c r="D258" s="7"/>
      <c r="E258" s="7"/>
      <c r="F258" s="7"/>
      <c r="G258" s="7"/>
      <c r="H258" s="26">
        <f>SUM(H7:H257)</f>
        <v>0</v>
      </c>
      <c r="I258" s="26"/>
      <c r="J258" s="26">
        <f>SUM(J7:J257)</f>
        <v>0</v>
      </c>
      <c r="K258" s="26">
        <f>SUM(K7:K257)</f>
        <v>0</v>
      </c>
      <c r="L258" s="31"/>
      <c r="M258" s="31"/>
      <c r="N258" s="31"/>
      <c r="O258" s="31"/>
      <c r="P258" s="31"/>
      <c r="Q258" s="31"/>
      <c r="R258" s="31"/>
      <c r="S258" s="31"/>
      <c r="T258" s="31"/>
    </row>
    <row r="259" spans="1:20" x14ac:dyDescent="0.35">
      <c r="A259" s="2"/>
      <c r="B259" s="2"/>
      <c r="C259" s="2" t="s">
        <v>8</v>
      </c>
      <c r="D259" s="2"/>
      <c r="E259" s="8"/>
      <c r="F259" s="2"/>
      <c r="G259" s="2"/>
      <c r="H259" s="27"/>
      <c r="I259" s="27"/>
      <c r="J259" s="27"/>
      <c r="K259" s="27">
        <f>J258*E259</f>
        <v>0</v>
      </c>
      <c r="L259" s="31"/>
      <c r="M259" s="31"/>
      <c r="N259" s="31"/>
      <c r="O259" s="31"/>
      <c r="P259" s="31"/>
      <c r="Q259" s="31"/>
      <c r="R259" s="31"/>
      <c r="S259" s="31"/>
      <c r="T259" s="31"/>
    </row>
    <row r="260" spans="1:20" x14ac:dyDescent="0.35">
      <c r="A260" s="2"/>
      <c r="B260" s="2"/>
      <c r="C260" s="2" t="s">
        <v>5</v>
      </c>
      <c r="D260" s="2"/>
      <c r="E260" s="2"/>
      <c r="F260" s="2"/>
      <c r="G260" s="2"/>
      <c r="H260" s="27"/>
      <c r="I260" s="27"/>
      <c r="J260" s="27"/>
      <c r="K260" s="27">
        <f>K259+K258</f>
        <v>0</v>
      </c>
      <c r="L260" s="31"/>
      <c r="M260" s="31"/>
      <c r="N260" s="31"/>
      <c r="O260" s="31"/>
      <c r="P260" s="31"/>
      <c r="Q260" s="31"/>
      <c r="R260" s="31"/>
      <c r="S260" s="31"/>
      <c r="T260" s="31"/>
    </row>
    <row r="261" spans="1:20" x14ac:dyDescent="0.35">
      <c r="A261" s="2"/>
      <c r="B261" s="2"/>
      <c r="C261" s="2" t="s">
        <v>9</v>
      </c>
      <c r="D261" s="2"/>
      <c r="E261" s="8"/>
      <c r="F261" s="2"/>
      <c r="G261" s="2"/>
      <c r="H261" s="27"/>
      <c r="I261" s="27"/>
      <c r="J261" s="27"/>
      <c r="K261" s="27">
        <f>K260*E261</f>
        <v>0</v>
      </c>
    </row>
    <row r="262" spans="1:20" x14ac:dyDescent="0.35">
      <c r="A262" s="2"/>
      <c r="B262" s="2"/>
      <c r="C262" s="2" t="s">
        <v>5</v>
      </c>
      <c r="D262" s="2"/>
      <c r="E262" s="2"/>
      <c r="F262" s="2"/>
      <c r="G262" s="2"/>
      <c r="H262" s="27"/>
      <c r="I262" s="27"/>
      <c r="J262" s="27"/>
      <c r="K262" s="27">
        <f>K261+K260</f>
        <v>0</v>
      </c>
    </row>
    <row r="263" spans="1:20" x14ac:dyDescent="0.35">
      <c r="A263" s="2"/>
      <c r="B263" s="2"/>
      <c r="C263" s="2" t="s">
        <v>10</v>
      </c>
      <c r="D263" s="2"/>
      <c r="E263" s="8">
        <v>0.18</v>
      </c>
      <c r="F263" s="2"/>
      <c r="G263" s="2"/>
      <c r="H263" s="27"/>
      <c r="I263" s="27"/>
      <c r="J263" s="27"/>
      <c r="K263" s="27">
        <f>K262*E263</f>
        <v>0</v>
      </c>
    </row>
    <row r="264" spans="1:20" x14ac:dyDescent="0.35">
      <c r="A264" s="2"/>
      <c r="B264" s="2"/>
      <c r="C264" s="2" t="s">
        <v>11</v>
      </c>
      <c r="D264" s="2"/>
      <c r="E264" s="2"/>
      <c r="F264" s="2"/>
      <c r="G264" s="2"/>
      <c r="H264" s="27"/>
      <c r="I264" s="27"/>
      <c r="J264" s="27"/>
      <c r="K264" s="141">
        <f>K263+K262</f>
        <v>0</v>
      </c>
      <c r="L264" s="141"/>
    </row>
    <row r="265" spans="1:20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20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</sheetData>
  <mergeCells count="9">
    <mergeCell ref="I4:J4"/>
    <mergeCell ref="K4:K5"/>
    <mergeCell ref="A1:K2"/>
    <mergeCell ref="A4:A5"/>
    <mergeCell ref="B4:B5"/>
    <mergeCell ref="C4:C5"/>
    <mergeCell ref="E4:E5"/>
    <mergeCell ref="F4:F5"/>
    <mergeCell ref="G4:H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4"/>
  <sheetViews>
    <sheetView workbookViewId="0">
      <pane xSplit="10" ySplit="5" topLeftCell="K12" activePane="bottomRight" state="frozen"/>
      <selection pane="topRight" activeCell="F1" sqref="F1"/>
      <selection pane="bottomLeft" activeCell="A10" sqref="A10"/>
      <selection pane="bottomRight" activeCell="A55" sqref="A55:XFD55"/>
    </sheetView>
  </sheetViews>
  <sheetFormatPr defaultRowHeight="14.5" x14ac:dyDescent="0.35"/>
  <cols>
    <col min="1" max="1" width="5.1796875" customWidth="1"/>
    <col min="2" max="2" width="34" customWidth="1"/>
    <col min="7" max="7" width="7.54296875" customWidth="1"/>
    <col min="8" max="8" width="7.36328125" customWidth="1"/>
    <col min="9" max="9" width="6.6328125" customWidth="1"/>
    <col min="11" max="23" width="5.81640625" customWidth="1"/>
    <col min="24" max="24" width="7.81640625" customWidth="1"/>
    <col min="25" max="25" width="5.81640625" customWidth="1"/>
    <col min="26" max="26" width="7.81640625" customWidth="1"/>
  </cols>
  <sheetData>
    <row r="1" spans="1:28" x14ac:dyDescent="0.3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5"/>
      <c r="Y1" s="36"/>
      <c r="Z1" s="37"/>
      <c r="AA1" s="33"/>
      <c r="AB1" s="33"/>
    </row>
    <row r="2" spans="1:28" x14ac:dyDescent="0.35">
      <c r="A2" s="165"/>
      <c r="B2" s="166"/>
      <c r="C2" s="164" t="s">
        <v>55</v>
      </c>
      <c r="D2" s="164" t="s">
        <v>56</v>
      </c>
      <c r="E2" s="164" t="s">
        <v>57</v>
      </c>
      <c r="F2" s="164" t="s">
        <v>58</v>
      </c>
      <c r="G2" s="164" t="s">
        <v>61</v>
      </c>
      <c r="H2" s="164" t="s">
        <v>59</v>
      </c>
      <c r="I2" s="171" t="s">
        <v>60</v>
      </c>
      <c r="J2" s="171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73" t="s">
        <v>51</v>
      </c>
      <c r="Y2" s="164" t="s">
        <v>49</v>
      </c>
      <c r="Z2" s="168" t="s">
        <v>52</v>
      </c>
      <c r="AA2" s="33"/>
      <c r="AB2" s="33"/>
    </row>
    <row r="3" spans="1:28" x14ac:dyDescent="0.35">
      <c r="A3" s="165"/>
      <c r="B3" s="166"/>
      <c r="C3" s="164"/>
      <c r="D3" s="164"/>
      <c r="E3" s="164"/>
      <c r="F3" s="164"/>
      <c r="G3" s="164"/>
      <c r="H3" s="164"/>
      <c r="I3" s="171"/>
      <c r="J3" s="171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73"/>
      <c r="Y3" s="164"/>
      <c r="Z3" s="168"/>
      <c r="AA3" s="33"/>
      <c r="AB3" s="33"/>
    </row>
    <row r="4" spans="1:28" x14ac:dyDescent="0.35">
      <c r="A4" s="165"/>
      <c r="B4" s="167"/>
      <c r="C4" s="164"/>
      <c r="D4" s="164"/>
      <c r="E4" s="164"/>
      <c r="F4" s="164"/>
      <c r="G4" s="164"/>
      <c r="H4" s="170"/>
      <c r="I4" s="172"/>
      <c r="J4" s="171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74"/>
      <c r="Y4" s="170"/>
      <c r="Z4" s="169"/>
      <c r="AA4" s="33"/>
      <c r="AB4" s="33"/>
    </row>
    <row r="5" spans="1:28" x14ac:dyDescent="0.35">
      <c r="A5" s="38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8"/>
      <c r="Y5" s="33"/>
      <c r="Z5" s="39"/>
      <c r="AA5" s="33"/>
      <c r="AB5" s="33"/>
    </row>
    <row r="6" spans="1:28" x14ac:dyDescent="0.35">
      <c r="A6" s="38"/>
      <c r="B6" s="40" t="s">
        <v>13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8">
        <f t="shared" ref="X6:X42" si="0">SUM(K6:W6)</f>
        <v>0</v>
      </c>
      <c r="Y6" s="33"/>
      <c r="Z6" s="39">
        <f>X6*Y6</f>
        <v>0</v>
      </c>
      <c r="AA6" s="33"/>
      <c r="AB6" s="33"/>
    </row>
    <row r="7" spans="1:28" x14ac:dyDescent="0.35">
      <c r="A7" s="38"/>
      <c r="B7" s="33" t="s">
        <v>115</v>
      </c>
      <c r="C7" s="33"/>
      <c r="D7" s="33"/>
      <c r="E7" s="33"/>
      <c r="F7" s="33"/>
      <c r="G7" s="33">
        <f>Z7</f>
        <v>253.8</v>
      </c>
      <c r="H7" s="33">
        <f>G7</f>
        <v>253.8</v>
      </c>
      <c r="I7" s="33"/>
      <c r="J7" s="33"/>
      <c r="K7" s="33">
        <v>8.6999999999999993</v>
      </c>
      <c r="L7" s="33">
        <v>57.3</v>
      </c>
      <c r="M7" s="33">
        <v>187.8</v>
      </c>
      <c r="N7" s="33"/>
      <c r="O7" s="33"/>
      <c r="P7" s="33"/>
      <c r="Q7" s="33"/>
      <c r="R7" s="33"/>
      <c r="S7" s="33"/>
      <c r="T7" s="33"/>
      <c r="U7" s="33"/>
      <c r="V7" s="33"/>
      <c r="W7" s="33"/>
      <c r="X7" s="38">
        <f t="shared" si="0"/>
        <v>253.8</v>
      </c>
      <c r="Y7" s="33">
        <v>1</v>
      </c>
      <c r="Z7" s="39">
        <f t="shared" ref="Z7:Z90" si="1">X7*Y7</f>
        <v>253.8</v>
      </c>
      <c r="AA7" s="33"/>
      <c r="AB7" s="33"/>
    </row>
    <row r="8" spans="1:28" x14ac:dyDescent="0.35">
      <c r="A8" s="38"/>
      <c r="B8" s="33" t="s">
        <v>116</v>
      </c>
      <c r="C8" s="33"/>
      <c r="D8" s="33"/>
      <c r="E8" s="33"/>
      <c r="F8" s="33"/>
      <c r="G8" s="33">
        <f t="shared" ref="G8:G11" si="2">Z8</f>
        <v>66.5</v>
      </c>
      <c r="H8" s="33">
        <f t="shared" ref="H8:H11" si="3">G8</f>
        <v>66.5</v>
      </c>
      <c r="I8" s="33"/>
      <c r="J8" s="33"/>
      <c r="K8" s="33">
        <v>32.1</v>
      </c>
      <c r="L8" s="33">
        <v>18.7</v>
      </c>
      <c r="M8" s="33">
        <v>15.7</v>
      </c>
      <c r="N8" s="33"/>
      <c r="O8" s="33"/>
      <c r="P8" s="33"/>
      <c r="Q8" s="33"/>
      <c r="R8" s="33"/>
      <c r="S8" s="33"/>
      <c r="T8" s="33"/>
      <c r="U8" s="33"/>
      <c r="V8" s="33"/>
      <c r="W8" s="33"/>
      <c r="X8" s="38">
        <f t="shared" si="0"/>
        <v>66.5</v>
      </c>
      <c r="Y8" s="33">
        <v>1</v>
      </c>
      <c r="Z8" s="39">
        <f t="shared" si="1"/>
        <v>66.5</v>
      </c>
      <c r="AA8" s="33"/>
      <c r="AB8" s="33"/>
    </row>
    <row r="9" spans="1:28" x14ac:dyDescent="0.35">
      <c r="A9" s="38"/>
      <c r="B9" s="33" t="s">
        <v>117</v>
      </c>
      <c r="C9" s="33"/>
      <c r="D9" s="33"/>
      <c r="E9" s="33"/>
      <c r="F9" s="33"/>
      <c r="G9" s="33">
        <f t="shared" si="2"/>
        <v>90.5</v>
      </c>
      <c r="H9" s="33">
        <f t="shared" si="3"/>
        <v>90.5</v>
      </c>
      <c r="I9" s="33"/>
      <c r="J9" s="33"/>
      <c r="K9" s="33">
        <v>90.5</v>
      </c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8">
        <f t="shared" si="0"/>
        <v>90.5</v>
      </c>
      <c r="Y9" s="33">
        <v>1</v>
      </c>
      <c r="Z9" s="39">
        <f t="shared" si="1"/>
        <v>90.5</v>
      </c>
      <c r="AA9" s="33"/>
      <c r="AB9" s="33"/>
    </row>
    <row r="10" spans="1:28" x14ac:dyDescent="0.35">
      <c r="A10" s="38"/>
      <c r="B10" s="33" t="s">
        <v>118</v>
      </c>
      <c r="C10" s="33"/>
      <c r="D10" s="33"/>
      <c r="E10" s="33"/>
      <c r="F10" s="33"/>
      <c r="G10" s="33">
        <f t="shared" si="2"/>
        <v>45</v>
      </c>
      <c r="H10" s="33">
        <f t="shared" si="3"/>
        <v>45</v>
      </c>
      <c r="I10" s="33"/>
      <c r="J10" s="33"/>
      <c r="K10" s="33">
        <v>30.1</v>
      </c>
      <c r="L10" s="33">
        <v>14.9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8">
        <f t="shared" si="0"/>
        <v>45</v>
      </c>
      <c r="Y10" s="33">
        <v>1</v>
      </c>
      <c r="Z10" s="39">
        <f t="shared" si="1"/>
        <v>45</v>
      </c>
      <c r="AA10" s="33"/>
      <c r="AB10" s="33"/>
    </row>
    <row r="11" spans="1:28" x14ac:dyDescent="0.35">
      <c r="A11" s="38"/>
      <c r="B11" s="33" t="s">
        <v>119</v>
      </c>
      <c r="C11" s="33"/>
      <c r="D11" s="33"/>
      <c r="E11" s="33"/>
      <c r="F11" s="33"/>
      <c r="G11" s="33">
        <f t="shared" si="2"/>
        <v>46</v>
      </c>
      <c r="H11" s="33">
        <f t="shared" si="3"/>
        <v>46</v>
      </c>
      <c r="I11" s="33"/>
      <c r="J11" s="33"/>
      <c r="K11" s="33">
        <v>46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8">
        <f t="shared" si="0"/>
        <v>46</v>
      </c>
      <c r="Y11" s="33">
        <v>1</v>
      </c>
      <c r="Z11" s="39">
        <f t="shared" si="1"/>
        <v>46</v>
      </c>
      <c r="AA11" s="33"/>
      <c r="AB11" s="33"/>
    </row>
    <row r="12" spans="1:28" x14ac:dyDescent="0.35">
      <c r="A12" s="38"/>
      <c r="B12" s="33" t="s">
        <v>105</v>
      </c>
      <c r="C12" s="33"/>
      <c r="D12" s="33"/>
      <c r="E12" s="33"/>
      <c r="F12" s="33"/>
      <c r="G12" s="33">
        <f>Z12</f>
        <v>71.5</v>
      </c>
      <c r="H12" s="33"/>
      <c r="I12" s="33">
        <f>G12</f>
        <v>71.5</v>
      </c>
      <c r="J12" s="33"/>
      <c r="K12" s="33">
        <v>36.799999999999997</v>
      </c>
      <c r="L12" s="33">
        <v>34.700000000000003</v>
      </c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8">
        <f t="shared" ref="X12:X16" si="4">SUM(K12:W12)</f>
        <v>71.5</v>
      </c>
      <c r="Y12" s="33">
        <v>1</v>
      </c>
      <c r="Z12" s="39">
        <f t="shared" ref="Z12:Z16" si="5">X12*Y12</f>
        <v>71.5</v>
      </c>
      <c r="AA12" s="33"/>
      <c r="AB12" s="33"/>
    </row>
    <row r="13" spans="1:28" x14ac:dyDescent="0.35">
      <c r="A13" s="38"/>
      <c r="B13" s="33" t="s">
        <v>120</v>
      </c>
      <c r="C13" s="33"/>
      <c r="D13" s="33"/>
      <c r="E13" s="33"/>
      <c r="F13" s="33"/>
      <c r="G13" s="33">
        <f t="shared" ref="G13:G14" si="6">Z13</f>
        <v>48.1</v>
      </c>
      <c r="H13" s="33"/>
      <c r="I13" s="33">
        <f>G13</f>
        <v>48.1</v>
      </c>
      <c r="J13" s="33"/>
      <c r="K13" s="33">
        <v>15.6</v>
      </c>
      <c r="L13" s="33">
        <v>16.399999999999999</v>
      </c>
      <c r="M13" s="33">
        <v>16.100000000000001</v>
      </c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8">
        <f t="shared" si="4"/>
        <v>48.1</v>
      </c>
      <c r="Y13" s="33">
        <v>1</v>
      </c>
      <c r="Z13" s="39">
        <f t="shared" si="5"/>
        <v>48.1</v>
      </c>
      <c r="AA13" s="33"/>
      <c r="AB13" s="33"/>
    </row>
    <row r="14" spans="1:28" x14ac:dyDescent="0.35">
      <c r="A14" s="38"/>
      <c r="B14" s="33" t="s">
        <v>72</v>
      </c>
      <c r="C14" s="33"/>
      <c r="D14" s="33"/>
      <c r="E14" s="33"/>
      <c r="F14" s="33"/>
      <c r="G14" s="33">
        <f t="shared" si="6"/>
        <v>86</v>
      </c>
      <c r="H14" s="33"/>
      <c r="I14" s="33">
        <f>G14</f>
        <v>86</v>
      </c>
      <c r="J14" s="33"/>
      <c r="K14" s="33">
        <v>53.1</v>
      </c>
      <c r="L14" s="33">
        <v>32.9</v>
      </c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8">
        <f t="shared" si="4"/>
        <v>86</v>
      </c>
      <c r="Y14" s="33">
        <v>1</v>
      </c>
      <c r="Z14" s="39">
        <f t="shared" si="5"/>
        <v>86</v>
      </c>
      <c r="AA14" s="33"/>
      <c r="AB14" s="33"/>
    </row>
    <row r="15" spans="1:28" x14ac:dyDescent="0.35">
      <c r="A15" s="38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8">
        <f t="shared" si="4"/>
        <v>0</v>
      </c>
      <c r="Y15" s="33"/>
      <c r="Z15" s="39">
        <f t="shared" si="5"/>
        <v>0</v>
      </c>
      <c r="AA15" s="33"/>
      <c r="AB15" s="33"/>
    </row>
    <row r="16" spans="1:28" x14ac:dyDescent="0.35">
      <c r="A16" s="38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8">
        <f t="shared" si="4"/>
        <v>0</v>
      </c>
      <c r="Y16" s="33"/>
      <c r="Z16" s="39">
        <f t="shared" si="5"/>
        <v>0</v>
      </c>
      <c r="AA16" s="33"/>
      <c r="AB16" s="33"/>
    </row>
    <row r="17" spans="1:28" x14ac:dyDescent="0.35">
      <c r="A17" s="65"/>
      <c r="B17" s="75" t="s">
        <v>131</v>
      </c>
      <c r="C17" s="65"/>
      <c r="D17" s="65"/>
      <c r="E17" s="65"/>
      <c r="F17" s="65"/>
      <c r="G17" s="65">
        <f>SUM(G7:G16)</f>
        <v>707.4</v>
      </c>
      <c r="H17" s="65">
        <f>SUM(H7:H16)</f>
        <v>501.8</v>
      </c>
      <c r="I17" s="65">
        <f>SUM(I11:I16)</f>
        <v>205.6</v>
      </c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>
        <f t="shared" si="0"/>
        <v>0</v>
      </c>
      <c r="Y17" s="65"/>
      <c r="Z17" s="65">
        <f t="shared" si="1"/>
        <v>0</v>
      </c>
      <c r="AA17" s="33"/>
      <c r="AB17" s="33"/>
    </row>
    <row r="18" spans="1:28" x14ac:dyDescent="0.35">
      <c r="A18" s="35"/>
      <c r="B18" s="43" t="s">
        <v>53</v>
      </c>
      <c r="C18" s="36">
        <f t="shared" ref="C18:C19" si="7">Z18</f>
        <v>0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5">
        <f t="shared" si="0"/>
        <v>0</v>
      </c>
      <c r="Y18" s="36"/>
      <c r="Z18" s="37">
        <f t="shared" si="1"/>
        <v>0</v>
      </c>
      <c r="AA18" s="33"/>
      <c r="AB18" s="33"/>
    </row>
    <row r="19" spans="1:28" x14ac:dyDescent="0.35">
      <c r="A19" s="38"/>
      <c r="B19" s="33" t="s">
        <v>62</v>
      </c>
      <c r="C19" s="33">
        <f t="shared" si="7"/>
        <v>0</v>
      </c>
      <c r="D19" s="33"/>
      <c r="E19" s="33"/>
      <c r="F19" s="33">
        <v>1455.53</v>
      </c>
      <c r="G19" s="33">
        <v>1455.53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8">
        <f t="shared" si="0"/>
        <v>0</v>
      </c>
      <c r="Y19" s="33"/>
      <c r="Z19" s="39">
        <f t="shared" si="1"/>
        <v>0</v>
      </c>
      <c r="AA19" s="33"/>
      <c r="AB19" s="33"/>
    </row>
    <row r="20" spans="1:28" x14ac:dyDescent="0.35">
      <c r="A20" s="38"/>
      <c r="B20" s="33" t="s">
        <v>63</v>
      </c>
      <c r="C20" s="33"/>
      <c r="D20" s="33"/>
      <c r="E20" s="33"/>
      <c r="F20" s="33"/>
      <c r="G20" s="33"/>
      <c r="H20" s="33">
        <v>409.8</v>
      </c>
      <c r="I20" s="33"/>
      <c r="J20" s="33"/>
      <c r="K20" s="33"/>
      <c r="L20" s="33"/>
      <c r="M20" s="33"/>
      <c r="N20" s="33">
        <v>1409.8</v>
      </c>
      <c r="O20" s="33"/>
      <c r="P20" s="33"/>
      <c r="Q20" s="33"/>
      <c r="R20" s="33"/>
      <c r="S20" s="33"/>
      <c r="T20" s="33"/>
      <c r="U20" s="33"/>
      <c r="V20" s="33"/>
      <c r="W20" s="33"/>
      <c r="X20" s="38">
        <f t="shared" si="0"/>
        <v>1409.8</v>
      </c>
      <c r="Y20" s="33">
        <v>1</v>
      </c>
      <c r="Z20" s="39">
        <f t="shared" si="1"/>
        <v>1409.8</v>
      </c>
      <c r="AA20" s="33"/>
      <c r="AB20" s="33"/>
    </row>
    <row r="21" spans="1:28" x14ac:dyDescent="0.35">
      <c r="A21" s="38"/>
      <c r="B21" s="33" t="s">
        <v>65</v>
      </c>
      <c r="C21" s="33"/>
      <c r="D21" s="33"/>
      <c r="E21" s="33"/>
      <c r="F21" s="33"/>
      <c r="G21" s="33"/>
      <c r="H21" s="33">
        <f>Z21</f>
        <v>6.6</v>
      </c>
      <c r="I21" s="33"/>
      <c r="J21" s="33"/>
      <c r="K21" s="33"/>
      <c r="L21" s="33"/>
      <c r="M21" s="33"/>
      <c r="N21" s="33">
        <v>6.6</v>
      </c>
      <c r="O21" s="33"/>
      <c r="P21" s="33"/>
      <c r="Q21" s="33"/>
      <c r="R21" s="33"/>
      <c r="S21" s="33"/>
      <c r="T21" s="33"/>
      <c r="U21" s="33"/>
      <c r="V21" s="33"/>
      <c r="W21" s="33"/>
      <c r="X21" s="38">
        <f t="shared" si="0"/>
        <v>6.6</v>
      </c>
      <c r="Y21" s="33">
        <v>1</v>
      </c>
      <c r="Z21" s="39">
        <f t="shared" si="1"/>
        <v>6.6</v>
      </c>
      <c r="AA21" s="33"/>
      <c r="AB21" s="33"/>
    </row>
    <row r="22" spans="1:28" x14ac:dyDescent="0.35">
      <c r="A22" s="38"/>
      <c r="B22" s="33" t="s">
        <v>66</v>
      </c>
      <c r="C22" s="33"/>
      <c r="D22" s="33"/>
      <c r="E22" s="33"/>
      <c r="F22" s="33"/>
      <c r="G22" s="33"/>
      <c r="H22" s="33">
        <f>Z22</f>
        <v>54.5</v>
      </c>
      <c r="I22" s="33"/>
      <c r="J22" s="33"/>
      <c r="K22" s="33"/>
      <c r="L22" s="33"/>
      <c r="M22" s="33"/>
      <c r="N22" s="33">
        <v>21.6</v>
      </c>
      <c r="O22" s="33">
        <v>32.9</v>
      </c>
      <c r="P22" s="33"/>
      <c r="Q22" s="33"/>
      <c r="R22" s="33"/>
      <c r="S22" s="33"/>
      <c r="T22" s="33"/>
      <c r="U22" s="33"/>
      <c r="V22" s="33"/>
      <c r="W22" s="33"/>
      <c r="X22" s="38">
        <f t="shared" si="0"/>
        <v>54.5</v>
      </c>
      <c r="Y22" s="33">
        <v>1</v>
      </c>
      <c r="Z22" s="39">
        <f t="shared" ref="Z22" si="8">X22*Y22</f>
        <v>54.5</v>
      </c>
      <c r="AA22" s="33"/>
      <c r="AB22" s="33"/>
    </row>
    <row r="23" spans="1:28" x14ac:dyDescent="0.35">
      <c r="A23" s="38"/>
      <c r="B23" s="33" t="s">
        <v>67</v>
      </c>
      <c r="C23" s="33"/>
      <c r="D23" s="33"/>
      <c r="E23" s="33"/>
      <c r="F23" s="33"/>
      <c r="G23" s="33"/>
      <c r="H23" s="33">
        <f>Z23</f>
        <v>32.299999999999997</v>
      </c>
      <c r="I23" s="33"/>
      <c r="J23" s="33"/>
      <c r="K23" s="33">
        <v>32.299999999999997</v>
      </c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8">
        <f t="shared" si="0"/>
        <v>32.299999999999997</v>
      </c>
      <c r="Y23" s="33">
        <v>1</v>
      </c>
      <c r="Z23" s="39">
        <f t="shared" ref="Z23:Z35" si="9">X23*Y23</f>
        <v>32.299999999999997</v>
      </c>
      <c r="AA23" s="33"/>
      <c r="AB23" s="33"/>
    </row>
    <row r="24" spans="1:28" x14ac:dyDescent="0.35">
      <c r="A24" s="38"/>
      <c r="B24" s="33" t="s">
        <v>68</v>
      </c>
      <c r="C24" s="33"/>
      <c r="D24" s="33"/>
      <c r="E24" s="33"/>
      <c r="F24" s="33"/>
      <c r="G24" s="33"/>
      <c r="H24" s="33">
        <f t="shared" ref="H24:H25" si="10">Z24</f>
        <v>17.2</v>
      </c>
      <c r="I24" s="33"/>
      <c r="J24" s="33"/>
      <c r="K24" s="33">
        <v>14</v>
      </c>
      <c r="L24" s="33">
        <v>3.2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8">
        <f t="shared" si="0"/>
        <v>17.2</v>
      </c>
      <c r="Y24" s="33">
        <v>1</v>
      </c>
      <c r="Z24" s="39">
        <f t="shared" si="9"/>
        <v>17.2</v>
      </c>
      <c r="AA24" s="33"/>
      <c r="AB24" s="33"/>
    </row>
    <row r="25" spans="1:28" x14ac:dyDescent="0.35">
      <c r="A25" s="38"/>
      <c r="B25" s="33" t="s">
        <v>69</v>
      </c>
      <c r="C25" s="33"/>
      <c r="D25" s="33"/>
      <c r="E25" s="33"/>
      <c r="F25" s="33"/>
      <c r="G25" s="33"/>
      <c r="H25" s="33">
        <f t="shared" si="10"/>
        <v>15.3</v>
      </c>
      <c r="I25" s="33"/>
      <c r="J25" s="33"/>
      <c r="K25" s="33">
        <v>15.3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8">
        <f t="shared" si="0"/>
        <v>15.3</v>
      </c>
      <c r="Y25" s="33">
        <v>1</v>
      </c>
      <c r="Z25" s="39">
        <f t="shared" si="9"/>
        <v>15.3</v>
      </c>
      <c r="AA25" s="33"/>
      <c r="AB25" s="33"/>
    </row>
    <row r="26" spans="1:28" x14ac:dyDescent="0.35">
      <c r="A26" s="38"/>
      <c r="B26" s="33" t="s">
        <v>70</v>
      </c>
      <c r="C26" s="33"/>
      <c r="D26" s="33"/>
      <c r="E26" s="33"/>
      <c r="F26" s="33"/>
      <c r="G26" s="33"/>
      <c r="H26" s="33"/>
      <c r="I26" s="33">
        <f>Z26</f>
        <v>242.7</v>
      </c>
      <c r="J26" s="33"/>
      <c r="K26" s="33">
        <v>242.7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8">
        <f t="shared" si="0"/>
        <v>242.7</v>
      </c>
      <c r="Y26" s="33">
        <v>1</v>
      </c>
      <c r="Z26" s="39">
        <f t="shared" si="9"/>
        <v>242.7</v>
      </c>
      <c r="AA26" s="33"/>
      <c r="AB26" s="33"/>
    </row>
    <row r="27" spans="1:28" x14ac:dyDescent="0.35">
      <c r="A27" s="38"/>
      <c r="B27" s="33" t="s">
        <v>71</v>
      </c>
      <c r="C27" s="33"/>
      <c r="D27" s="33"/>
      <c r="E27" s="33"/>
      <c r="F27" s="33"/>
      <c r="G27" s="33"/>
      <c r="H27" s="33"/>
      <c r="I27" s="33">
        <f t="shared" ref="I27:I34" si="11">Z27</f>
        <v>159.30000000000001</v>
      </c>
      <c r="J27" s="33"/>
      <c r="K27" s="33">
        <v>159.30000000000001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8">
        <f t="shared" si="0"/>
        <v>159.30000000000001</v>
      </c>
      <c r="Y27" s="33">
        <v>1</v>
      </c>
      <c r="Z27" s="39">
        <f t="shared" ref="Z27:Z29" si="12">X27*Y27</f>
        <v>159.30000000000001</v>
      </c>
      <c r="AA27" s="33"/>
      <c r="AB27" s="33"/>
    </row>
    <row r="28" spans="1:28" x14ac:dyDescent="0.35">
      <c r="A28" s="38"/>
      <c r="B28" s="33" t="s">
        <v>72</v>
      </c>
      <c r="C28" s="33"/>
      <c r="D28" s="33"/>
      <c r="E28" s="33"/>
      <c r="F28" s="33"/>
      <c r="G28" s="33"/>
      <c r="H28" s="33"/>
      <c r="I28" s="33">
        <f t="shared" si="11"/>
        <v>53.4</v>
      </c>
      <c r="J28" s="33"/>
      <c r="K28" s="33">
        <v>17.7</v>
      </c>
      <c r="L28" s="33">
        <v>17.600000000000001</v>
      </c>
      <c r="M28" s="33">
        <v>18.100000000000001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8">
        <f t="shared" si="0"/>
        <v>53.4</v>
      </c>
      <c r="Y28" s="33">
        <v>1</v>
      </c>
      <c r="Z28" s="39">
        <f t="shared" si="12"/>
        <v>53.4</v>
      </c>
      <c r="AA28" s="33"/>
      <c r="AB28" s="33"/>
    </row>
    <row r="29" spans="1:28" x14ac:dyDescent="0.35">
      <c r="A29" s="38"/>
      <c r="B29" s="33" t="s">
        <v>73</v>
      </c>
      <c r="C29" s="33"/>
      <c r="D29" s="33"/>
      <c r="E29" s="33"/>
      <c r="F29" s="33"/>
      <c r="G29" s="33"/>
      <c r="H29" s="33"/>
      <c r="I29" s="33">
        <f t="shared" si="11"/>
        <v>17.899999999999999</v>
      </c>
      <c r="J29" s="33"/>
      <c r="K29" s="33">
        <v>17.899999999999999</v>
      </c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8">
        <f t="shared" si="0"/>
        <v>17.899999999999999</v>
      </c>
      <c r="Y29" s="33">
        <v>1</v>
      </c>
      <c r="Z29" s="39">
        <f t="shared" si="12"/>
        <v>17.899999999999999</v>
      </c>
      <c r="AA29" s="33"/>
      <c r="AB29" s="33"/>
    </row>
    <row r="30" spans="1:28" x14ac:dyDescent="0.35">
      <c r="A30" s="38"/>
      <c r="B30" s="33" t="s">
        <v>74</v>
      </c>
      <c r="C30" s="33"/>
      <c r="D30" s="33"/>
      <c r="E30" s="33"/>
      <c r="F30" s="33"/>
      <c r="G30" s="33"/>
      <c r="H30" s="33"/>
      <c r="I30" s="33">
        <f t="shared" si="11"/>
        <v>19.600000000000001</v>
      </c>
      <c r="J30" s="33"/>
      <c r="K30" s="33">
        <v>19.600000000000001</v>
      </c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8">
        <f t="shared" si="0"/>
        <v>19.600000000000001</v>
      </c>
      <c r="Y30" s="33">
        <v>1</v>
      </c>
      <c r="Z30" s="39">
        <f t="shared" si="9"/>
        <v>19.600000000000001</v>
      </c>
      <c r="AA30" s="33"/>
      <c r="AB30" s="33"/>
    </row>
    <row r="31" spans="1:28" x14ac:dyDescent="0.35">
      <c r="A31" s="38"/>
      <c r="B31" s="33" t="s">
        <v>75</v>
      </c>
      <c r="C31" s="33"/>
      <c r="D31" s="33"/>
      <c r="E31" s="33"/>
      <c r="F31" s="33"/>
      <c r="G31" s="33"/>
      <c r="H31" s="33"/>
      <c r="I31" s="33">
        <f t="shared" si="11"/>
        <v>176.2</v>
      </c>
      <c r="J31" s="33"/>
      <c r="K31" s="33">
        <v>176.2</v>
      </c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8">
        <f t="shared" si="0"/>
        <v>176.2</v>
      </c>
      <c r="Y31" s="33">
        <v>1</v>
      </c>
      <c r="Z31" s="39">
        <f t="shared" ref="Z31:Z34" si="13">X31*Y31</f>
        <v>176.2</v>
      </c>
      <c r="AA31" s="33"/>
      <c r="AB31" s="33"/>
    </row>
    <row r="32" spans="1:28" x14ac:dyDescent="0.35">
      <c r="A32" s="38"/>
      <c r="B32" s="33" t="s">
        <v>76</v>
      </c>
      <c r="C32" s="33"/>
      <c r="D32" s="33"/>
      <c r="E32" s="33"/>
      <c r="F32" s="33"/>
      <c r="G32" s="33"/>
      <c r="H32" s="33"/>
      <c r="I32" s="33">
        <f t="shared" si="11"/>
        <v>19.3</v>
      </c>
      <c r="J32" s="33"/>
      <c r="K32" s="33">
        <v>19.3</v>
      </c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8">
        <f t="shared" si="0"/>
        <v>19.3</v>
      </c>
      <c r="Y32" s="33">
        <v>1</v>
      </c>
      <c r="Z32" s="39">
        <f t="shared" si="13"/>
        <v>19.3</v>
      </c>
      <c r="AA32" s="33"/>
      <c r="AB32" s="33"/>
    </row>
    <row r="33" spans="1:28" x14ac:dyDescent="0.35">
      <c r="A33" s="38"/>
      <c r="B33" s="33" t="s">
        <v>77</v>
      </c>
      <c r="C33" s="33"/>
      <c r="D33" s="33"/>
      <c r="E33" s="33"/>
      <c r="F33" s="33"/>
      <c r="G33" s="33"/>
      <c r="H33" s="33"/>
      <c r="I33" s="33">
        <f t="shared" si="11"/>
        <v>197.9</v>
      </c>
      <c r="J33" s="33"/>
      <c r="K33" s="33">
        <v>197.9</v>
      </c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8">
        <f t="shared" si="0"/>
        <v>197.9</v>
      </c>
      <c r="Y33" s="33">
        <v>1</v>
      </c>
      <c r="Z33" s="39">
        <f t="shared" si="13"/>
        <v>197.9</v>
      </c>
      <c r="AA33" s="33"/>
      <c r="AB33" s="33"/>
    </row>
    <row r="34" spans="1:28" x14ac:dyDescent="0.35">
      <c r="A34" s="38"/>
      <c r="B34" s="33"/>
      <c r="C34" s="33"/>
      <c r="D34" s="33"/>
      <c r="E34" s="33"/>
      <c r="F34" s="33"/>
      <c r="G34" s="33"/>
      <c r="H34" s="33"/>
      <c r="I34" s="33">
        <f t="shared" si="11"/>
        <v>0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8">
        <f t="shared" si="0"/>
        <v>0</v>
      </c>
      <c r="Y34" s="33">
        <v>1</v>
      </c>
      <c r="Z34" s="39">
        <f t="shared" si="13"/>
        <v>0</v>
      </c>
      <c r="AA34" s="33"/>
      <c r="AB34" s="33"/>
    </row>
    <row r="35" spans="1:28" x14ac:dyDescent="0.35">
      <c r="A35" s="41"/>
      <c r="B35" s="44" t="s">
        <v>64</v>
      </c>
      <c r="C35" s="41">
        <f>Z35</f>
        <v>0</v>
      </c>
      <c r="D35" s="41"/>
      <c r="E35" s="41"/>
      <c r="F35" s="41"/>
      <c r="G35" s="41"/>
      <c r="H35" s="41">
        <f>SUM(H18:H34)</f>
        <v>535.70000000000005</v>
      </c>
      <c r="I35" s="41">
        <f>SUM(I26:I34)</f>
        <v>886.29999999999984</v>
      </c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>
        <f t="shared" si="0"/>
        <v>0</v>
      </c>
      <c r="Y35" s="41">
        <v>1</v>
      </c>
      <c r="Z35" s="41">
        <f t="shared" si="9"/>
        <v>0</v>
      </c>
      <c r="AA35" s="33"/>
      <c r="AB35" s="33"/>
    </row>
    <row r="36" spans="1:28" x14ac:dyDescent="0.35">
      <c r="A36" s="38"/>
      <c r="B36" s="40" t="s">
        <v>24</v>
      </c>
      <c r="C36" s="33">
        <f>Z36</f>
        <v>0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8">
        <f t="shared" si="0"/>
        <v>0</v>
      </c>
      <c r="Y36" s="33"/>
      <c r="Z36" s="39">
        <f t="shared" si="1"/>
        <v>0</v>
      </c>
      <c r="AA36" s="33"/>
      <c r="AB36" s="33"/>
    </row>
    <row r="37" spans="1:28" x14ac:dyDescent="0.35">
      <c r="A37" s="38"/>
      <c r="B37" s="33" t="s">
        <v>62</v>
      </c>
      <c r="C37" s="33">
        <f>Z37</f>
        <v>0</v>
      </c>
      <c r="D37" s="33"/>
      <c r="E37" s="33"/>
      <c r="F37" s="33">
        <v>1431.42</v>
      </c>
      <c r="G37" s="33">
        <f>F37</f>
        <v>1431.42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8">
        <f t="shared" si="0"/>
        <v>0</v>
      </c>
      <c r="Y37" s="33"/>
      <c r="Z37" s="39">
        <f t="shared" si="1"/>
        <v>0</v>
      </c>
      <c r="AA37" s="33"/>
      <c r="AB37" s="33"/>
    </row>
    <row r="38" spans="1:28" x14ac:dyDescent="0.35">
      <c r="A38" s="38"/>
      <c r="B38" s="33" t="s">
        <v>63</v>
      </c>
      <c r="C38" s="33"/>
      <c r="D38" s="33"/>
      <c r="E38" s="33"/>
      <c r="F38" s="33"/>
      <c r="G38" s="33"/>
      <c r="H38" s="33">
        <f>Z38</f>
        <v>415.4</v>
      </c>
      <c r="I38" s="33"/>
      <c r="J38" s="33"/>
      <c r="K38" s="33">
        <v>415.4</v>
      </c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8">
        <f t="shared" si="0"/>
        <v>415.4</v>
      </c>
      <c r="Y38" s="33">
        <v>1</v>
      </c>
      <c r="Z38" s="39">
        <f t="shared" ref="Z38:Z41" si="14">X38*Y38</f>
        <v>415.4</v>
      </c>
      <c r="AA38" s="33"/>
      <c r="AB38" s="33"/>
    </row>
    <row r="39" spans="1:28" x14ac:dyDescent="0.35">
      <c r="A39" s="38"/>
      <c r="B39" s="33" t="s">
        <v>65</v>
      </c>
      <c r="C39" s="33"/>
      <c r="D39" s="33"/>
      <c r="E39" s="33"/>
      <c r="F39" s="33"/>
      <c r="G39" s="33"/>
      <c r="H39" s="33">
        <f t="shared" ref="H39:H42" si="15">Z39</f>
        <v>34.4</v>
      </c>
      <c r="I39" s="33"/>
      <c r="J39" s="33"/>
      <c r="K39" s="33">
        <v>18.100000000000001</v>
      </c>
      <c r="L39" s="33">
        <v>11.5</v>
      </c>
      <c r="M39" s="33">
        <v>4.8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8">
        <f t="shared" si="0"/>
        <v>34.4</v>
      </c>
      <c r="Y39" s="33">
        <v>1</v>
      </c>
      <c r="Z39" s="39">
        <f t="shared" si="14"/>
        <v>34.4</v>
      </c>
      <c r="AA39" s="33"/>
      <c r="AB39" s="33"/>
    </row>
    <row r="40" spans="1:28" x14ac:dyDescent="0.35">
      <c r="A40" s="38"/>
      <c r="B40" s="33" t="s">
        <v>66</v>
      </c>
      <c r="C40" s="33"/>
      <c r="D40" s="33"/>
      <c r="E40" s="33"/>
      <c r="F40" s="33"/>
      <c r="G40" s="33"/>
      <c r="H40" s="33">
        <f t="shared" si="15"/>
        <v>43.400000000000006</v>
      </c>
      <c r="I40" s="33"/>
      <c r="J40" s="33"/>
      <c r="K40" s="33">
        <v>21.1</v>
      </c>
      <c r="L40" s="33">
        <v>22.3</v>
      </c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8">
        <f t="shared" si="0"/>
        <v>43.400000000000006</v>
      </c>
      <c r="Y40" s="33">
        <v>1</v>
      </c>
      <c r="Z40" s="39">
        <f t="shared" si="14"/>
        <v>43.400000000000006</v>
      </c>
      <c r="AA40" s="33"/>
      <c r="AB40" s="33"/>
    </row>
    <row r="41" spans="1:28" x14ac:dyDescent="0.35">
      <c r="A41" s="38"/>
      <c r="B41" s="33" t="s">
        <v>67</v>
      </c>
      <c r="C41" s="33"/>
      <c r="D41" s="33"/>
      <c r="E41" s="33"/>
      <c r="F41" s="33"/>
      <c r="G41" s="33"/>
      <c r="H41" s="33">
        <f t="shared" si="15"/>
        <v>35.6</v>
      </c>
      <c r="I41" s="33"/>
      <c r="J41" s="33"/>
      <c r="K41" s="33">
        <v>35.6</v>
      </c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8">
        <f t="shared" si="0"/>
        <v>35.6</v>
      </c>
      <c r="Y41" s="33">
        <v>1</v>
      </c>
      <c r="Z41" s="39">
        <f t="shared" si="14"/>
        <v>35.6</v>
      </c>
      <c r="AA41" s="33"/>
      <c r="AB41" s="33"/>
    </row>
    <row r="42" spans="1:28" x14ac:dyDescent="0.35">
      <c r="A42" s="38"/>
      <c r="B42" s="33" t="s">
        <v>68</v>
      </c>
      <c r="C42" s="33"/>
      <c r="D42" s="33"/>
      <c r="E42" s="33"/>
      <c r="F42" s="33"/>
      <c r="G42" s="33"/>
      <c r="H42" s="33">
        <f t="shared" si="15"/>
        <v>19.5</v>
      </c>
      <c r="I42" s="33"/>
      <c r="J42" s="33"/>
      <c r="K42" s="33">
        <v>16.399999999999999</v>
      </c>
      <c r="L42" s="33">
        <v>3.1</v>
      </c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8">
        <f t="shared" si="0"/>
        <v>19.5</v>
      </c>
      <c r="Y42" s="33">
        <v>1</v>
      </c>
      <c r="Z42" s="39">
        <f t="shared" si="1"/>
        <v>19.5</v>
      </c>
      <c r="AA42" s="33"/>
      <c r="AB42" s="33"/>
    </row>
    <row r="43" spans="1:28" x14ac:dyDescent="0.35">
      <c r="A43" s="38"/>
      <c r="B43" s="33" t="s">
        <v>104</v>
      </c>
      <c r="C43" s="33"/>
      <c r="D43" s="33"/>
      <c r="E43" s="33"/>
      <c r="F43" s="33"/>
      <c r="G43" s="33"/>
      <c r="H43" s="33"/>
      <c r="I43" s="33">
        <f>Z43</f>
        <v>58.9</v>
      </c>
      <c r="J43" s="33"/>
      <c r="K43" s="33">
        <v>58.9</v>
      </c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8">
        <f t="shared" ref="X43:X85" si="16">SUM(K43:W43)</f>
        <v>58.9</v>
      </c>
      <c r="Y43" s="33">
        <v>1</v>
      </c>
      <c r="Z43" s="39">
        <f t="shared" si="1"/>
        <v>58.9</v>
      </c>
      <c r="AA43" s="33"/>
      <c r="AB43" s="33"/>
    </row>
    <row r="44" spans="1:28" x14ac:dyDescent="0.35">
      <c r="A44" s="38"/>
      <c r="B44" s="33" t="s">
        <v>105</v>
      </c>
      <c r="C44" s="33"/>
      <c r="D44" s="33"/>
      <c r="E44" s="33"/>
      <c r="F44" s="33"/>
      <c r="G44" s="33"/>
      <c r="H44" s="33"/>
      <c r="I44" s="33">
        <f t="shared" ref="I44:I50" si="17">Z44</f>
        <v>162.5</v>
      </c>
      <c r="J44" s="33"/>
      <c r="K44" s="33">
        <v>110.8</v>
      </c>
      <c r="L44" s="33">
        <v>51.7</v>
      </c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8">
        <f t="shared" si="16"/>
        <v>162.5</v>
      </c>
      <c r="Y44" s="33">
        <v>1</v>
      </c>
      <c r="Z44" s="39">
        <f t="shared" ref="Z44:Z48" si="18">X44*Y44</f>
        <v>162.5</v>
      </c>
      <c r="AA44" s="33"/>
      <c r="AB44" s="33"/>
    </row>
    <row r="45" spans="1:28" x14ac:dyDescent="0.35">
      <c r="A45" s="38"/>
      <c r="B45" s="33" t="s">
        <v>106</v>
      </c>
      <c r="C45" s="33"/>
      <c r="D45" s="33"/>
      <c r="E45" s="33"/>
      <c r="F45" s="33"/>
      <c r="G45" s="33"/>
      <c r="H45" s="33"/>
      <c r="I45" s="33">
        <f t="shared" si="17"/>
        <v>304.3</v>
      </c>
      <c r="J45" s="33"/>
      <c r="K45" s="33">
        <v>304.3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8">
        <f t="shared" si="16"/>
        <v>304.3</v>
      </c>
      <c r="Y45" s="33">
        <v>1</v>
      </c>
      <c r="Z45" s="39">
        <f t="shared" si="18"/>
        <v>304.3</v>
      </c>
      <c r="AA45" s="33"/>
      <c r="AB45" s="33"/>
    </row>
    <row r="46" spans="1:28" x14ac:dyDescent="0.35">
      <c r="A46" s="38"/>
      <c r="B46" s="33" t="s">
        <v>107</v>
      </c>
      <c r="C46" s="33"/>
      <c r="D46" s="33"/>
      <c r="E46" s="33"/>
      <c r="F46" s="33"/>
      <c r="G46" s="33"/>
      <c r="H46" s="33"/>
      <c r="I46" s="33">
        <f t="shared" si="17"/>
        <v>218.6</v>
      </c>
      <c r="J46" s="33"/>
      <c r="K46" s="33">
        <v>218.6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8">
        <f t="shared" si="16"/>
        <v>218.6</v>
      </c>
      <c r="Y46" s="33">
        <v>1</v>
      </c>
      <c r="Z46" s="39">
        <f t="shared" si="18"/>
        <v>218.6</v>
      </c>
      <c r="AA46" s="33"/>
      <c r="AB46" s="33"/>
    </row>
    <row r="47" spans="1:28" x14ac:dyDescent="0.35">
      <c r="A47" s="38"/>
      <c r="B47" s="33" t="s">
        <v>72</v>
      </c>
      <c r="C47" s="33"/>
      <c r="D47" s="33"/>
      <c r="E47" s="33"/>
      <c r="F47" s="33"/>
      <c r="G47" s="33"/>
      <c r="H47" s="33"/>
      <c r="I47" s="33">
        <f t="shared" si="17"/>
        <v>34.299999999999997</v>
      </c>
      <c r="J47" s="33"/>
      <c r="K47" s="33">
        <v>16.899999999999999</v>
      </c>
      <c r="L47" s="33">
        <v>17.399999999999999</v>
      </c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8">
        <f t="shared" si="16"/>
        <v>34.299999999999997</v>
      </c>
      <c r="Y47" s="33">
        <v>1</v>
      </c>
      <c r="Z47" s="39">
        <f t="shared" si="18"/>
        <v>34.299999999999997</v>
      </c>
      <c r="AA47" s="33"/>
      <c r="AB47" s="33"/>
    </row>
    <row r="48" spans="1:28" x14ac:dyDescent="0.35">
      <c r="A48" s="38"/>
      <c r="B48" s="33" t="s">
        <v>108</v>
      </c>
      <c r="C48" s="33"/>
      <c r="D48" s="33"/>
      <c r="E48" s="33"/>
      <c r="F48" s="33"/>
      <c r="G48" s="33"/>
      <c r="H48" s="33"/>
      <c r="I48" s="33">
        <f t="shared" si="17"/>
        <v>21.1</v>
      </c>
      <c r="J48" s="33"/>
      <c r="K48" s="33">
        <v>21.1</v>
      </c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8">
        <f t="shared" si="16"/>
        <v>21.1</v>
      </c>
      <c r="Y48" s="33">
        <v>1</v>
      </c>
      <c r="Z48" s="39">
        <f t="shared" si="18"/>
        <v>21.1</v>
      </c>
      <c r="AA48" s="33"/>
      <c r="AB48" s="33"/>
    </row>
    <row r="49" spans="1:28" x14ac:dyDescent="0.35">
      <c r="A49" s="38"/>
      <c r="B49" s="33" t="s">
        <v>109</v>
      </c>
      <c r="C49" s="33"/>
      <c r="D49" s="33"/>
      <c r="E49" s="33"/>
      <c r="F49" s="33"/>
      <c r="G49" s="33"/>
      <c r="H49" s="33"/>
      <c r="I49" s="33">
        <f t="shared" si="17"/>
        <v>38.1</v>
      </c>
      <c r="J49" s="33"/>
      <c r="K49" s="33">
        <v>38.1</v>
      </c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8">
        <f t="shared" si="16"/>
        <v>38.1</v>
      </c>
      <c r="Y49" s="33">
        <v>1</v>
      </c>
      <c r="Z49" s="39">
        <f t="shared" ref="Z49:Z51" si="19">X49*Y49</f>
        <v>38.1</v>
      </c>
      <c r="AA49" s="33"/>
      <c r="AB49" s="33"/>
    </row>
    <row r="50" spans="1:28" x14ac:dyDescent="0.35">
      <c r="A50" s="38"/>
      <c r="B50" s="33"/>
      <c r="C50" s="33"/>
      <c r="D50" s="33"/>
      <c r="E50" s="33"/>
      <c r="F50" s="33"/>
      <c r="G50" s="33"/>
      <c r="H50" s="33"/>
      <c r="I50" s="33">
        <f t="shared" si="17"/>
        <v>0</v>
      </c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8">
        <f t="shared" si="16"/>
        <v>0</v>
      </c>
      <c r="Y50" s="33">
        <v>1</v>
      </c>
      <c r="Z50" s="39">
        <f t="shared" si="19"/>
        <v>0</v>
      </c>
      <c r="AA50" s="33"/>
      <c r="AB50" s="33"/>
    </row>
    <row r="51" spans="1:28" x14ac:dyDescent="0.35">
      <c r="A51" s="41"/>
      <c r="B51" s="44" t="s">
        <v>103</v>
      </c>
      <c r="C51" s="41">
        <f t="shared" ref="C51" si="20">Z51</f>
        <v>0</v>
      </c>
      <c r="D51" s="41"/>
      <c r="E51" s="41"/>
      <c r="F51" s="41"/>
      <c r="G51" s="41"/>
      <c r="H51" s="41">
        <f>SUM(H38:H50)</f>
        <v>548.29999999999995</v>
      </c>
      <c r="I51" s="41">
        <f>SUM(I43:I50)</f>
        <v>837.80000000000007</v>
      </c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>
        <f t="shared" si="16"/>
        <v>0</v>
      </c>
      <c r="Y51" s="41"/>
      <c r="Z51" s="41">
        <f t="shared" si="19"/>
        <v>0</v>
      </c>
      <c r="AA51" s="33"/>
      <c r="AB51" s="33"/>
    </row>
    <row r="52" spans="1:28" x14ac:dyDescent="0.35">
      <c r="A52" s="38"/>
      <c r="B52" s="40" t="s">
        <v>25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8">
        <f t="shared" si="16"/>
        <v>0</v>
      </c>
      <c r="Y52" s="33"/>
      <c r="Z52" s="39">
        <f t="shared" si="1"/>
        <v>0</v>
      </c>
      <c r="AA52" s="33"/>
      <c r="AB52" s="33"/>
    </row>
    <row r="53" spans="1:28" x14ac:dyDescent="0.35">
      <c r="A53" s="38"/>
      <c r="B53" s="33" t="s">
        <v>62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8">
        <f t="shared" si="16"/>
        <v>0</v>
      </c>
      <c r="Y53" s="33">
        <v>1</v>
      </c>
      <c r="Z53" s="39">
        <f t="shared" si="1"/>
        <v>0</v>
      </c>
      <c r="AA53" s="33"/>
      <c r="AB53" s="33"/>
    </row>
    <row r="54" spans="1:28" x14ac:dyDescent="0.35">
      <c r="A54" s="38"/>
      <c r="B54" s="33" t="s">
        <v>151</v>
      </c>
      <c r="C54" s="33"/>
      <c r="D54" s="33"/>
      <c r="E54" s="33"/>
      <c r="F54" s="33"/>
      <c r="G54" s="33"/>
      <c r="H54" s="33">
        <f>Z54</f>
        <v>308.8</v>
      </c>
      <c r="I54" s="33"/>
      <c r="J54" s="33"/>
      <c r="K54" s="33">
        <v>308.8</v>
      </c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8">
        <f t="shared" ref="X54:X63" si="21">SUM(K54:W54)</f>
        <v>308.8</v>
      </c>
      <c r="Y54" s="33">
        <v>1</v>
      </c>
      <c r="Z54" s="39">
        <f t="shared" ref="Z54:Z63" si="22">X54*Y54</f>
        <v>308.8</v>
      </c>
      <c r="AA54" s="33"/>
      <c r="AB54" s="33"/>
    </row>
    <row r="55" spans="1:28" x14ac:dyDescent="0.35">
      <c r="A55" s="38"/>
      <c r="B55" s="33" t="s">
        <v>65</v>
      </c>
      <c r="C55" s="33"/>
      <c r="D55" s="33"/>
      <c r="E55" s="33"/>
      <c r="F55" s="33"/>
      <c r="G55" s="33"/>
      <c r="H55" s="33">
        <f t="shared" ref="H55:H59" si="23">Z55</f>
        <v>9</v>
      </c>
      <c r="I55" s="33"/>
      <c r="J55" s="33"/>
      <c r="K55" s="33">
        <v>9</v>
      </c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8">
        <f t="shared" si="21"/>
        <v>9</v>
      </c>
      <c r="Y55" s="33">
        <v>1</v>
      </c>
      <c r="Z55" s="39">
        <f t="shared" si="22"/>
        <v>9</v>
      </c>
      <c r="AA55" s="33"/>
      <c r="AB55" s="33"/>
    </row>
    <row r="56" spans="1:28" x14ac:dyDescent="0.35">
      <c r="A56" s="38"/>
      <c r="B56" s="33" t="s">
        <v>66</v>
      </c>
      <c r="C56" s="33"/>
      <c r="D56" s="33"/>
      <c r="E56" s="33"/>
      <c r="F56" s="33"/>
      <c r="G56" s="33"/>
      <c r="H56" s="33">
        <f t="shared" si="23"/>
        <v>48.8</v>
      </c>
      <c r="I56" s="33"/>
      <c r="J56" s="33"/>
      <c r="K56" s="33">
        <v>4.5</v>
      </c>
      <c r="L56" s="33">
        <v>23.4</v>
      </c>
      <c r="M56" s="33">
        <v>20.9</v>
      </c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8">
        <f t="shared" si="21"/>
        <v>48.8</v>
      </c>
      <c r="Y56" s="33">
        <v>1</v>
      </c>
      <c r="Z56" s="39">
        <f t="shared" si="22"/>
        <v>48.8</v>
      </c>
      <c r="AA56" s="33"/>
      <c r="AB56" s="33"/>
    </row>
    <row r="57" spans="1:28" x14ac:dyDescent="0.35">
      <c r="A57" s="38"/>
      <c r="B57" s="33" t="s">
        <v>67</v>
      </c>
      <c r="C57" s="33"/>
      <c r="D57" s="33"/>
      <c r="E57" s="33"/>
      <c r="F57" s="33"/>
      <c r="G57" s="33"/>
      <c r="H57" s="33">
        <f t="shared" si="23"/>
        <v>38.1</v>
      </c>
      <c r="I57" s="33"/>
      <c r="J57" s="33"/>
      <c r="K57" s="33">
        <v>38.1</v>
      </c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8">
        <f t="shared" si="21"/>
        <v>38.1</v>
      </c>
      <c r="Y57" s="33">
        <v>1</v>
      </c>
      <c r="Z57" s="39">
        <f t="shared" si="22"/>
        <v>38.1</v>
      </c>
      <c r="AA57" s="33"/>
      <c r="AB57" s="33"/>
    </row>
    <row r="58" spans="1:28" x14ac:dyDescent="0.35">
      <c r="A58" s="38"/>
      <c r="B58" s="33" t="s">
        <v>68</v>
      </c>
      <c r="C58" s="33"/>
      <c r="D58" s="33"/>
      <c r="E58" s="33"/>
      <c r="F58" s="33"/>
      <c r="G58" s="33"/>
      <c r="H58" s="33">
        <f t="shared" si="23"/>
        <v>20.9</v>
      </c>
      <c r="I58" s="33"/>
      <c r="J58" s="33"/>
      <c r="K58" s="33">
        <v>17.2</v>
      </c>
      <c r="L58" s="33">
        <v>3.7</v>
      </c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8">
        <f t="shared" si="21"/>
        <v>20.9</v>
      </c>
      <c r="Y58" s="33">
        <v>1</v>
      </c>
      <c r="Z58" s="39">
        <f t="shared" si="22"/>
        <v>20.9</v>
      </c>
      <c r="AA58" s="33"/>
      <c r="AB58" s="33"/>
    </row>
    <row r="59" spans="1:28" x14ac:dyDescent="0.35">
      <c r="A59" s="38"/>
      <c r="B59" s="33" t="s">
        <v>110</v>
      </c>
      <c r="C59" s="33"/>
      <c r="D59" s="33"/>
      <c r="E59" s="33"/>
      <c r="F59" s="33"/>
      <c r="G59" s="33"/>
      <c r="H59" s="33">
        <f t="shared" si="23"/>
        <v>6</v>
      </c>
      <c r="I59" s="33"/>
      <c r="J59" s="33"/>
      <c r="K59" s="33">
        <v>6</v>
      </c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8">
        <f t="shared" si="21"/>
        <v>6</v>
      </c>
      <c r="Y59" s="33">
        <v>1</v>
      </c>
      <c r="Z59" s="39">
        <f t="shared" si="22"/>
        <v>6</v>
      </c>
      <c r="AA59" s="33"/>
      <c r="AB59" s="33"/>
    </row>
    <row r="60" spans="1:28" x14ac:dyDescent="0.35">
      <c r="A60" s="38"/>
      <c r="B60" s="33" t="s">
        <v>152</v>
      </c>
      <c r="C60" s="33"/>
      <c r="D60" s="33"/>
      <c r="E60" s="33"/>
      <c r="F60" s="33"/>
      <c r="G60" s="33"/>
      <c r="H60" s="33"/>
      <c r="I60" s="33">
        <f t="shared" ref="I60:I65" si="24">Z60</f>
        <v>130.4</v>
      </c>
      <c r="J60" s="33"/>
      <c r="K60" s="33">
        <v>130.4</v>
      </c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8">
        <f t="shared" si="21"/>
        <v>130.4</v>
      </c>
      <c r="Y60" s="33">
        <v>1</v>
      </c>
      <c r="Z60" s="39">
        <f t="shared" si="22"/>
        <v>130.4</v>
      </c>
      <c r="AA60" s="33"/>
      <c r="AB60" s="33"/>
    </row>
    <row r="61" spans="1:28" x14ac:dyDescent="0.35">
      <c r="A61" s="38"/>
      <c r="B61" s="33" t="s">
        <v>72</v>
      </c>
      <c r="C61" s="33"/>
      <c r="D61" s="33"/>
      <c r="E61" s="33"/>
      <c r="F61" s="33"/>
      <c r="G61" s="33"/>
      <c r="H61" s="33"/>
      <c r="I61" s="33">
        <f t="shared" si="24"/>
        <v>38.299999999999997</v>
      </c>
      <c r="J61" s="33"/>
      <c r="K61" s="33">
        <v>17.100000000000001</v>
      </c>
      <c r="L61" s="33">
        <v>21.2</v>
      </c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8">
        <f t="shared" si="21"/>
        <v>38.299999999999997</v>
      </c>
      <c r="Y61" s="33">
        <v>1</v>
      </c>
      <c r="Z61" s="39">
        <f t="shared" si="22"/>
        <v>38.299999999999997</v>
      </c>
      <c r="AA61" s="33"/>
      <c r="AB61" s="33"/>
    </row>
    <row r="62" spans="1:28" x14ac:dyDescent="0.35">
      <c r="A62" s="38"/>
      <c r="B62" s="33" t="s">
        <v>153</v>
      </c>
      <c r="C62" s="33"/>
      <c r="D62" s="33"/>
      <c r="E62" s="33"/>
      <c r="F62" s="33"/>
      <c r="G62" s="33"/>
      <c r="H62" s="33"/>
      <c r="I62" s="33">
        <f t="shared" si="24"/>
        <v>23.1</v>
      </c>
      <c r="J62" s="33"/>
      <c r="K62" s="33">
        <v>23.1</v>
      </c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8">
        <f t="shared" si="21"/>
        <v>23.1</v>
      </c>
      <c r="Y62" s="33">
        <v>1</v>
      </c>
      <c r="Z62" s="39">
        <f t="shared" si="22"/>
        <v>23.1</v>
      </c>
      <c r="AA62" s="33"/>
      <c r="AB62" s="33"/>
    </row>
    <row r="63" spans="1:28" x14ac:dyDescent="0.35">
      <c r="A63" s="38"/>
      <c r="B63" s="33" t="s">
        <v>154</v>
      </c>
      <c r="C63" s="33"/>
      <c r="D63" s="33"/>
      <c r="E63" s="33"/>
      <c r="F63" s="33"/>
      <c r="G63" s="33"/>
      <c r="H63" s="33"/>
      <c r="I63" s="33">
        <f t="shared" si="24"/>
        <v>81.7</v>
      </c>
      <c r="J63" s="33"/>
      <c r="K63" s="33">
        <v>81.7</v>
      </c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8">
        <f t="shared" si="21"/>
        <v>81.7</v>
      </c>
      <c r="Y63" s="33">
        <v>1</v>
      </c>
      <c r="Z63" s="39">
        <f t="shared" si="22"/>
        <v>81.7</v>
      </c>
      <c r="AA63" s="33"/>
      <c r="AB63" s="33"/>
    </row>
    <row r="64" spans="1:28" x14ac:dyDescent="0.35">
      <c r="A64" s="38"/>
      <c r="B64" s="33" t="s">
        <v>155</v>
      </c>
      <c r="C64" s="33"/>
      <c r="D64" s="33"/>
      <c r="E64" s="33"/>
      <c r="F64" s="33"/>
      <c r="G64" s="33"/>
      <c r="H64" s="33"/>
      <c r="I64" s="33">
        <f t="shared" si="24"/>
        <v>429.6</v>
      </c>
      <c r="J64" s="33"/>
      <c r="K64" s="33">
        <v>429.6</v>
      </c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8">
        <f t="shared" si="16"/>
        <v>429.6</v>
      </c>
      <c r="Y64" s="33">
        <v>1</v>
      </c>
      <c r="Z64" s="39">
        <f t="shared" ref="Z64:Z89" si="25">X64*Y64</f>
        <v>429.6</v>
      </c>
      <c r="AA64" s="33"/>
      <c r="AB64" s="33"/>
    </row>
    <row r="65" spans="1:28" x14ac:dyDescent="0.35">
      <c r="A65" s="38"/>
      <c r="B65" s="33" t="s">
        <v>156</v>
      </c>
      <c r="C65" s="33"/>
      <c r="D65" s="33"/>
      <c r="E65" s="33"/>
      <c r="F65" s="33"/>
      <c r="G65" s="33"/>
      <c r="H65" s="33"/>
      <c r="I65" s="33">
        <f t="shared" si="24"/>
        <v>25.2</v>
      </c>
      <c r="J65" s="33"/>
      <c r="K65" s="33">
        <v>25.2</v>
      </c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8">
        <f t="shared" si="16"/>
        <v>25.2</v>
      </c>
      <c r="Y65" s="33">
        <v>1</v>
      </c>
      <c r="Z65" s="39">
        <f t="shared" si="25"/>
        <v>25.2</v>
      </c>
      <c r="AA65" s="33"/>
      <c r="AB65" s="33"/>
    </row>
    <row r="66" spans="1:28" x14ac:dyDescent="0.35">
      <c r="A66" s="38"/>
      <c r="B66" s="33" t="s">
        <v>157</v>
      </c>
      <c r="C66" s="33"/>
      <c r="D66" s="33"/>
      <c r="E66" s="33"/>
      <c r="F66" s="33"/>
      <c r="G66" s="33"/>
      <c r="H66" s="33"/>
      <c r="I66" s="33">
        <f>Z66</f>
        <v>269.60000000000002</v>
      </c>
      <c r="J66" s="33"/>
      <c r="K66" s="33">
        <v>269.60000000000002</v>
      </c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8">
        <f t="shared" si="16"/>
        <v>269.60000000000002</v>
      </c>
      <c r="Y66" s="33">
        <v>1</v>
      </c>
      <c r="Z66" s="39">
        <f t="shared" si="25"/>
        <v>269.60000000000002</v>
      </c>
      <c r="AA66" s="33"/>
      <c r="AB66" s="33"/>
    </row>
    <row r="67" spans="1:28" x14ac:dyDescent="0.35">
      <c r="A67" s="38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8"/>
      <c r="Y67" s="33"/>
      <c r="Z67" s="39"/>
      <c r="AA67" s="33"/>
      <c r="AB67" s="33"/>
    </row>
    <row r="68" spans="1:28" x14ac:dyDescent="0.35">
      <c r="A68" s="41"/>
      <c r="B68" s="44" t="s">
        <v>158</v>
      </c>
      <c r="C68" s="41"/>
      <c r="D68" s="41"/>
      <c r="E68" s="41"/>
      <c r="F68" s="41"/>
      <c r="G68" s="41"/>
      <c r="H68" s="41">
        <f>SUM(H54:H67)</f>
        <v>431.6</v>
      </c>
      <c r="I68" s="41">
        <f>SUM(I60:I67)</f>
        <v>997.90000000000009</v>
      </c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>
        <f t="shared" si="16"/>
        <v>0</v>
      </c>
      <c r="Y68" s="41"/>
      <c r="Z68" s="41">
        <f t="shared" si="25"/>
        <v>0</v>
      </c>
      <c r="AA68" s="33"/>
      <c r="AB68" s="33"/>
    </row>
    <row r="69" spans="1:28" x14ac:dyDescent="0.35">
      <c r="A69" s="35"/>
      <c r="B69" s="43" t="s">
        <v>26</v>
      </c>
      <c r="C69" s="36">
        <f t="shared" ref="C69:C90" si="26">Z69</f>
        <v>0</v>
      </c>
      <c r="D69" s="36"/>
      <c r="E69" s="36"/>
      <c r="F69" s="36">
        <v>1386.21</v>
      </c>
      <c r="G69" s="36">
        <f>F69</f>
        <v>1386.21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5">
        <f t="shared" si="16"/>
        <v>0</v>
      </c>
      <c r="Y69" s="36"/>
      <c r="Z69" s="37">
        <f t="shared" si="25"/>
        <v>0</v>
      </c>
      <c r="AA69" s="33"/>
      <c r="AB69" s="33"/>
    </row>
    <row r="70" spans="1:28" x14ac:dyDescent="0.35">
      <c r="A70" s="38"/>
      <c r="B70" s="33" t="s">
        <v>63</v>
      </c>
      <c r="C70" s="33">
        <f t="shared" si="26"/>
        <v>0</v>
      </c>
      <c r="D70" s="33"/>
      <c r="E70" s="33"/>
      <c r="F70" s="33"/>
      <c r="G70" s="33"/>
      <c r="H70" s="33">
        <f>X70</f>
        <v>326.39999999999998</v>
      </c>
      <c r="I70" s="33"/>
      <c r="J70" s="33"/>
      <c r="K70" s="33">
        <v>326.39999999999998</v>
      </c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8">
        <f t="shared" si="16"/>
        <v>326.39999999999998</v>
      </c>
      <c r="Y70" s="33"/>
      <c r="Z70" s="39">
        <f t="shared" si="25"/>
        <v>0</v>
      </c>
      <c r="AA70" s="33"/>
      <c r="AB70" s="33"/>
    </row>
    <row r="71" spans="1:28" x14ac:dyDescent="0.35">
      <c r="A71" s="38"/>
      <c r="B71" s="33" t="s">
        <v>65</v>
      </c>
      <c r="C71" s="33">
        <f t="shared" si="26"/>
        <v>0</v>
      </c>
      <c r="D71" s="33"/>
      <c r="E71" s="33"/>
      <c r="F71" s="33"/>
      <c r="G71" s="33"/>
      <c r="H71" s="33">
        <f t="shared" ref="H71:H75" si="27">X71</f>
        <v>47.2</v>
      </c>
      <c r="I71" s="33"/>
      <c r="J71" s="33"/>
      <c r="K71" s="33">
        <v>17.100000000000001</v>
      </c>
      <c r="L71" s="33">
        <v>10.6</v>
      </c>
      <c r="M71" s="33">
        <v>19.5</v>
      </c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8">
        <f t="shared" si="16"/>
        <v>47.2</v>
      </c>
      <c r="Y71" s="33"/>
      <c r="Z71" s="39">
        <f t="shared" ref="Z71:Z82" si="28">X71*Y71</f>
        <v>0</v>
      </c>
      <c r="AA71" s="33"/>
      <c r="AB71" s="33"/>
    </row>
    <row r="72" spans="1:28" x14ac:dyDescent="0.35">
      <c r="A72" s="38"/>
      <c r="B72" s="33" t="s">
        <v>66</v>
      </c>
      <c r="C72" s="33">
        <f t="shared" si="26"/>
        <v>0</v>
      </c>
      <c r="D72" s="33"/>
      <c r="E72" s="33"/>
      <c r="F72" s="33"/>
      <c r="G72" s="33"/>
      <c r="H72" s="33">
        <f t="shared" si="27"/>
        <v>39.299999999999997</v>
      </c>
      <c r="I72" s="33"/>
      <c r="J72" s="33"/>
      <c r="K72" s="33">
        <v>13.4</v>
      </c>
      <c r="L72" s="33">
        <v>7</v>
      </c>
      <c r="M72" s="33">
        <v>18.899999999999999</v>
      </c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8">
        <f t="shared" si="16"/>
        <v>39.299999999999997</v>
      </c>
      <c r="Y72" s="33"/>
      <c r="Z72" s="39">
        <f t="shared" si="28"/>
        <v>0</v>
      </c>
      <c r="AA72" s="33"/>
      <c r="AB72" s="33"/>
    </row>
    <row r="73" spans="1:28" x14ac:dyDescent="0.35">
      <c r="A73" s="38"/>
      <c r="B73" s="33" t="s">
        <v>67</v>
      </c>
      <c r="C73" s="33">
        <f t="shared" si="26"/>
        <v>0</v>
      </c>
      <c r="D73" s="33"/>
      <c r="E73" s="33"/>
      <c r="F73" s="33"/>
      <c r="G73" s="33"/>
      <c r="H73" s="33">
        <f t="shared" si="27"/>
        <v>59</v>
      </c>
      <c r="I73" s="33"/>
      <c r="J73" s="33"/>
      <c r="K73" s="33">
        <v>59</v>
      </c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8">
        <f t="shared" si="16"/>
        <v>59</v>
      </c>
      <c r="Y73" s="33"/>
      <c r="Z73" s="39">
        <f t="shared" si="28"/>
        <v>0</v>
      </c>
      <c r="AA73" s="33"/>
      <c r="AB73" s="33"/>
    </row>
    <row r="74" spans="1:28" x14ac:dyDescent="0.35">
      <c r="A74" s="38"/>
      <c r="B74" s="33" t="s">
        <v>68</v>
      </c>
      <c r="C74" s="33">
        <f t="shared" si="26"/>
        <v>0</v>
      </c>
      <c r="D74" s="33"/>
      <c r="E74" s="33"/>
      <c r="F74" s="33"/>
      <c r="G74" s="33"/>
      <c r="H74" s="33">
        <f t="shared" si="27"/>
        <v>25.4</v>
      </c>
      <c r="I74" s="33"/>
      <c r="J74" s="33"/>
      <c r="K74" s="33">
        <v>16.5</v>
      </c>
      <c r="L74" s="33">
        <v>8.9</v>
      </c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8">
        <f t="shared" si="16"/>
        <v>25.4</v>
      </c>
      <c r="Y74" s="33"/>
      <c r="Z74" s="39">
        <f t="shared" si="28"/>
        <v>0</v>
      </c>
      <c r="AA74" s="33"/>
      <c r="AB74" s="33"/>
    </row>
    <row r="75" spans="1:28" x14ac:dyDescent="0.35">
      <c r="A75" s="38"/>
      <c r="B75" s="33" t="s">
        <v>110</v>
      </c>
      <c r="C75" s="33">
        <f t="shared" si="26"/>
        <v>0</v>
      </c>
      <c r="D75" s="33"/>
      <c r="E75" s="33"/>
      <c r="F75" s="33"/>
      <c r="G75" s="33"/>
      <c r="H75" s="33">
        <f t="shared" si="27"/>
        <v>7.1</v>
      </c>
      <c r="I75" s="33"/>
      <c r="J75" s="33"/>
      <c r="K75" s="33">
        <v>7.1</v>
      </c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8">
        <f t="shared" si="16"/>
        <v>7.1</v>
      </c>
      <c r="Y75" s="33"/>
      <c r="Z75" s="39">
        <f t="shared" si="28"/>
        <v>0</v>
      </c>
      <c r="AA75" s="33"/>
      <c r="AB75" s="33"/>
    </row>
    <row r="76" spans="1:28" x14ac:dyDescent="0.35">
      <c r="A76" s="38"/>
      <c r="B76" s="33" t="s">
        <v>111</v>
      </c>
      <c r="C76" s="33">
        <f t="shared" si="26"/>
        <v>0</v>
      </c>
      <c r="D76" s="33"/>
      <c r="E76" s="33"/>
      <c r="F76" s="33"/>
      <c r="G76" s="33"/>
      <c r="H76" s="33"/>
      <c r="I76" s="33">
        <f t="shared" ref="I76:I82" si="29">X76</f>
        <v>41.7</v>
      </c>
      <c r="J76" s="33"/>
      <c r="K76" s="33">
        <v>41.7</v>
      </c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8">
        <f t="shared" si="16"/>
        <v>41.7</v>
      </c>
      <c r="Y76" s="33"/>
      <c r="Z76" s="39">
        <f t="shared" si="28"/>
        <v>0</v>
      </c>
      <c r="AA76" s="33"/>
      <c r="AB76" s="33"/>
    </row>
    <row r="77" spans="1:28" x14ac:dyDescent="0.35">
      <c r="A77" s="38"/>
      <c r="B77" s="33" t="s">
        <v>112</v>
      </c>
      <c r="C77" s="33">
        <f t="shared" si="26"/>
        <v>0</v>
      </c>
      <c r="D77" s="33"/>
      <c r="E77" s="33"/>
      <c r="F77" s="33"/>
      <c r="G77" s="33"/>
      <c r="H77" s="33"/>
      <c r="I77" s="33">
        <f t="shared" si="29"/>
        <v>55.1</v>
      </c>
      <c r="J77" s="33"/>
      <c r="K77" s="33">
        <v>55.1</v>
      </c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8">
        <f t="shared" si="16"/>
        <v>55.1</v>
      </c>
      <c r="Y77" s="33"/>
      <c r="Z77" s="39">
        <f t="shared" si="28"/>
        <v>0</v>
      </c>
      <c r="AA77" s="33"/>
      <c r="AB77" s="33"/>
    </row>
    <row r="78" spans="1:28" x14ac:dyDescent="0.35">
      <c r="A78" s="38"/>
      <c r="B78" s="33" t="s">
        <v>72</v>
      </c>
      <c r="C78" s="33">
        <f t="shared" si="26"/>
        <v>0</v>
      </c>
      <c r="D78" s="33"/>
      <c r="E78" s="33"/>
      <c r="F78" s="33"/>
      <c r="G78" s="33"/>
      <c r="H78" s="33"/>
      <c r="I78" s="33">
        <f t="shared" si="29"/>
        <v>64.300000000000011</v>
      </c>
      <c r="J78" s="33"/>
      <c r="K78" s="33">
        <v>16.600000000000001</v>
      </c>
      <c r="L78" s="33">
        <v>16.3</v>
      </c>
      <c r="M78" s="33">
        <v>15</v>
      </c>
      <c r="N78" s="33">
        <v>16.399999999999999</v>
      </c>
      <c r="O78" s="33"/>
      <c r="P78" s="33"/>
      <c r="Q78" s="33"/>
      <c r="R78" s="33"/>
      <c r="S78" s="33"/>
      <c r="T78" s="33"/>
      <c r="U78" s="33"/>
      <c r="V78" s="33"/>
      <c r="W78" s="33"/>
      <c r="X78" s="38">
        <f t="shared" si="16"/>
        <v>64.300000000000011</v>
      </c>
      <c r="Y78" s="33"/>
      <c r="Z78" s="39">
        <f t="shared" si="28"/>
        <v>0</v>
      </c>
      <c r="AA78" s="33"/>
      <c r="AB78" s="33"/>
    </row>
    <row r="79" spans="1:28" x14ac:dyDescent="0.35">
      <c r="A79" s="38"/>
      <c r="B79" s="33" t="s">
        <v>113</v>
      </c>
      <c r="C79" s="33">
        <f t="shared" si="26"/>
        <v>0</v>
      </c>
      <c r="D79" s="33"/>
      <c r="E79" s="33"/>
      <c r="F79" s="33"/>
      <c r="G79" s="33"/>
      <c r="H79" s="33"/>
      <c r="I79" s="33">
        <f t="shared" si="29"/>
        <v>238.6</v>
      </c>
      <c r="J79" s="33"/>
      <c r="K79" s="33">
        <v>50.7</v>
      </c>
      <c r="L79" s="33">
        <v>51.1</v>
      </c>
      <c r="M79" s="33">
        <v>67.7</v>
      </c>
      <c r="N79" s="33">
        <v>69.099999999999994</v>
      </c>
      <c r="O79" s="33"/>
      <c r="P79" s="33"/>
      <c r="Q79" s="33"/>
      <c r="R79" s="33"/>
      <c r="S79" s="33"/>
      <c r="T79" s="33"/>
      <c r="U79" s="33"/>
      <c r="V79" s="33"/>
      <c r="W79" s="33"/>
      <c r="X79" s="38">
        <f t="shared" si="16"/>
        <v>238.6</v>
      </c>
      <c r="Y79" s="33"/>
      <c r="Z79" s="39">
        <f t="shared" si="28"/>
        <v>0</v>
      </c>
      <c r="AA79" s="33"/>
      <c r="AB79" s="33"/>
    </row>
    <row r="80" spans="1:28" x14ac:dyDescent="0.35">
      <c r="A80" s="38"/>
      <c r="B80" s="33" t="s">
        <v>114</v>
      </c>
      <c r="C80" s="33">
        <f t="shared" si="26"/>
        <v>0</v>
      </c>
      <c r="D80" s="33"/>
      <c r="E80" s="33"/>
      <c r="F80" s="33"/>
      <c r="G80" s="33"/>
      <c r="H80" s="33"/>
      <c r="I80" s="33">
        <f t="shared" si="29"/>
        <v>15.9</v>
      </c>
      <c r="J80" s="33"/>
      <c r="K80" s="33">
        <v>15.9</v>
      </c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8">
        <f t="shared" si="16"/>
        <v>15.9</v>
      </c>
      <c r="Y80" s="33"/>
      <c r="Z80" s="39">
        <f t="shared" si="28"/>
        <v>0</v>
      </c>
      <c r="AA80" s="33"/>
      <c r="AB80" s="33"/>
    </row>
    <row r="81" spans="1:28" x14ac:dyDescent="0.35">
      <c r="A81" s="38"/>
      <c r="B81" s="33" t="s">
        <v>105</v>
      </c>
      <c r="C81" s="33">
        <f t="shared" si="26"/>
        <v>0</v>
      </c>
      <c r="D81" s="33"/>
      <c r="E81" s="33"/>
      <c r="F81" s="33"/>
      <c r="G81" s="33"/>
      <c r="H81" s="33"/>
      <c r="I81" s="33">
        <f t="shared" si="29"/>
        <v>176.7</v>
      </c>
      <c r="J81" s="33"/>
      <c r="K81" s="33">
        <v>54.3</v>
      </c>
      <c r="L81" s="33">
        <v>18.7</v>
      </c>
      <c r="M81" s="33">
        <v>48</v>
      </c>
      <c r="N81" s="33">
        <v>55.7</v>
      </c>
      <c r="O81" s="33"/>
      <c r="P81" s="33"/>
      <c r="Q81" s="33"/>
      <c r="R81" s="33"/>
      <c r="S81" s="33"/>
      <c r="T81" s="33"/>
      <c r="U81" s="33"/>
      <c r="V81" s="33"/>
      <c r="W81" s="33"/>
      <c r="X81" s="38">
        <f t="shared" si="16"/>
        <v>176.7</v>
      </c>
      <c r="Y81" s="33"/>
      <c r="Z81" s="39">
        <f t="shared" si="28"/>
        <v>0</v>
      </c>
      <c r="AA81" s="33"/>
      <c r="AB81" s="33"/>
    </row>
    <row r="82" spans="1:28" x14ac:dyDescent="0.35">
      <c r="A82" s="38"/>
      <c r="B82" s="33"/>
      <c r="C82" s="33">
        <f t="shared" si="26"/>
        <v>0</v>
      </c>
      <c r="D82" s="33"/>
      <c r="E82" s="33"/>
      <c r="F82" s="33"/>
      <c r="G82" s="33"/>
      <c r="H82" s="33"/>
      <c r="I82" s="33">
        <f t="shared" si="29"/>
        <v>0</v>
      </c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8">
        <f t="shared" si="16"/>
        <v>0</v>
      </c>
      <c r="Y82" s="33"/>
      <c r="Z82" s="39">
        <f t="shared" si="28"/>
        <v>0</v>
      </c>
      <c r="AA82" s="33"/>
      <c r="AB82" s="33"/>
    </row>
    <row r="83" spans="1:28" x14ac:dyDescent="0.35">
      <c r="A83" s="65"/>
      <c r="B83" s="65"/>
      <c r="C83" s="65">
        <f t="shared" si="26"/>
        <v>0</v>
      </c>
      <c r="D83" s="65"/>
      <c r="E83" s="65"/>
      <c r="F83" s="65">
        <f>SUM(F69:F82)</f>
        <v>1386.21</v>
      </c>
      <c r="G83" s="65">
        <f>SUM(G69:G82)</f>
        <v>1386.21</v>
      </c>
      <c r="H83" s="65">
        <f>SUM(H69:H82)</f>
        <v>504.4</v>
      </c>
      <c r="I83" s="65">
        <f>SUM(I69:I82)</f>
        <v>592.29999999999995</v>
      </c>
      <c r="J83" s="65">
        <f>SUM(J69:J82)</f>
        <v>0</v>
      </c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>
        <f t="shared" si="16"/>
        <v>0</v>
      </c>
      <c r="Y83" s="65"/>
      <c r="Z83" s="65">
        <f t="shared" si="25"/>
        <v>0</v>
      </c>
    </row>
    <row r="84" spans="1:28" x14ac:dyDescent="0.35">
      <c r="A84" s="38"/>
      <c r="B84" s="40" t="s">
        <v>54</v>
      </c>
      <c r="C84" s="33">
        <f t="shared" si="26"/>
        <v>0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8">
        <f t="shared" si="16"/>
        <v>0</v>
      </c>
      <c r="Y84" s="33"/>
      <c r="Z84" s="39">
        <f t="shared" si="25"/>
        <v>0</v>
      </c>
    </row>
    <row r="85" spans="1:28" x14ac:dyDescent="0.35">
      <c r="A85" s="38"/>
      <c r="B85" s="33" t="s">
        <v>63</v>
      </c>
      <c r="C85" s="33">
        <f t="shared" si="26"/>
        <v>0</v>
      </c>
      <c r="D85" s="33"/>
      <c r="E85" s="33"/>
      <c r="F85" s="33"/>
      <c r="G85" s="33"/>
      <c r="H85" s="33">
        <f t="shared" ref="H85:H87" si="30">X85</f>
        <v>28.8</v>
      </c>
      <c r="I85" s="33"/>
      <c r="J85" s="33"/>
      <c r="K85" s="33">
        <v>28.8</v>
      </c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8">
        <f t="shared" si="16"/>
        <v>28.8</v>
      </c>
      <c r="Y85" s="33"/>
      <c r="Z85" s="39">
        <f t="shared" si="25"/>
        <v>0</v>
      </c>
    </row>
    <row r="86" spans="1:28" x14ac:dyDescent="0.35">
      <c r="A86" s="38"/>
      <c r="B86" s="33" t="s">
        <v>66</v>
      </c>
      <c r="C86" s="33">
        <f t="shared" si="26"/>
        <v>0</v>
      </c>
      <c r="D86" s="33"/>
      <c r="E86" s="33"/>
      <c r="F86" s="33"/>
      <c r="G86" s="33"/>
      <c r="H86" s="33">
        <f t="shared" si="30"/>
        <v>27.9</v>
      </c>
      <c r="I86" s="33"/>
      <c r="J86" s="33"/>
      <c r="K86" s="33">
        <v>27.9</v>
      </c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8">
        <f t="shared" ref="X86:X90" si="31">SUM(K86:W86)</f>
        <v>27.9</v>
      </c>
      <c r="Y86" s="33"/>
      <c r="Z86" s="39">
        <f t="shared" si="25"/>
        <v>0</v>
      </c>
    </row>
    <row r="87" spans="1:28" x14ac:dyDescent="0.35">
      <c r="A87" s="38"/>
      <c r="B87" s="33" t="s">
        <v>67</v>
      </c>
      <c r="C87" s="33">
        <f t="shared" si="26"/>
        <v>0</v>
      </c>
      <c r="D87" s="33"/>
      <c r="E87" s="33"/>
      <c r="F87" s="33"/>
      <c r="G87" s="33"/>
      <c r="H87" s="33">
        <f t="shared" si="30"/>
        <v>16.100000000000001</v>
      </c>
      <c r="I87" s="33"/>
      <c r="J87" s="33"/>
      <c r="K87" s="33">
        <v>16.100000000000001</v>
      </c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8">
        <f t="shared" si="31"/>
        <v>16.100000000000001</v>
      </c>
      <c r="Y87" s="33"/>
      <c r="Z87" s="39">
        <f t="shared" si="25"/>
        <v>0</v>
      </c>
    </row>
    <row r="88" spans="1:28" x14ac:dyDescent="0.35">
      <c r="A88" s="38"/>
      <c r="B88" s="33" t="s">
        <v>105</v>
      </c>
      <c r="C88" s="33">
        <f t="shared" si="26"/>
        <v>0</v>
      </c>
      <c r="D88" s="33"/>
      <c r="E88" s="33"/>
      <c r="F88" s="33"/>
      <c r="G88" s="33"/>
      <c r="H88" s="33"/>
      <c r="I88" s="33">
        <f t="shared" ref="I88:I89" si="32">X88</f>
        <v>316.5</v>
      </c>
      <c r="J88" s="33"/>
      <c r="K88" s="33">
        <v>316.5</v>
      </c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8">
        <f t="shared" si="31"/>
        <v>316.5</v>
      </c>
      <c r="Y88" s="33"/>
      <c r="Z88" s="39">
        <f t="shared" si="25"/>
        <v>0</v>
      </c>
    </row>
    <row r="89" spans="1:28" x14ac:dyDescent="0.35">
      <c r="A89" s="38"/>
      <c r="B89" s="33" t="s">
        <v>72</v>
      </c>
      <c r="C89" s="33">
        <f t="shared" si="26"/>
        <v>0</v>
      </c>
      <c r="D89" s="33"/>
      <c r="E89" s="33"/>
      <c r="F89" s="33"/>
      <c r="G89" s="33"/>
      <c r="H89" s="33"/>
      <c r="I89" s="33">
        <f t="shared" si="32"/>
        <v>19.8</v>
      </c>
      <c r="J89" s="33"/>
      <c r="K89" s="33">
        <v>19.8</v>
      </c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8">
        <f t="shared" si="31"/>
        <v>19.8</v>
      </c>
      <c r="Y89" s="33"/>
      <c r="Z89" s="39">
        <f t="shared" si="25"/>
        <v>0</v>
      </c>
    </row>
    <row r="90" spans="1:28" x14ac:dyDescent="0.35">
      <c r="A90" s="38"/>
      <c r="B90" s="33"/>
      <c r="C90" s="33">
        <f t="shared" si="26"/>
        <v>0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8">
        <f t="shared" si="31"/>
        <v>0</v>
      </c>
      <c r="Y90" s="33"/>
      <c r="Z90" s="39">
        <f t="shared" si="1"/>
        <v>0</v>
      </c>
    </row>
    <row r="91" spans="1:28" x14ac:dyDescent="0.3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2"/>
      <c r="X91" s="34"/>
      <c r="Y91" s="34"/>
      <c r="Z91" s="34"/>
    </row>
    <row r="92" spans="1:28" x14ac:dyDescent="0.3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</row>
    <row r="93" spans="1:28" x14ac:dyDescent="0.3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</row>
    <row r="94" spans="1:28" x14ac:dyDescent="0.3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</row>
  </sheetData>
  <mergeCells count="26">
    <mergeCell ref="G2:G4"/>
    <mergeCell ref="V2:V4"/>
    <mergeCell ref="W2:W4"/>
    <mergeCell ref="X2:X4"/>
    <mergeCell ref="Y2:Y4"/>
    <mergeCell ref="Z2:Z4"/>
    <mergeCell ref="H2:H4"/>
    <mergeCell ref="I2:I4"/>
    <mergeCell ref="P2:P4"/>
    <mergeCell ref="Q2:Q4"/>
    <mergeCell ref="R2:R4"/>
    <mergeCell ref="S2:S4"/>
    <mergeCell ref="T2:T4"/>
    <mergeCell ref="U2:U4"/>
    <mergeCell ref="J2:J4"/>
    <mergeCell ref="K2:K4"/>
    <mergeCell ref="L2:L4"/>
    <mergeCell ref="M2:M4"/>
    <mergeCell ref="N2:N4"/>
    <mergeCell ref="O2:O4"/>
    <mergeCell ref="F2:F4"/>
    <mergeCell ref="A2:A4"/>
    <mergeCell ref="B2:B4"/>
    <mergeCell ref="C2:C4"/>
    <mergeCell ref="D2:D4"/>
    <mergeCell ref="E2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K6" sqref="K6"/>
    </sheetView>
  </sheetViews>
  <sheetFormatPr defaultRowHeight="14.5" x14ac:dyDescent="0.35"/>
  <cols>
    <col min="2" max="2" width="13.90625" customWidth="1"/>
    <col min="9" max="9" width="13" customWidth="1"/>
  </cols>
  <sheetData>
    <row r="1" spans="1:9" x14ac:dyDescent="0.35">
      <c r="A1" s="163"/>
      <c r="B1" s="159" t="s">
        <v>188</v>
      </c>
      <c r="C1" s="159" t="s">
        <v>1</v>
      </c>
      <c r="D1" s="159" t="s">
        <v>2</v>
      </c>
      <c r="E1" s="159" t="s">
        <v>3</v>
      </c>
      <c r="F1" s="160"/>
      <c r="G1" s="159" t="s">
        <v>4</v>
      </c>
      <c r="H1" s="160"/>
      <c r="I1" s="159" t="s">
        <v>190</v>
      </c>
    </row>
    <row r="2" spans="1:9" x14ac:dyDescent="0.35">
      <c r="A2" s="163"/>
      <c r="B2" s="159"/>
      <c r="C2" s="159"/>
      <c r="D2" s="159"/>
      <c r="E2" s="3" t="s">
        <v>7</v>
      </c>
      <c r="F2" s="3" t="s">
        <v>6</v>
      </c>
      <c r="G2" s="3" t="s">
        <v>7</v>
      </c>
      <c r="H2" s="3" t="s">
        <v>6</v>
      </c>
      <c r="I2" s="160"/>
    </row>
    <row r="3" spans="1:9" x14ac:dyDescent="0.35">
      <c r="A3" s="5"/>
      <c r="B3" s="5">
        <v>3</v>
      </c>
      <c r="C3" s="5">
        <v>4</v>
      </c>
      <c r="D3" s="5">
        <v>5</v>
      </c>
      <c r="E3" s="5">
        <v>6</v>
      </c>
      <c r="F3" s="5">
        <v>7</v>
      </c>
      <c r="G3" s="5">
        <v>8</v>
      </c>
      <c r="H3" s="5">
        <v>9</v>
      </c>
      <c r="I3" s="5">
        <v>10</v>
      </c>
    </row>
    <row r="4" spans="1:9" ht="69" x14ac:dyDescent="0.35">
      <c r="A4" s="146">
        <v>1</v>
      </c>
      <c r="B4" s="144" t="s">
        <v>186</v>
      </c>
      <c r="C4" s="147" t="s">
        <v>189</v>
      </c>
      <c r="D4" s="148">
        <v>179.89</v>
      </c>
      <c r="E4" s="148"/>
      <c r="F4" s="112"/>
      <c r="G4" s="112"/>
      <c r="H4" s="112"/>
      <c r="I4" s="112"/>
    </row>
    <row r="5" spans="1:9" ht="46" x14ac:dyDescent="0.35">
      <c r="A5" s="149">
        <v>3</v>
      </c>
      <c r="B5" s="145" t="s">
        <v>187</v>
      </c>
      <c r="C5" s="150" t="s">
        <v>189</v>
      </c>
      <c r="D5" s="111">
        <v>113.38</v>
      </c>
      <c r="E5" s="151"/>
      <c r="F5" s="112"/>
      <c r="G5" s="112"/>
      <c r="H5" s="112"/>
      <c r="I5" s="112"/>
    </row>
    <row r="6" spans="1:9" x14ac:dyDescent="0.35">
      <c r="A6" s="4"/>
      <c r="B6" s="7"/>
      <c r="C6" s="7"/>
      <c r="D6" s="7"/>
      <c r="E6" s="7"/>
      <c r="F6" s="7">
        <f>SUM(F4:F5)</f>
        <v>0</v>
      </c>
      <c r="G6" s="7"/>
      <c r="H6" s="7">
        <f>SUM(H4:H5)</f>
        <v>0</v>
      </c>
      <c r="I6" s="7">
        <f>SUM(I4:I5)</f>
        <v>0</v>
      </c>
    </row>
  </sheetData>
  <mergeCells count="7">
    <mergeCell ref="G1:H1"/>
    <mergeCell ref="I1:I2"/>
    <mergeCell ref="A1:A2"/>
    <mergeCell ref="B1:B2"/>
    <mergeCell ref="C1:C2"/>
    <mergeCell ref="D1:D2"/>
    <mergeCell ref="E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A14" sqref="A14:J14"/>
    </sheetView>
  </sheetViews>
  <sheetFormatPr defaultRowHeight="14.5" x14ac:dyDescent="0.35"/>
  <sheetData>
    <row r="1" spans="1:17" ht="25.75" customHeight="1" x14ac:dyDescent="0.35">
      <c r="A1" s="177" t="s">
        <v>191</v>
      </c>
      <c r="B1" s="177"/>
      <c r="C1" s="177"/>
      <c r="D1" s="177"/>
      <c r="E1" s="177"/>
      <c r="F1" s="177"/>
      <c r="G1" s="177"/>
      <c r="H1" s="177"/>
      <c r="I1" s="177"/>
      <c r="J1" s="177"/>
      <c r="K1" s="152" t="s">
        <v>192</v>
      </c>
      <c r="M1" s="153" t="s">
        <v>193</v>
      </c>
      <c r="O1" s="153" t="s">
        <v>194</v>
      </c>
      <c r="Q1" s="153" t="s">
        <v>195</v>
      </c>
    </row>
    <row r="2" spans="1:17" x14ac:dyDescent="0.35">
      <c r="A2" s="177" t="s">
        <v>196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7" x14ac:dyDescent="0.35">
      <c r="A3" s="178" t="s">
        <v>197</v>
      </c>
      <c r="B3" s="178"/>
      <c r="C3" s="178"/>
      <c r="D3" s="178"/>
      <c r="E3" s="178"/>
      <c r="F3" s="178"/>
      <c r="G3" s="178"/>
      <c r="H3" s="178"/>
      <c r="I3" s="178"/>
      <c r="J3" s="178"/>
      <c r="K3" s="154">
        <v>1.95</v>
      </c>
      <c r="M3" s="154">
        <f>0.75*2.2</f>
        <v>1.6500000000000001</v>
      </c>
      <c r="O3" s="154">
        <f>0.7*0.85</f>
        <v>0.59499999999999997</v>
      </c>
    </row>
    <row r="4" spans="1:17" x14ac:dyDescent="0.35">
      <c r="A4" s="177" t="s">
        <v>198</v>
      </c>
      <c r="B4" s="177"/>
      <c r="C4" s="177"/>
      <c r="D4" s="177"/>
      <c r="E4" s="177"/>
      <c r="F4" s="177"/>
      <c r="G4" s="177"/>
      <c r="H4" s="177"/>
      <c r="I4" s="177"/>
      <c r="J4" s="177"/>
      <c r="M4" s="154"/>
      <c r="O4" s="154"/>
    </row>
    <row r="5" spans="1:17" x14ac:dyDescent="0.35">
      <c r="A5" s="176" t="s">
        <v>199</v>
      </c>
      <c r="B5" s="176"/>
      <c r="C5" s="176"/>
      <c r="D5" s="176"/>
      <c r="E5" s="176"/>
      <c r="F5" s="176"/>
      <c r="G5" s="176"/>
      <c r="H5" s="176"/>
      <c r="I5" s="176"/>
      <c r="J5" s="176"/>
      <c r="K5" s="154">
        <v>42.9</v>
      </c>
      <c r="M5" s="154">
        <f>1.65*22</f>
        <v>36.299999999999997</v>
      </c>
      <c r="O5" s="154">
        <f>0.595*22</f>
        <v>13.09</v>
      </c>
    </row>
    <row r="6" spans="1:17" x14ac:dyDescent="0.35">
      <c r="A6" s="177" t="s">
        <v>200</v>
      </c>
      <c r="B6" s="177"/>
      <c r="C6" s="177"/>
      <c r="D6" s="177"/>
      <c r="E6" s="177"/>
      <c r="F6" s="177"/>
      <c r="G6" s="177"/>
      <c r="H6" s="177"/>
      <c r="I6" s="177"/>
      <c r="J6" s="177"/>
      <c r="M6" s="154"/>
      <c r="O6" s="154"/>
    </row>
    <row r="7" spans="1:17" x14ac:dyDescent="0.35">
      <c r="A7" s="176" t="s">
        <v>201</v>
      </c>
      <c r="B7" s="176"/>
      <c r="C7" s="176"/>
      <c r="D7" s="176"/>
      <c r="E7" s="176"/>
      <c r="F7" s="176"/>
      <c r="G7" s="176"/>
      <c r="H7" s="176"/>
      <c r="I7" s="176"/>
      <c r="J7" s="176"/>
      <c r="K7" s="154">
        <v>46.8</v>
      </c>
      <c r="M7" s="154">
        <f>1.65*24</f>
        <v>39.599999999999994</v>
      </c>
      <c r="O7" s="154">
        <f>O3*24</f>
        <v>14.28</v>
      </c>
    </row>
    <row r="8" spans="1:17" x14ac:dyDescent="0.35">
      <c r="A8" s="177" t="s">
        <v>202</v>
      </c>
      <c r="B8" s="177"/>
      <c r="C8" s="177"/>
      <c r="D8" s="177"/>
      <c r="E8" s="177"/>
      <c r="F8" s="177"/>
      <c r="G8" s="177"/>
      <c r="H8" s="177"/>
      <c r="I8" s="177"/>
      <c r="J8" s="177"/>
      <c r="M8" s="154"/>
      <c r="O8" s="154"/>
    </row>
    <row r="9" spans="1:17" x14ac:dyDescent="0.35">
      <c r="A9" s="176" t="s">
        <v>203</v>
      </c>
      <c r="B9" s="176"/>
      <c r="C9" s="176"/>
      <c r="D9" s="176"/>
      <c r="E9" s="176"/>
      <c r="F9" s="176"/>
      <c r="G9" s="176"/>
      <c r="H9" s="176"/>
      <c r="I9" s="176"/>
      <c r="J9" s="176"/>
      <c r="K9" s="154">
        <v>60.94</v>
      </c>
      <c r="M9" s="154">
        <f>(1.65*25)+(2.7*2.2)+(2.4*2.2)</f>
        <v>52.47</v>
      </c>
      <c r="O9" s="154">
        <f>(O3*25)+5.52</f>
        <v>20.395</v>
      </c>
    </row>
    <row r="10" spans="1:17" x14ac:dyDescent="0.35">
      <c r="A10" s="177" t="s">
        <v>204</v>
      </c>
      <c r="B10" s="177"/>
      <c r="C10" s="177"/>
      <c r="D10" s="177"/>
      <c r="E10" s="177"/>
      <c r="F10" s="177"/>
      <c r="G10" s="177"/>
      <c r="H10" s="177"/>
      <c r="I10" s="177"/>
      <c r="J10" s="177"/>
      <c r="M10" s="154"/>
      <c r="O10" s="154"/>
    </row>
    <row r="11" spans="1:17" x14ac:dyDescent="0.35">
      <c r="A11" s="176" t="s">
        <v>205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54">
        <v>21.45</v>
      </c>
      <c r="M11" s="154">
        <f>1.65*11</f>
        <v>18.149999999999999</v>
      </c>
      <c r="O11" s="154">
        <f>O3*11</f>
        <v>6.5449999999999999</v>
      </c>
    </row>
    <row r="12" spans="1:17" x14ac:dyDescent="0.35">
      <c r="A12" s="177" t="s">
        <v>206</v>
      </c>
      <c r="B12" s="177"/>
      <c r="C12" s="177"/>
      <c r="D12" s="177"/>
      <c r="E12" s="177"/>
      <c r="F12" s="177"/>
      <c r="G12" s="177"/>
      <c r="H12" s="177"/>
      <c r="I12" s="177"/>
      <c r="J12" s="177"/>
      <c r="M12" s="154"/>
      <c r="O12" s="154"/>
    </row>
    <row r="13" spans="1:17" x14ac:dyDescent="0.35">
      <c r="A13" s="176" t="s">
        <v>207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54">
        <v>5.85</v>
      </c>
      <c r="M13" s="154">
        <f>1.65*3</f>
        <v>4.9499999999999993</v>
      </c>
      <c r="O13" s="154">
        <f>O3*3</f>
        <v>1.7849999999999999</v>
      </c>
    </row>
    <row r="14" spans="1:17" x14ac:dyDescent="0.35">
      <c r="A14" s="175"/>
      <c r="B14" s="175"/>
      <c r="C14" s="175"/>
      <c r="D14" s="175"/>
      <c r="E14" s="175"/>
      <c r="F14" s="175"/>
      <c r="G14" s="175"/>
      <c r="H14" s="175"/>
      <c r="I14" s="175"/>
      <c r="J14" s="175"/>
      <c r="O14" s="154"/>
    </row>
    <row r="15" spans="1:17" x14ac:dyDescent="0.35">
      <c r="A15" s="177" t="s">
        <v>208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54">
        <f>K3+K5+K7+K9+K11+K13</f>
        <v>179.89</v>
      </c>
      <c r="M15" s="154">
        <f>(M3+M5+M7+M9+M11+M13)*2</f>
        <v>306.23999999999995</v>
      </c>
      <c r="O15" s="154">
        <f>(O3+O5+O7+O9+O11+O13)*2</f>
        <v>113.38</v>
      </c>
      <c r="Q15" s="154">
        <v>192.7</v>
      </c>
    </row>
    <row r="16" spans="1:17" x14ac:dyDescent="0.35">
      <c r="A16" s="175"/>
      <c r="B16" s="175"/>
      <c r="C16" s="175"/>
      <c r="D16" s="175"/>
      <c r="E16" s="175"/>
      <c r="F16" s="175"/>
      <c r="G16" s="175"/>
      <c r="H16" s="175"/>
    </row>
    <row r="17" spans="1:8" x14ac:dyDescent="0.35">
      <c r="A17" s="175"/>
      <c r="B17" s="175"/>
      <c r="C17" s="175"/>
      <c r="D17" s="175"/>
      <c r="E17" s="175"/>
      <c r="F17" s="175"/>
      <c r="G17" s="175"/>
      <c r="H17" s="175"/>
    </row>
    <row r="18" spans="1:8" x14ac:dyDescent="0.35">
      <c r="A18" s="175"/>
      <c r="B18" s="175"/>
      <c r="C18" s="175"/>
      <c r="D18" s="175"/>
      <c r="E18" s="175"/>
      <c r="F18" s="175"/>
      <c r="G18" s="175"/>
      <c r="H18" s="175"/>
    </row>
    <row r="19" spans="1:8" x14ac:dyDescent="0.35">
      <c r="A19" s="175"/>
      <c r="B19" s="175"/>
      <c r="C19" s="175"/>
      <c r="D19" s="175"/>
      <c r="E19" s="175"/>
      <c r="F19" s="175"/>
      <c r="G19" s="175"/>
      <c r="H19" s="175"/>
    </row>
    <row r="20" spans="1:8" x14ac:dyDescent="0.35">
      <c r="A20" s="175"/>
      <c r="B20" s="175"/>
      <c r="C20" s="175"/>
      <c r="D20" s="175"/>
      <c r="E20" s="175"/>
      <c r="F20" s="175"/>
      <c r="G20" s="175"/>
      <c r="H20" s="175"/>
    </row>
    <row r="21" spans="1:8" x14ac:dyDescent="0.35">
      <c r="A21" s="175"/>
      <c r="B21" s="175"/>
      <c r="C21" s="175"/>
      <c r="D21" s="175"/>
      <c r="E21" s="175"/>
      <c r="F21" s="175"/>
      <c r="G21" s="175"/>
      <c r="H21" s="175"/>
    </row>
    <row r="22" spans="1:8" x14ac:dyDescent="0.35">
      <c r="A22" s="175"/>
      <c r="B22" s="175"/>
      <c r="C22" s="175"/>
      <c r="D22" s="175"/>
      <c r="E22" s="175"/>
      <c r="F22" s="175"/>
      <c r="G22" s="175"/>
      <c r="H22" s="175"/>
    </row>
    <row r="23" spans="1:8" x14ac:dyDescent="0.35">
      <c r="A23" s="175"/>
      <c r="B23" s="175"/>
      <c r="C23" s="175"/>
      <c r="D23" s="175"/>
      <c r="E23" s="175"/>
      <c r="F23" s="175"/>
      <c r="G23" s="175"/>
      <c r="H23" s="175"/>
    </row>
    <row r="24" spans="1:8" x14ac:dyDescent="0.35">
      <c r="A24" s="175"/>
      <c r="B24" s="175"/>
      <c r="C24" s="175"/>
      <c r="D24" s="175"/>
      <c r="E24" s="175"/>
      <c r="F24" s="175"/>
      <c r="G24" s="175"/>
      <c r="H24" s="175"/>
    </row>
    <row r="25" spans="1:8" x14ac:dyDescent="0.35">
      <c r="A25" s="175"/>
      <c r="B25" s="175"/>
      <c r="C25" s="175"/>
      <c r="D25" s="175"/>
      <c r="E25" s="175"/>
      <c r="F25" s="175"/>
      <c r="G25" s="175"/>
      <c r="H25" s="175"/>
    </row>
    <row r="26" spans="1:8" x14ac:dyDescent="0.35">
      <c r="A26" s="175"/>
      <c r="B26" s="175"/>
      <c r="C26" s="175"/>
      <c r="D26" s="175"/>
      <c r="E26" s="175"/>
      <c r="F26" s="175"/>
      <c r="G26" s="175"/>
      <c r="H26" s="175"/>
    </row>
    <row r="27" spans="1:8" x14ac:dyDescent="0.35">
      <c r="A27" s="175"/>
      <c r="B27" s="175"/>
      <c r="C27" s="175"/>
      <c r="D27" s="175"/>
      <c r="E27" s="175"/>
      <c r="F27" s="175"/>
      <c r="G27" s="175"/>
      <c r="H27" s="175"/>
    </row>
    <row r="28" spans="1:8" x14ac:dyDescent="0.35">
      <c r="A28" s="175"/>
      <c r="B28" s="175"/>
      <c r="C28" s="175"/>
      <c r="D28" s="175"/>
      <c r="E28" s="175"/>
      <c r="F28" s="175"/>
      <c r="G28" s="175"/>
      <c r="H28" s="175"/>
    </row>
    <row r="29" spans="1:8" x14ac:dyDescent="0.35">
      <c r="A29" s="175"/>
      <c r="B29" s="175"/>
      <c r="C29" s="175"/>
      <c r="D29" s="175"/>
      <c r="E29" s="175"/>
      <c r="F29" s="175"/>
      <c r="G29" s="175"/>
      <c r="H29" s="175"/>
    </row>
    <row r="30" spans="1:8" x14ac:dyDescent="0.35">
      <c r="A30" s="175"/>
      <c r="B30" s="175"/>
      <c r="C30" s="175"/>
      <c r="D30" s="175"/>
      <c r="E30" s="175"/>
      <c r="F30" s="175"/>
      <c r="G30" s="175"/>
      <c r="H30" s="175"/>
    </row>
    <row r="31" spans="1:8" x14ac:dyDescent="0.35">
      <c r="A31" s="175"/>
      <c r="B31" s="175"/>
      <c r="C31" s="175"/>
      <c r="D31" s="175"/>
      <c r="E31" s="175"/>
      <c r="F31" s="175"/>
      <c r="G31" s="175"/>
      <c r="H31" s="175"/>
    </row>
    <row r="32" spans="1:8" x14ac:dyDescent="0.35">
      <c r="A32" s="175"/>
      <c r="B32" s="175"/>
      <c r="C32" s="175"/>
      <c r="D32" s="175"/>
      <c r="E32" s="175"/>
      <c r="F32" s="175"/>
      <c r="G32" s="175"/>
      <c r="H32" s="175"/>
    </row>
    <row r="33" spans="1:8" x14ac:dyDescent="0.35">
      <c r="A33" s="175"/>
      <c r="B33" s="175"/>
      <c r="C33" s="175"/>
      <c r="D33" s="175"/>
      <c r="E33" s="175"/>
      <c r="F33" s="175"/>
      <c r="G33" s="175"/>
      <c r="H33" s="175"/>
    </row>
    <row r="34" spans="1:8" x14ac:dyDescent="0.35">
      <c r="A34" s="175"/>
      <c r="B34" s="175"/>
      <c r="C34" s="175"/>
      <c r="D34" s="175"/>
      <c r="E34" s="175"/>
      <c r="F34" s="175"/>
      <c r="G34" s="175"/>
      <c r="H34" s="175"/>
    </row>
  </sheetData>
  <mergeCells count="34">
    <mergeCell ref="A12:J12"/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24:H24"/>
    <mergeCell ref="A13:J13"/>
    <mergeCell ref="A14:J14"/>
    <mergeCell ref="A15:J15"/>
    <mergeCell ref="A16:H16"/>
    <mergeCell ref="A17:H17"/>
    <mergeCell ref="A18:H18"/>
    <mergeCell ref="A19:H19"/>
    <mergeCell ref="A20:H20"/>
    <mergeCell ref="A21:H21"/>
    <mergeCell ref="A22:H22"/>
    <mergeCell ref="A23:H23"/>
    <mergeCell ref="A31:H31"/>
    <mergeCell ref="A32:H32"/>
    <mergeCell ref="A33:H33"/>
    <mergeCell ref="A34:H34"/>
    <mergeCell ref="A25:H25"/>
    <mergeCell ref="A26:H26"/>
    <mergeCell ref="A27:H27"/>
    <mergeCell ref="A28:H28"/>
    <mergeCell ref="A29:H29"/>
    <mergeCell ref="A30:H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7" sqref="B7"/>
    </sheetView>
  </sheetViews>
  <sheetFormatPr defaultRowHeight="14.5" x14ac:dyDescent="0.35"/>
  <cols>
    <col min="2" max="2" width="33.1796875" customWidth="1"/>
    <col min="6" max="6" width="8.7265625" customWidth="1"/>
    <col min="9" max="9" width="15.08984375" customWidth="1"/>
  </cols>
  <sheetData>
    <row r="1" spans="1:9" x14ac:dyDescent="0.35">
      <c r="A1" s="163" t="s">
        <v>213</v>
      </c>
      <c r="B1" s="159" t="s">
        <v>0</v>
      </c>
      <c r="C1" s="159" t="s">
        <v>1</v>
      </c>
      <c r="D1" s="159" t="s">
        <v>2</v>
      </c>
      <c r="E1" s="159" t="s">
        <v>3</v>
      </c>
      <c r="F1" s="160"/>
      <c r="G1" s="159" t="s">
        <v>4</v>
      </c>
      <c r="H1" s="160"/>
      <c r="I1" s="159" t="s">
        <v>190</v>
      </c>
    </row>
    <row r="2" spans="1:9" x14ac:dyDescent="0.35">
      <c r="A2" s="163"/>
      <c r="B2" s="159"/>
      <c r="C2" s="159"/>
      <c r="D2" s="159"/>
      <c r="E2" s="3" t="s">
        <v>7</v>
      </c>
      <c r="F2" s="3" t="s">
        <v>6</v>
      </c>
      <c r="G2" s="3" t="s">
        <v>7</v>
      </c>
      <c r="H2" s="3" t="s">
        <v>6</v>
      </c>
      <c r="I2" s="160"/>
    </row>
    <row r="3" spans="1:9" x14ac:dyDescent="0.35">
      <c r="A3" s="155">
        <v>1</v>
      </c>
      <c r="B3" s="145" t="s">
        <v>209</v>
      </c>
      <c r="C3" s="150" t="s">
        <v>189</v>
      </c>
      <c r="D3" s="111">
        <v>279</v>
      </c>
      <c r="E3" s="111"/>
      <c r="F3" s="112"/>
      <c r="G3" s="112"/>
      <c r="H3" s="112"/>
      <c r="I3" s="112">
        <f t="shared" ref="I3" si="0">H3+F3</f>
        <v>0</v>
      </c>
    </row>
    <row r="4" spans="1:9" ht="23" x14ac:dyDescent="0.35">
      <c r="A4" s="155">
        <v>2</v>
      </c>
      <c r="B4" s="145" t="s">
        <v>210</v>
      </c>
      <c r="C4" s="150" t="s">
        <v>211</v>
      </c>
      <c r="D4" s="111">
        <v>80</v>
      </c>
      <c r="E4" s="148"/>
      <c r="F4" s="112"/>
      <c r="G4" s="112"/>
      <c r="H4" s="112"/>
      <c r="I4" s="112">
        <f>H4+F4</f>
        <v>0</v>
      </c>
    </row>
    <row r="5" spans="1:9" ht="23" x14ac:dyDescent="0.35">
      <c r="A5" s="155">
        <v>3</v>
      </c>
      <c r="B5" s="145" t="s">
        <v>212</v>
      </c>
      <c r="C5" s="111" t="s">
        <v>211</v>
      </c>
      <c r="D5" s="111">
        <v>80</v>
      </c>
      <c r="E5" s="111"/>
      <c r="F5" s="112"/>
      <c r="G5" s="112"/>
      <c r="H5" s="112"/>
      <c r="I5" s="112">
        <f t="shared" ref="I5" si="1">H5+F5</f>
        <v>0</v>
      </c>
    </row>
    <row r="6" spans="1:9" ht="94.5" customHeight="1" x14ac:dyDescent="0.35">
      <c r="A6" s="155">
        <v>4</v>
      </c>
      <c r="B6" s="145" t="s">
        <v>230</v>
      </c>
      <c r="C6" s="150" t="s">
        <v>189</v>
      </c>
      <c r="D6" s="111">
        <v>111</v>
      </c>
      <c r="E6" s="111"/>
      <c r="F6" s="112"/>
      <c r="G6" s="112"/>
      <c r="H6" s="112"/>
      <c r="I6" s="112">
        <f>H6+F6</f>
        <v>0</v>
      </c>
    </row>
  </sheetData>
  <mergeCells count="7">
    <mergeCell ref="I1:I2"/>
    <mergeCell ref="A1:A2"/>
    <mergeCell ref="B1:B2"/>
    <mergeCell ref="C1:C2"/>
    <mergeCell ref="D1:D2"/>
    <mergeCell ref="E1:F1"/>
    <mergeCell ref="G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1" sqref="K11"/>
    </sheetView>
  </sheetViews>
  <sheetFormatPr defaultRowHeight="14.5" x14ac:dyDescent="0.35"/>
  <cols>
    <col min="9" max="9" width="6.1796875" customWidth="1"/>
  </cols>
  <sheetData>
    <row r="1" spans="1:17" ht="48.5" x14ac:dyDescent="0.35">
      <c r="A1" s="177" t="s">
        <v>214</v>
      </c>
      <c r="B1" s="177"/>
      <c r="C1" s="177"/>
      <c r="D1" s="177"/>
      <c r="E1" s="177"/>
      <c r="F1" s="177"/>
      <c r="G1" s="177"/>
      <c r="H1" s="177"/>
      <c r="I1" s="156" t="s">
        <v>215</v>
      </c>
      <c r="K1" s="180" t="s">
        <v>216</v>
      </c>
      <c r="L1" s="180"/>
      <c r="M1" s="180"/>
      <c r="O1" s="157" t="s">
        <v>217</v>
      </c>
      <c r="P1" s="143"/>
      <c r="Q1" s="157" t="s">
        <v>218</v>
      </c>
    </row>
    <row r="2" spans="1:17" x14ac:dyDescent="0.35">
      <c r="A2" s="177" t="s">
        <v>219</v>
      </c>
      <c r="B2" s="177"/>
      <c r="C2" s="177"/>
      <c r="D2" s="177"/>
      <c r="E2" s="177"/>
      <c r="F2" s="177"/>
      <c r="G2" s="177"/>
      <c r="H2" s="177"/>
    </row>
    <row r="3" spans="1:17" x14ac:dyDescent="0.35">
      <c r="A3" s="175"/>
      <c r="B3" s="175"/>
      <c r="C3" s="175"/>
      <c r="D3" s="175"/>
      <c r="E3" s="175"/>
      <c r="F3" s="175"/>
      <c r="G3" s="175"/>
      <c r="H3" s="175"/>
    </row>
    <row r="4" spans="1:17" x14ac:dyDescent="0.35">
      <c r="A4" s="177" t="s">
        <v>220</v>
      </c>
      <c r="B4" s="177"/>
      <c r="C4" s="177"/>
      <c r="D4" s="177"/>
      <c r="E4" s="177"/>
      <c r="F4" s="177"/>
      <c r="G4" s="177"/>
      <c r="H4" s="177"/>
    </row>
    <row r="5" spans="1:17" x14ac:dyDescent="0.35">
      <c r="A5" s="175"/>
      <c r="B5" s="175"/>
      <c r="C5" s="175"/>
      <c r="D5" s="175"/>
      <c r="E5" s="175"/>
      <c r="F5" s="175"/>
      <c r="G5" s="175"/>
      <c r="H5" s="175"/>
      <c r="K5" s="154"/>
    </row>
    <row r="6" spans="1:17" x14ac:dyDescent="0.35">
      <c r="A6" s="177" t="s">
        <v>221</v>
      </c>
      <c r="B6" s="177"/>
      <c r="C6" s="177"/>
      <c r="D6" s="177"/>
      <c r="E6" s="177"/>
      <c r="F6" s="177"/>
      <c r="G6" s="177"/>
      <c r="H6" s="177"/>
    </row>
    <row r="7" spans="1:17" x14ac:dyDescent="0.35">
      <c r="A7" s="175"/>
      <c r="B7" s="175"/>
      <c r="C7" s="175"/>
      <c r="D7" s="175"/>
      <c r="E7" s="175"/>
      <c r="F7" s="175"/>
      <c r="G7" s="175"/>
      <c r="H7" s="175"/>
    </row>
    <row r="8" spans="1:17" x14ac:dyDescent="0.35">
      <c r="A8" s="177" t="s">
        <v>222</v>
      </c>
      <c r="B8" s="177"/>
      <c r="C8" s="177"/>
      <c r="D8" s="177"/>
      <c r="E8" s="177"/>
      <c r="F8" s="177"/>
      <c r="G8" s="177"/>
      <c r="H8" s="177"/>
    </row>
    <row r="9" spans="1:17" x14ac:dyDescent="0.35">
      <c r="A9" s="177" t="s">
        <v>223</v>
      </c>
      <c r="B9" s="177"/>
      <c r="C9" s="177"/>
      <c r="D9" s="177"/>
      <c r="E9" s="177"/>
      <c r="F9" s="177"/>
      <c r="G9" s="177"/>
      <c r="H9" s="177"/>
      <c r="I9" s="154">
        <f>(1.65*1.7*31)+(2.3*1.7*32)</f>
        <v>212.07499999999999</v>
      </c>
      <c r="K9" s="177" t="s">
        <v>224</v>
      </c>
      <c r="L9" s="177"/>
      <c r="M9" s="158">
        <f>0.8*1.7*63</f>
        <v>85.68</v>
      </c>
      <c r="O9" s="154">
        <v>63</v>
      </c>
      <c r="Q9" s="154">
        <v>63</v>
      </c>
    </row>
    <row r="10" spans="1:17" x14ac:dyDescent="0.35">
      <c r="A10" s="177" t="s">
        <v>225</v>
      </c>
      <c r="B10" s="177"/>
      <c r="C10" s="177"/>
      <c r="D10" s="177"/>
      <c r="E10" s="177"/>
      <c r="F10" s="177"/>
      <c r="G10" s="177"/>
      <c r="H10" s="177"/>
    </row>
    <row r="11" spans="1:17" x14ac:dyDescent="0.35">
      <c r="A11" s="175"/>
      <c r="B11" s="175"/>
      <c r="C11" s="175"/>
      <c r="D11" s="175"/>
      <c r="E11" s="175"/>
      <c r="F11" s="175"/>
      <c r="G11" s="175"/>
      <c r="H11" s="175"/>
    </row>
    <row r="12" spans="1:17" x14ac:dyDescent="0.35">
      <c r="A12" s="177" t="s">
        <v>226</v>
      </c>
      <c r="B12" s="177"/>
      <c r="C12" s="177"/>
      <c r="D12" s="177"/>
      <c r="E12" s="177"/>
      <c r="F12" s="177"/>
      <c r="G12" s="177"/>
      <c r="H12" s="177"/>
    </row>
    <row r="13" spans="1:17" x14ac:dyDescent="0.35">
      <c r="A13" s="177" t="s">
        <v>227</v>
      </c>
      <c r="B13" s="177"/>
      <c r="C13" s="177"/>
      <c r="D13" s="177"/>
      <c r="E13" s="177"/>
      <c r="F13" s="177"/>
      <c r="G13" s="177"/>
      <c r="H13" s="177"/>
      <c r="I13" s="154">
        <f>(1.65*1.7*9)+(5*1.7*4)+(0.7*2.2*5)</f>
        <v>66.944999999999993</v>
      </c>
      <c r="K13" s="179" t="s">
        <v>228</v>
      </c>
      <c r="L13" s="179"/>
      <c r="M13" s="154">
        <f>(0.8*1.7*17)+(0.7*0.8*5)</f>
        <v>25.92</v>
      </c>
      <c r="O13" s="154">
        <v>17</v>
      </c>
      <c r="Q13" s="154">
        <v>17</v>
      </c>
    </row>
    <row r="14" spans="1:17" x14ac:dyDescent="0.35">
      <c r="A14" s="177" t="s">
        <v>229</v>
      </c>
      <c r="B14" s="177"/>
      <c r="C14" s="177"/>
      <c r="D14" s="177"/>
      <c r="E14" s="177"/>
      <c r="F14" s="177"/>
      <c r="G14" s="177"/>
      <c r="H14" s="177"/>
    </row>
    <row r="15" spans="1:17" x14ac:dyDescent="0.35">
      <c r="A15" s="175"/>
      <c r="B15" s="175"/>
      <c r="C15" s="175"/>
      <c r="D15" s="175"/>
      <c r="E15" s="175"/>
      <c r="F15" s="175"/>
      <c r="G15" s="175"/>
    </row>
    <row r="16" spans="1:17" x14ac:dyDescent="0.35">
      <c r="A16" s="175"/>
      <c r="B16" s="175"/>
      <c r="C16" s="175"/>
      <c r="D16" s="175"/>
      <c r="E16" s="175"/>
      <c r="F16" s="175"/>
      <c r="G16" s="175"/>
    </row>
    <row r="17" spans="1:17" x14ac:dyDescent="0.35">
      <c r="A17" s="175"/>
      <c r="B17" s="175"/>
      <c r="C17" s="175"/>
      <c r="D17" s="175"/>
      <c r="E17" s="175"/>
      <c r="F17" s="175"/>
      <c r="G17" s="175"/>
    </row>
    <row r="18" spans="1:17" x14ac:dyDescent="0.35">
      <c r="A18" s="175"/>
      <c r="B18" s="175"/>
      <c r="C18" s="175"/>
      <c r="D18" s="175"/>
      <c r="E18" s="175"/>
      <c r="F18" s="175"/>
      <c r="G18" s="175"/>
    </row>
    <row r="19" spans="1:17" x14ac:dyDescent="0.35">
      <c r="A19" s="175"/>
      <c r="B19" s="175"/>
      <c r="C19" s="175"/>
      <c r="D19" s="175"/>
      <c r="E19" s="175"/>
      <c r="F19" s="175"/>
      <c r="G19" s="175"/>
    </row>
    <row r="20" spans="1:17" x14ac:dyDescent="0.35">
      <c r="A20" s="177" t="s">
        <v>5</v>
      </c>
      <c r="B20" s="177"/>
      <c r="C20" s="177"/>
      <c r="D20" s="177"/>
      <c r="E20" s="177"/>
      <c r="F20" s="177"/>
      <c r="G20" s="177"/>
      <c r="I20" s="154">
        <f>I9+I13</f>
        <v>279.02</v>
      </c>
      <c r="M20" s="154">
        <f>M9+M13</f>
        <v>111.60000000000001</v>
      </c>
      <c r="O20" s="154">
        <f>O9+O13</f>
        <v>80</v>
      </c>
      <c r="Q20" s="154">
        <f>Q9+Q13</f>
        <v>80</v>
      </c>
    </row>
    <row r="21" spans="1:17" x14ac:dyDescent="0.35">
      <c r="A21" s="175"/>
      <c r="B21" s="175"/>
      <c r="C21" s="175"/>
      <c r="D21" s="175"/>
      <c r="E21" s="175"/>
      <c r="F21" s="175"/>
      <c r="G21" s="175"/>
    </row>
    <row r="22" spans="1:17" x14ac:dyDescent="0.35">
      <c r="A22" s="175"/>
      <c r="B22" s="175"/>
      <c r="C22" s="175"/>
      <c r="D22" s="175"/>
      <c r="E22" s="175"/>
      <c r="F22" s="175"/>
      <c r="G22" s="175"/>
    </row>
    <row r="23" spans="1:17" x14ac:dyDescent="0.35">
      <c r="A23" s="175"/>
      <c r="B23" s="175"/>
      <c r="C23" s="175"/>
      <c r="D23" s="175"/>
      <c r="E23" s="175"/>
      <c r="F23" s="175"/>
      <c r="G23" s="175"/>
    </row>
    <row r="24" spans="1:17" x14ac:dyDescent="0.35">
      <c r="A24" s="175"/>
      <c r="B24" s="175"/>
      <c r="C24" s="175"/>
      <c r="D24" s="175"/>
      <c r="E24" s="175"/>
      <c r="F24" s="175"/>
      <c r="G24" s="175"/>
    </row>
    <row r="25" spans="1:17" x14ac:dyDescent="0.35">
      <c r="A25" s="175"/>
      <c r="B25" s="175"/>
      <c r="C25" s="175"/>
      <c r="D25" s="175"/>
      <c r="E25" s="175"/>
      <c r="F25" s="175"/>
      <c r="G25" s="175"/>
    </row>
  </sheetData>
  <mergeCells count="28">
    <mergeCell ref="K9:L9"/>
    <mergeCell ref="A10:H10"/>
    <mergeCell ref="A1:H1"/>
    <mergeCell ref="K1:M1"/>
    <mergeCell ref="A2:H2"/>
    <mergeCell ref="A3:H3"/>
    <mergeCell ref="A4:H4"/>
    <mergeCell ref="A5:H5"/>
    <mergeCell ref="A15:G15"/>
    <mergeCell ref="A6:H6"/>
    <mergeCell ref="A7:H7"/>
    <mergeCell ref="A8:H8"/>
    <mergeCell ref="A9:H9"/>
    <mergeCell ref="A11:H11"/>
    <mergeCell ref="A12:H12"/>
    <mergeCell ref="A13:H13"/>
    <mergeCell ref="K13:L13"/>
    <mergeCell ref="A14:H14"/>
    <mergeCell ref="A22:G22"/>
    <mergeCell ref="A23:G23"/>
    <mergeCell ref="A24:G24"/>
    <mergeCell ref="A25:G25"/>
    <mergeCell ref="A16:G16"/>
    <mergeCell ref="A17:G17"/>
    <mergeCell ref="A18:G18"/>
    <mergeCell ref="A19:G19"/>
    <mergeCell ref="A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ხარჯთ.</vt:lpstr>
      <vt:lpstr>ფართები</vt:lpstr>
      <vt:lpstr>შიდა ვიტრაჟები</vt:lpstr>
      <vt:lpstr>ზომები</vt:lpstr>
      <vt:lpstr>მეტალოპლასტმასის ფანჯრები</vt:lpstr>
      <vt:lpstr>ზომები ფანჯრები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2023-11-13T21:30:44Z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{4D5F5C65-5A8A-40C0-871B-B28632C08195}</vt:lpwstr>
  </property>
  <property fmtid="{D5CDD505-2E9C-101B-9397-08002B2CF9AE}" pid="3" name="DLPManualFileClassificationLastModifiedBy">
    <vt:lpwstr>BOG0\b.mumladze</vt:lpwstr>
  </property>
  <property fmtid="{D5CDD505-2E9C-101B-9397-08002B2CF9AE}" pid="4" name="DLPManualFileClassificationLastModificationDate">
    <vt:lpwstr>1699282773</vt:lpwstr>
  </property>
  <property fmtid="{D5CDD505-2E9C-101B-9397-08002B2CF9AE}" pid="5" name="DLPManualFileClassificationVersion">
    <vt:lpwstr>11.6.600.21</vt:lpwstr>
  </property>
</Properties>
</file>