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o Holding\Desktop\შიდა-მოსაპირკეთებელი სამუშაოები\"/>
    </mc:Choice>
  </mc:AlternateContent>
  <xr:revisionPtr revIDLastSave="0" documentId="13_ncr:1_{6BEE81AD-F2C4-485F-834A-386E4BD8F728}" xr6:coauthVersionLast="45" xr6:coauthVersionMax="45" xr10:uidLastSave="{00000000-0000-0000-0000-000000000000}"/>
  <bookViews>
    <workbookView xWindow="-108" yWindow="-108" windowWidth="23256" windowHeight="14016" xr2:uid="{8107FBD3-04EE-4106-ABBD-E155D3FF3DA7}"/>
  </bookViews>
  <sheets>
    <sheet name="მოსაპირკეთებელი სამუშაოები" sheetId="1" r:id="rId1"/>
  </sheets>
  <externalReferences>
    <externalReference r:id="rId2"/>
  </externalReferences>
  <definedNames>
    <definedName name="_xlnm._FilterDatabase" localSheetId="0" hidden="1">'მოსაპირკეთებელი სამუშაოები'!$C$1:$C$277</definedName>
    <definedName name="ColumnTitle1">#REF!</definedName>
    <definedName name="company_name">#REF!</definedName>
    <definedName name="gatboba">#REF!</definedName>
    <definedName name="gatboba2">#REF!</definedName>
    <definedName name="NB">#REF!</definedName>
    <definedName name="_xlnm.Print_Area" localSheetId="0">'მოსაპირკეთებელი სამუშაოები'!$A$1:$P$276</definedName>
    <definedName name="RB">#REF!</definedName>
    <definedName name="RowTitleRegion1..C7">#REF!</definedName>
    <definedName name="RowTitleRegion2..G5">#REF!</definedName>
    <definedName name="RowTitleRegion3..G2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7" i="1" l="1"/>
  <c r="G264" i="1"/>
  <c r="F263" i="1"/>
  <c r="G263" i="1" s="1"/>
  <c r="G262" i="1"/>
  <c r="G261" i="1"/>
  <c r="F259" i="1"/>
  <c r="G256" i="1"/>
  <c r="G255" i="1"/>
  <c r="G254" i="1"/>
  <c r="G253" i="1"/>
  <c r="G251" i="1"/>
  <c r="G249" i="1"/>
  <c r="F247" i="1"/>
  <c r="G247" i="1" s="1"/>
  <c r="G246" i="1"/>
  <c r="G245" i="1"/>
  <c r="F243" i="1"/>
  <c r="G240" i="1"/>
  <c r="F239" i="1"/>
  <c r="G236" i="1"/>
  <c r="F235" i="1"/>
  <c r="G232" i="1"/>
  <c r="F231" i="1"/>
  <c r="G228" i="1"/>
  <c r="F227" i="1"/>
  <c r="G224" i="1"/>
  <c r="G223" i="1"/>
  <c r="G222" i="1"/>
  <c r="G215" i="1"/>
  <c r="G214" i="1"/>
  <c r="G212" i="1"/>
  <c r="G210" i="1"/>
  <c r="G208" i="1"/>
  <c r="F206" i="1"/>
  <c r="G206" i="1" s="1"/>
  <c r="G205" i="1"/>
  <c r="G204" i="1"/>
  <c r="F202" i="1"/>
  <c r="G202" i="1" s="1"/>
  <c r="G201" i="1"/>
  <c r="G200" i="1"/>
  <c r="F198" i="1"/>
  <c r="G195" i="1"/>
  <c r="F194" i="1"/>
  <c r="G194" i="1" s="1"/>
  <c r="G193" i="1"/>
  <c r="G192" i="1"/>
  <c r="F190" i="1"/>
  <c r="G190" i="1" s="1"/>
  <c r="G189" i="1"/>
  <c r="G188" i="1"/>
  <c r="G186" i="1"/>
  <c r="G184" i="1"/>
  <c r="G182" i="1"/>
  <c r="G180" i="1"/>
  <c r="F178" i="1"/>
  <c r="G178" i="1" s="1"/>
  <c r="G177" i="1"/>
  <c r="G176" i="1"/>
  <c r="G171" i="1"/>
  <c r="G170" i="1"/>
  <c r="G169" i="1"/>
  <c r="G168" i="1"/>
  <c r="F166" i="1"/>
  <c r="G166" i="1" s="1"/>
  <c r="G165" i="1"/>
  <c r="G164" i="1"/>
  <c r="F162" i="1"/>
  <c r="G162" i="1" s="1"/>
  <c r="G161" i="1"/>
  <c r="G160" i="1"/>
  <c r="G158" i="1"/>
  <c r="G156" i="1"/>
  <c r="F154" i="1"/>
  <c r="G151" i="1"/>
  <c r="G150" i="1"/>
  <c r="G148" i="1"/>
  <c r="F146" i="1"/>
  <c r="G143" i="1"/>
  <c r="G142" i="1"/>
  <c r="G140" i="1"/>
  <c r="F138" i="1"/>
  <c r="G138" i="1" s="1"/>
  <c r="G137" i="1"/>
  <c r="G136" i="1"/>
  <c r="G134" i="1"/>
  <c r="G132" i="1"/>
  <c r="F130" i="1"/>
  <c r="G130" i="1" s="1"/>
  <c r="G129" i="1"/>
  <c r="G128" i="1"/>
  <c r="F126" i="1"/>
  <c r="G126" i="1" s="1"/>
  <c r="G125" i="1"/>
  <c r="G124" i="1"/>
  <c r="G122" i="1"/>
  <c r="G120" i="1"/>
  <c r="F118" i="1"/>
  <c r="G115" i="1"/>
  <c r="G114" i="1"/>
  <c r="G113" i="1"/>
  <c r="G110" i="1"/>
  <c r="G108" i="1"/>
  <c r="G106" i="1"/>
  <c r="G104" i="1"/>
  <c r="G102" i="1"/>
  <c r="G101" i="1"/>
  <c r="G100" i="1"/>
  <c r="G98" i="1"/>
  <c r="G96" i="1"/>
  <c r="G94" i="1"/>
  <c r="F92" i="1"/>
  <c r="G92" i="1" s="1"/>
  <c r="G90" i="1"/>
  <c r="G88" i="1"/>
  <c r="G86" i="1"/>
  <c r="G84" i="1"/>
  <c r="F82" i="1"/>
  <c r="G82" i="1" s="1"/>
  <c r="G80" i="1"/>
  <c r="G79" i="1"/>
  <c r="G78" i="1"/>
  <c r="G76" i="1"/>
  <c r="G75" i="1"/>
  <c r="G74" i="1"/>
  <c r="G72" i="1"/>
  <c r="F70" i="1"/>
  <c r="G70" i="1" s="1"/>
  <c r="G68" i="1"/>
  <c r="F66" i="1"/>
  <c r="G66" i="1" s="1"/>
  <c r="G64" i="1"/>
  <c r="G62" i="1"/>
  <c r="G60" i="1"/>
  <c r="G58" i="1"/>
  <c r="G56" i="1"/>
  <c r="F54" i="1"/>
  <c r="G54" i="1" s="1"/>
  <c r="G52" i="1"/>
  <c r="G51" i="1"/>
  <c r="G50" i="1"/>
  <c r="G47" i="1"/>
  <c r="G43" i="1"/>
  <c r="G39" i="1"/>
  <c r="G35" i="1"/>
  <c r="G31" i="1"/>
  <c r="G27" i="1"/>
  <c r="G23" i="1"/>
  <c r="G19" i="1"/>
  <c r="G22" i="1" s="1"/>
  <c r="G18" i="1"/>
  <c r="G13" i="1"/>
  <c r="A13" i="1"/>
  <c r="G11" i="1"/>
  <c r="B2" i="1"/>
  <c r="G48" i="1" l="1"/>
  <c r="G14" i="1"/>
  <c r="G239" i="1"/>
  <c r="G238" i="1"/>
  <c r="G258" i="1"/>
  <c r="G28" i="1"/>
  <c r="G197" i="1"/>
  <c r="G218" i="1"/>
  <c r="G242" i="1"/>
  <c r="G219" i="1"/>
  <c r="G30" i="1"/>
  <c r="G12" i="1"/>
  <c r="G266" i="1"/>
  <c r="G230" i="1"/>
  <c r="G234" i="1"/>
  <c r="G118" i="1"/>
  <c r="G146" i="1"/>
  <c r="G34" i="1"/>
  <c r="G41" i="1"/>
  <c r="G237" i="1"/>
  <c r="G153" i="1"/>
  <c r="G46" i="1"/>
  <c r="G44" i="1"/>
  <c r="G241" i="1"/>
  <c r="G154" i="1"/>
  <c r="G145" i="1"/>
  <c r="G243" i="1"/>
  <c r="G257" i="1"/>
  <c r="G24" i="1"/>
  <c r="G267" i="1"/>
  <c r="G216" i="1"/>
  <c r="G20" i="1"/>
  <c r="G198" i="1"/>
  <c r="G217" i="1"/>
  <c r="G152" i="1"/>
  <c r="G229" i="1"/>
  <c r="G231" i="1"/>
  <c r="G36" i="1"/>
  <c r="G144" i="1"/>
  <c r="G265" i="1"/>
  <c r="G233" i="1"/>
  <c r="G38" i="1"/>
  <c r="G196" i="1"/>
  <c r="G259" i="1"/>
  <c r="G26" i="1"/>
  <c r="G235" i="1"/>
  <c r="G174" i="1"/>
  <c r="G172" i="1"/>
  <c r="A15" i="1"/>
  <c r="A16" i="1" s="1"/>
  <c r="G117" i="1"/>
  <c r="G227" i="1"/>
  <c r="G226" i="1"/>
  <c r="G225" i="1"/>
  <c r="G42" i="1"/>
  <c r="G40" i="1"/>
  <c r="G116" i="1"/>
  <c r="G32" i="1"/>
  <c r="A17" i="1" l="1"/>
  <c r="A19" i="1" s="1"/>
  <c r="M268" i="1"/>
  <c r="K268" i="1" l="1"/>
  <c r="I268" i="1" l="1"/>
  <c r="N269" i="1" s="1"/>
  <c r="N271" i="1" s="1"/>
  <c r="N273" i="1" l="1"/>
  <c r="N274" i="1" s="1"/>
  <c r="N276" i="1" l="1"/>
  <c r="N277" i="1" s="1"/>
</calcChain>
</file>

<file path=xl/sharedStrings.xml><?xml version="1.0" encoding="utf-8"?>
<sst xmlns="http://schemas.openxmlformats.org/spreadsheetml/2006/main" count="671" uniqueCount="194">
  <si>
    <t>მოსაპირკეთებელი სამუშაოები</t>
  </si>
  <si>
    <t>N</t>
  </si>
  <si>
    <t>ნახაზის No:</t>
  </si>
  <si>
    <t>შენიშვნა</t>
  </si>
  <si>
    <t>სამუშაოს დასახელება</t>
  </si>
  <si>
    <t>განზომილება</t>
  </si>
  <si>
    <t>რაოდენობა</t>
  </si>
  <si>
    <t>მასალა</t>
  </si>
  <si>
    <t>ხელფასი</t>
  </si>
  <si>
    <t>მანქანა-მექანისზმი</t>
  </si>
  <si>
    <t>ჯამი</t>
  </si>
  <si>
    <t>ჯამი სამუშაოს ერთეულზე</t>
  </si>
  <si>
    <t>ღირებულება სამუშაოს ერთეულზე</t>
  </si>
  <si>
    <t>ნორმატიული ერთეულზე</t>
  </si>
  <si>
    <t>სულ</t>
  </si>
  <si>
    <t>ერთ.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</si>
  <si>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</si>
  <si>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</si>
  <si>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</si>
  <si>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</si>
  <si>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</si>
  <si>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</si>
  <si>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</si>
  <si>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</si>
  <si>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</si>
  <si>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</si>
  <si>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</si>
  <si>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</si>
  <si>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</si>
  <si>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</si>
  <si>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</si>
  <si>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იატაკი</t>
  </si>
  <si>
    <t>იატაკის მოპრიალება - საპარკინგე სივრცე და პანდუსი</t>
  </si>
  <si>
    <r>
      <t>მ</t>
    </r>
    <r>
      <rPr>
        <b/>
        <vertAlign val="superscript"/>
        <sz val="10"/>
        <rFont val="Calibri"/>
        <family val="2"/>
        <scheme val="minor"/>
      </rPr>
      <t>2</t>
    </r>
  </si>
  <si>
    <t>იატაკის მოპრიალება ყველა დამხმარე მასალების გათვალისწინებით</t>
  </si>
  <si>
    <r>
      <t>მ</t>
    </r>
    <r>
      <rPr>
        <vertAlign val="superscript"/>
        <sz val="10"/>
        <rFont val="Calibri"/>
        <family val="2"/>
        <scheme val="minor"/>
      </rPr>
      <t>2</t>
    </r>
  </si>
  <si>
    <t>იატაკის დახაზვა - საპარკინგე სივრცე და პანდუსი</t>
  </si>
  <si>
    <t>იატაკის დახაზვა</t>
  </si>
  <si>
    <t>საპარკინგე ტერიტორიის რეზინის კუთხის დამცავი ( ზომით 100X10 სმ. სისქე 1 სმ )</t>
  </si>
  <si>
    <t>ც</t>
  </si>
  <si>
    <t>საპარკინგე ტერიტორიის რეზინის ბარიერი ზომით 1800X150X90 (მანქანის შემაჩერებელი)</t>
  </si>
  <si>
    <t>იატაკის მოპრიალება - ჯაზ-ბარი</t>
  </si>
  <si>
    <t>ბეტონის იატაკის მოპრიალება ყველა დამხმარე მასალების გათვალისწინებით</t>
  </si>
  <si>
    <t>კერამოგრანიტის ფილების დაგება - ჯაზ-ბარი</t>
  </si>
  <si>
    <t>წებო-ცემენტი</t>
  </si>
  <si>
    <t>კგ</t>
  </si>
  <si>
    <t>Cottofaenza60TC. 60X60 სმ</t>
  </si>
  <si>
    <t>კერამოგრანიტის ფილა</t>
  </si>
  <si>
    <t>სხვა მასალები</t>
  </si>
  <si>
    <t>გრძ.მ</t>
  </si>
  <si>
    <t>კერამოგრანიტის ფილების დაგება - ჯაზ-ბარის კულისები_&amp;_WC</t>
  </si>
  <si>
    <t>კერამოგრანიტის ფილების დაგება -ჯაზ-ბარის დერეფანი</t>
  </si>
  <si>
    <t>კერამოგრანიტის ფილების დაგება - WC N9_&amp;_N10</t>
  </si>
  <si>
    <t>კერამოგრანიტის ფილების დაგება - სამზარეულოს სველი წერტილები</t>
  </si>
  <si>
    <t>TRESANA BLANCO</t>
  </si>
  <si>
    <t>ხის იატაკის დაგება - რეცეფცია და ანტრესოლი</t>
  </si>
  <si>
    <t>ხის იატაკი ( Majestic 09023 )</t>
  </si>
  <si>
    <t>ქვეშსაგები</t>
  </si>
  <si>
    <t>Majestic 09023</t>
  </si>
  <si>
    <t>ხის იატაკი</t>
  </si>
  <si>
    <t>კერამოგრანიტის ფილების დაგება - რეცეფცია და ანტრესოლი</t>
  </si>
  <si>
    <t>მინის მოაჯირი - რეცეფცია და ანტრესოლი</t>
  </si>
  <si>
    <t>მინის მოაჯირი სამაგრებით და ყველა დამხმარე მასალების გათვალისწინებით</t>
  </si>
  <si>
    <t>ლამინატის იატაკის დაგება - ოფისები.ბინები. აპარტამენტები</t>
  </si>
  <si>
    <t>ლამინატის იატაკი</t>
  </si>
  <si>
    <t>რბილი იატაკი - ოფისები.ბინები. აპარტამენტები</t>
  </si>
  <si>
    <t>თვითსწორებადი იატაკი</t>
  </si>
  <si>
    <t>რბილი იატაკი</t>
  </si>
  <si>
    <t>კერამოგრანიტის ფილების დაგება - ოფისები.ბინები. აპარტამენტები - WC</t>
  </si>
  <si>
    <t>კერამოგრანიტის ფილების დაგება - ოფისები.ბინები. აპარტამენტები - სამზარეულო</t>
  </si>
  <si>
    <t>კერამოგრანიტის პლინტუსის მოწყობა სიმაღლით 10 სმ - ჯაზ-ბარის კულისები_&amp;_WC</t>
  </si>
  <si>
    <t>კერამოგრანიტის პლინტუსის მოწყობა სიმაღლით 10 სმ - ჯაზ-ბარის დერეფანი</t>
  </si>
  <si>
    <t>MDF-ის პლინტუსი მოწყობა - ოფისები.ბინები. აპარტამენტები</t>
  </si>
  <si>
    <t>წებო</t>
  </si>
  <si>
    <t>MDF-ის პლინტუსი</t>
  </si>
  <si>
    <t>PVC პლინტუსი მოწყობა - ოფისები.ბინები. აპარტამენტები</t>
  </si>
  <si>
    <t>PVC პლინტუსი</t>
  </si>
  <si>
    <t>კერამოგრანიტის პლინტუსის მოწყობა სიმაღლით 10 სმ - ოფისები.ბინები. აპარტამენტები</t>
  </si>
  <si>
    <t>T-სებური გადამყვანი - ოფისები.ბინები. აპარტამენტები</t>
  </si>
  <si>
    <t>T-სებური გადამყვანი</t>
  </si>
  <si>
    <t>კერამოგრანიტის ფილების დაგება - ოფისები.ბინები. აპარტამენტები -დერეფანი N1_&amp;_N2</t>
  </si>
  <si>
    <t>კერამოგრანიტის პლინტუსის მოწყობა სიმაღლით 10 სმ - დერეფანი N1_&amp;_N2</t>
  </si>
  <si>
    <t>ხის იატაკის დაგება - სპა</t>
  </si>
  <si>
    <t>კერამოგრანიტის ფილების დაგება - სპა</t>
  </si>
  <si>
    <t>კედელი</t>
  </si>
  <si>
    <t>პარკინგის კედლის მოპრიალება და დაფარვა უფერო ლაქით</t>
  </si>
  <si>
    <t>ბეტონის უფერო ლაქი</t>
  </si>
  <si>
    <t>ლ</t>
  </si>
  <si>
    <t>სხვა მასალა</t>
  </si>
  <si>
    <t>კედლების დამუშავება და შეღებვა წყალემულსიური საღებავით - პარკინგი</t>
  </si>
  <si>
    <t>ფითხი</t>
  </si>
  <si>
    <t>გრუნტი</t>
  </si>
  <si>
    <t>ლიტ</t>
  </si>
  <si>
    <t>საღებავი</t>
  </si>
  <si>
    <t>კერამოგრანიტის ფილების გაკვრა - ჯაზ-ბარი</t>
  </si>
  <si>
    <t>კედლების დამუშავება და შეღებვა წყალემულსიური საღებავით - ჯაზ-ბარი</t>
  </si>
  <si>
    <t>კედლების დამუშავება და შეღებვა წყალემულსიური საღებავით - ჯაზ-ბარის კულისები_&amp;_WC</t>
  </si>
  <si>
    <t>კერამოგრანიტის ფილების გაკვრა - ჯაზ-ბარი WC</t>
  </si>
  <si>
    <t>კედლების დამუშავება და შეღებვა წყალემულსიური საღებავით - ჯაზ-ბარის დერეფანი</t>
  </si>
  <si>
    <t>კერამოგრანიტის ფილების გაკვრა - WC N9_&amp;_N10</t>
  </si>
  <si>
    <t>კედლების დამუშავება და შეღებვა წყალემულსიური საღებავით - დამხმ.ფ.N7-N8-12-13-13ა-13ბ</t>
  </si>
  <si>
    <t>კედლების დამუშავება და შეღებვა წყალემულსიური საღებავით - სამზარეულოს სველი წერტილები</t>
  </si>
  <si>
    <t>მარმარილოს ქვა - რეცეფცია და ანტრესოლი</t>
  </si>
  <si>
    <t>კედლების დამუშავება და შეღებვა წყალემულსიური საღებავით - რეცეფცია და ანტრესოლი</t>
  </si>
  <si>
    <t>დეკორატიული აგური - რეცეფცია და ანტრესოლი</t>
  </si>
  <si>
    <t>დეკორატიული აგურის ფილა</t>
  </si>
  <si>
    <t>კერამოგრანიტის ფილების გაკვრა - რეცეფცია და ანტრესოლი</t>
  </si>
  <si>
    <t>კედლების დამუშავება და შეღებვა წყალემულსიური საღებავით - ოფისები.ბინები. აპარტამენტები</t>
  </si>
  <si>
    <t>კერამოგრანიტის ფილების გაკვრა - ოფისები.ბინები. აპარტამენტები - WC</t>
  </si>
  <si>
    <t>კერამოგრანიტის ფილების გაკვრა - ოფისები.ბინები. აპარტამენტები - სამზარეულო</t>
  </si>
  <si>
    <t>ლითონის კარკასი</t>
  </si>
  <si>
    <t>კედლების დამუშავება და შეღებვა წყალემულსიური საღებავით - დერეფანი N1_&amp;_N2</t>
  </si>
  <si>
    <t>კედლების დამუშავება და შეღებვა წყალემულსიური საღებავით - კომერციული</t>
  </si>
  <si>
    <t>კედლების დამუშავება და შეღებვა წყალემულსიური საღებავით - კიბის უჯრედები</t>
  </si>
  <si>
    <t>კედლების დამუშავება და შეღებვა წყალემულსიური საღებავით - სპა</t>
  </si>
  <si>
    <t>კერამოგრანიტის ფილების გაკვრა - სპა</t>
  </si>
  <si>
    <t>კედელზე შპალერის გაკვრა - საცხოვრებელი სივრცე</t>
  </si>
  <si>
    <t>შპალერის წებო</t>
  </si>
  <si>
    <t>შპალერი</t>
  </si>
  <si>
    <t>ჭერი</t>
  </si>
  <si>
    <t>პარკინგის ჭერის დაფარვა უფერო ლაქით</t>
  </si>
  <si>
    <t>ჭერის დამუშავება და შეღებვა წყალემულსიური საღებავით - ჯაზ-ბარი</t>
  </si>
  <si>
    <t>ჭერის დამუშავება და შეღებვა წყალემულსიური საღებავით ჯაზ-ბარის კულისები_&amp;_WC</t>
  </si>
  <si>
    <t>ჭერის დამუშავება და შეღებვა წყალემულსიური საღებავით - ჯაზ-ბარის დერეფანი</t>
  </si>
  <si>
    <t>ჭერის დამუშავება და შეღებვა წყალემულსიური საღებავით - WC N9_&amp;_N10</t>
  </si>
  <si>
    <t>ჭერის დამუშავება და შეღებვა წყალემულსიური საღებავით - სამზარეულოს სველი წერტილები</t>
  </si>
  <si>
    <t>ჭერის დამუშავება და შეღებვა წყალემულსიური საღებავით - რეცეფცია და ანტრესოლი</t>
  </si>
  <si>
    <t>კერამოგრანიტის ფილების გაკვრა ჭერზე - რეცეფცია და ანტრესოლი</t>
  </si>
  <si>
    <t>არმსტრონგის ჭერის მოწყობა - რეცეფცია და ანტრესოლი</t>
  </si>
  <si>
    <t>არმსტრონგის ჭერი</t>
  </si>
  <si>
    <t>ჭერის დამუშავება და შეღებვა წყალემულსიური საღებავით - ოფისები.ბინები. აპარტამენტები</t>
  </si>
  <si>
    <t>ჭერის დამუშავება და შეღებვა წყალემულსიური საღებავით - დერეფანი N1_&amp;_N2</t>
  </si>
  <si>
    <t>ჭერის დამუშავება და შეღებვა წყალემულსიური საღებავით - სპა</t>
  </si>
  <si>
    <t>ტრანსპორტირების ხარჯი</t>
  </si>
  <si>
    <t>ზედნადები ხარჯი</t>
  </si>
  <si>
    <t>გეგმიური დაგროვება</t>
  </si>
  <si>
    <t>მინის სისქე/ლამექსი</t>
  </si>
  <si>
    <t>მიუთითეთ საღებავის ტიპი</t>
  </si>
  <si>
    <t>ფილას ყიდულობს დამკვეთი</t>
  </si>
  <si>
    <t>მიუთითეთ მასალის სპეციფიკაცია</t>
  </si>
  <si>
    <t>გამოყენებული უნდა იქნას ალუმინის მასალა</t>
  </si>
  <si>
    <t>მიუთითეთ პლინტუსის სიმაღლე, სტრუქტურა</t>
  </si>
  <si>
    <t>რბილ იატაკს, მასალას ყიდულობს დამკვეთი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</si>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</sst>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GEL&quot;* #,##0.00_);_(&quot;GEL&quot;* \(#,##0.00\);_(&quot;GEL&quot;* &quot;-&quot;??_);_(@_)"/>
    <numFmt numFmtId="165" formatCode="_([$$-409]* #,##0.00_);_([$$-409]* \(#,##0.00\);_([$$-409]* &quot;-&quot;??_);_(@_)"/>
    <numFmt numFmtId="166" formatCode="_(* #,##0.000_);_(* \(#,##0.000\);_(* &quot;-&quot;??_);_(@_)"/>
    <numFmt numFmtId="167" formatCode="_-* #,##0.00\ [$₾-437]_-;\-* #,##0.00\ [$₾-437]_-;_-* &quot;-&quot;??\ [$₾-437]_-;_-@_-"/>
    <numFmt numFmtId="168" formatCode="_(* #,##0.0000_);_(* \(#,##0.0000\);_(* &quot;-&quot;??_);_(@_)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45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65" fontId="2" fillId="2" borderId="0" xfId="3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5" fontId="2" fillId="2" borderId="0" xfId="0" applyNumberFormat="1" applyFont="1" applyFill="1" applyAlignment="1" applyProtection="1">
      <alignment vertical="center" wrapText="1"/>
      <protection locked="0"/>
    </xf>
    <xf numFmtId="165" fontId="4" fillId="2" borderId="0" xfId="0" applyNumberFormat="1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5" fontId="2" fillId="2" borderId="0" xfId="3" applyNumberFormat="1" applyFont="1" applyFill="1" applyAlignment="1" applyProtection="1">
      <alignment vertical="center"/>
      <protection locked="0"/>
    </xf>
    <xf numFmtId="165" fontId="2" fillId="2" borderId="0" xfId="0" applyNumberFormat="1" applyFont="1" applyFill="1" applyAlignment="1" applyProtection="1">
      <alignment vertical="center"/>
      <protection locked="0"/>
    </xf>
    <xf numFmtId="165" fontId="4" fillId="2" borderId="0" xfId="0" applyNumberFormat="1" applyFont="1" applyFill="1" applyAlignment="1" applyProtection="1">
      <alignment vertical="center"/>
      <protection locked="0"/>
    </xf>
    <xf numFmtId="1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165" fontId="9" fillId="2" borderId="2" xfId="4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" fontId="9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165" fontId="9" fillId="2" borderId="11" xfId="3" applyNumberFormat="1" applyFont="1" applyFill="1" applyBorder="1" applyAlignment="1">
      <alignment horizontal="center" vertical="center" wrapText="1"/>
    </xf>
    <xf numFmtId="165" fontId="9" fillId="2" borderId="8" xfId="4" applyNumberFormat="1" applyFont="1" applyFill="1" applyBorder="1" applyAlignment="1">
      <alignment horizontal="center" vertical="center" wrapText="1"/>
    </xf>
    <xf numFmtId="165" fontId="9" fillId="2" borderId="8" xfId="4" applyNumberFormat="1" applyFont="1" applyFill="1" applyBorder="1" applyAlignment="1">
      <alignment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>
      <alignment horizontal="center" vertical="center" wrapText="1"/>
    </xf>
    <xf numFmtId="49" fontId="10" fillId="3" borderId="21" xfId="0" applyNumberFormat="1" applyFont="1" applyFill="1" applyBorder="1" applyAlignment="1">
      <alignment horizontal="center" vertical="center" wrapText="1"/>
    </xf>
    <xf numFmtId="165" fontId="10" fillId="3" borderId="22" xfId="3" applyNumberFormat="1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12" fillId="2" borderId="0" xfId="3" applyNumberFormat="1" applyFont="1" applyFill="1" applyBorder="1" applyAlignment="1" applyProtection="1">
      <alignment horizontal="left" vertical="center"/>
      <protection locked="0"/>
    </xf>
    <xf numFmtId="165" fontId="0" fillId="2" borderId="0" xfId="3" applyNumberFormat="1" applyFont="1" applyFill="1" applyBorder="1" applyAlignment="1" applyProtection="1">
      <alignment horizontal="left" vertical="center"/>
      <protection locked="0"/>
    </xf>
    <xf numFmtId="165" fontId="0" fillId="2" borderId="0" xfId="0" applyNumberForma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49" fontId="9" fillId="4" borderId="5" xfId="0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left" vertical="center" wrapText="1"/>
    </xf>
    <xf numFmtId="2" fontId="9" fillId="4" borderId="28" xfId="0" applyNumberFormat="1" applyFont="1" applyFill="1" applyBorder="1" applyAlignment="1">
      <alignment horizontal="center" vertical="center" wrapText="1"/>
    </xf>
    <xf numFmtId="166" fontId="13" fillId="4" borderId="29" xfId="1" applyNumberFormat="1" applyFont="1" applyFill="1" applyBorder="1" applyAlignment="1" applyProtection="1">
      <alignment horizontal="right" vertical="center" wrapText="1"/>
    </xf>
    <xf numFmtId="43" fontId="16" fillId="4" borderId="28" xfId="4" applyFont="1" applyFill="1" applyBorder="1" applyAlignment="1">
      <alignment horizontal="center" vertical="center" wrapText="1"/>
    </xf>
    <xf numFmtId="167" fontId="13" fillId="4" borderId="30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28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26" xfId="4" applyNumberFormat="1" applyFont="1" applyFill="1" applyBorder="1" applyAlignment="1" applyProtection="1">
      <alignment vertical="center" wrapText="1"/>
      <protection locked="0"/>
    </xf>
    <xf numFmtId="167" fontId="9" fillId="4" borderId="31" xfId="0" applyNumberFormat="1" applyFont="1" applyFill="1" applyBorder="1" applyAlignment="1" applyProtection="1">
      <alignment vertical="center" wrapText="1"/>
      <protection locked="0"/>
    </xf>
    <xf numFmtId="167" fontId="9" fillId="4" borderId="2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167" fontId="17" fillId="0" borderId="0" xfId="0" applyNumberFormat="1" applyFont="1"/>
    <xf numFmtId="0" fontId="17" fillId="0" borderId="0" xfId="0" applyFont="1"/>
    <xf numFmtId="0" fontId="9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8" fontId="13" fillId="2" borderId="11" xfId="4" applyNumberFormat="1" applyFont="1" applyFill="1" applyBorder="1" applyAlignment="1">
      <alignment horizontal="center" vertical="center" wrapText="1"/>
    </xf>
    <xf numFmtId="43" fontId="9" fillId="2" borderId="12" xfId="4" applyFont="1" applyFill="1" applyBorder="1" applyAlignment="1">
      <alignment horizontal="center" vertical="center" wrapText="1"/>
    </xf>
    <xf numFmtId="167" fontId="13" fillId="2" borderId="35" xfId="3" applyNumberFormat="1" applyFont="1" applyFill="1" applyBorder="1" applyAlignment="1" applyProtection="1">
      <alignment horizontal="center" vertical="center" wrapText="1"/>
      <protection locked="0"/>
    </xf>
    <xf numFmtId="167" fontId="9" fillId="2" borderId="10" xfId="4" applyNumberFormat="1" applyFont="1" applyFill="1" applyBorder="1" applyAlignment="1" applyProtection="1">
      <alignment horizontal="center" vertical="center" wrapText="1"/>
      <protection locked="0"/>
    </xf>
    <xf numFmtId="167" fontId="13" fillId="2" borderId="11" xfId="3" applyNumberFormat="1" applyFont="1" applyFill="1" applyBorder="1" applyAlignment="1" applyProtection="1">
      <alignment horizontal="center" vertical="center" wrapText="1"/>
      <protection locked="0"/>
    </xf>
    <xf numFmtId="167" fontId="9" fillId="2" borderId="12" xfId="4" applyNumberFormat="1" applyFont="1" applyFill="1" applyBorder="1" applyAlignment="1" applyProtection="1">
      <alignment horizontal="center" vertical="center" wrapText="1"/>
      <protection locked="0"/>
    </xf>
    <xf numFmtId="167" fontId="9" fillId="2" borderId="9" xfId="4" applyNumberFormat="1" applyFont="1" applyFill="1" applyBorder="1" applyAlignment="1" applyProtection="1">
      <alignment horizontal="center" vertical="center" wrapText="1"/>
      <protection locked="0"/>
    </xf>
    <xf numFmtId="167" fontId="9" fillId="2" borderId="8" xfId="4" applyNumberFormat="1" applyFont="1" applyFill="1" applyBorder="1" applyAlignment="1" applyProtection="1">
      <alignment vertical="center" wrapText="1"/>
      <protection locked="0"/>
    </xf>
    <xf numFmtId="167" fontId="13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vertical="center" wrapText="1"/>
    </xf>
    <xf numFmtId="2" fontId="13" fillId="2" borderId="40" xfId="0" applyNumberFormat="1" applyFont="1" applyFill="1" applyBorder="1" applyAlignment="1">
      <alignment horizontal="center" vertical="center" wrapText="1"/>
    </xf>
    <xf numFmtId="168" fontId="13" fillId="2" borderId="41" xfId="4" applyNumberFormat="1" applyFont="1" applyFill="1" applyBorder="1" applyAlignment="1">
      <alignment horizontal="center" vertical="center" wrapText="1"/>
    </xf>
    <xf numFmtId="43" fontId="9" fillId="2" borderId="40" xfId="4" applyFont="1" applyFill="1" applyBorder="1" applyAlignment="1">
      <alignment horizontal="center" vertical="center" wrapText="1"/>
    </xf>
    <xf numFmtId="167" fontId="13" fillId="2" borderId="42" xfId="3" applyNumberFormat="1" applyFont="1" applyFill="1" applyBorder="1" applyAlignment="1" applyProtection="1">
      <alignment horizontal="center" vertical="center" wrapText="1"/>
      <protection locked="0"/>
    </xf>
    <xf numFmtId="167" fontId="9" fillId="2" borderId="43" xfId="4" applyNumberFormat="1" applyFont="1" applyFill="1" applyBorder="1" applyAlignment="1" applyProtection="1">
      <alignment horizontal="center" vertical="center" wrapText="1"/>
      <protection locked="0"/>
    </xf>
    <xf numFmtId="167" fontId="13" fillId="2" borderId="41" xfId="3" applyNumberFormat="1" applyFont="1" applyFill="1" applyBorder="1" applyAlignment="1" applyProtection="1">
      <alignment horizontal="center" vertical="center" wrapText="1"/>
      <protection locked="0"/>
    </xf>
    <xf numFmtId="167" fontId="9" fillId="2" borderId="40" xfId="4" applyNumberFormat="1" applyFont="1" applyFill="1" applyBorder="1" applyAlignment="1" applyProtection="1">
      <alignment horizontal="center" vertical="center" wrapText="1"/>
      <protection locked="0"/>
    </xf>
    <xf numFmtId="167" fontId="9" fillId="2" borderId="44" xfId="4" applyNumberFormat="1" applyFont="1" applyFill="1" applyBorder="1" applyAlignment="1" applyProtection="1">
      <alignment horizontal="center" vertical="center" wrapText="1"/>
      <protection locked="0"/>
    </xf>
    <xf numFmtId="167" fontId="9" fillId="2" borderId="45" xfId="4" applyNumberFormat="1" applyFont="1" applyFill="1" applyBorder="1" applyAlignment="1" applyProtection="1">
      <alignment vertical="center" wrapText="1"/>
      <protection locked="0"/>
    </xf>
    <xf numFmtId="167" fontId="13" fillId="2" borderId="45" xfId="0" applyNumberFormat="1" applyFont="1" applyFill="1" applyBorder="1" applyAlignment="1" applyProtection="1">
      <alignment vertical="center"/>
      <protection locked="0"/>
    </xf>
    <xf numFmtId="166" fontId="13" fillId="2" borderId="41" xfId="4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2" fontId="13" fillId="2" borderId="46" xfId="0" applyNumberFormat="1" applyFont="1" applyFill="1" applyBorder="1" applyAlignment="1">
      <alignment horizontal="center" vertical="center" wrapText="1"/>
    </xf>
    <xf numFmtId="166" fontId="13" fillId="2" borderId="35" xfId="4" applyNumberFormat="1" applyFont="1" applyFill="1" applyBorder="1" applyAlignment="1">
      <alignment horizontal="center" vertical="center" wrapText="1"/>
    </xf>
    <xf numFmtId="43" fontId="9" fillId="2" borderId="10" xfId="4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vertical="center" wrapText="1"/>
    </xf>
    <xf numFmtId="2" fontId="13" fillId="2" borderId="48" xfId="0" applyNumberFormat="1" applyFont="1" applyFill="1" applyBorder="1" applyAlignment="1">
      <alignment horizontal="center" vertical="center" wrapText="1"/>
    </xf>
    <xf numFmtId="166" fontId="13" fillId="2" borderId="42" xfId="4" applyNumberFormat="1" applyFont="1" applyFill="1" applyBorder="1" applyAlignment="1">
      <alignment horizontal="center" vertical="center" wrapText="1"/>
    </xf>
    <xf numFmtId="43" fontId="9" fillId="2" borderId="43" xfId="4" applyFont="1" applyFill="1" applyBorder="1" applyAlignment="1">
      <alignment horizontal="center" vertical="center" wrapText="1"/>
    </xf>
    <xf numFmtId="166" fontId="13" fillId="2" borderId="11" xfId="4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43" xfId="0" applyNumberFormat="1" applyFont="1" applyFill="1" applyBorder="1" applyAlignment="1">
      <alignment horizontal="center" vertical="center" wrapText="1"/>
    </xf>
    <xf numFmtId="168" fontId="13" fillId="2" borderId="42" xfId="4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165" fontId="13" fillId="5" borderId="50" xfId="3" applyNumberFormat="1" applyFont="1" applyFill="1" applyBorder="1" applyAlignment="1" applyProtection="1">
      <alignment vertical="center"/>
      <protection locked="0"/>
    </xf>
    <xf numFmtId="167" fontId="9" fillId="5" borderId="0" xfId="0" applyNumberFormat="1" applyFont="1" applyFill="1" applyAlignment="1">
      <alignment vertical="center"/>
    </xf>
    <xf numFmtId="167" fontId="13" fillId="5" borderId="0" xfId="3" applyNumberFormat="1" applyFont="1" applyFill="1" applyAlignment="1" applyProtection="1">
      <alignment vertical="center"/>
      <protection locked="0"/>
    </xf>
    <xf numFmtId="165" fontId="9" fillId="5" borderId="49" xfId="0" applyNumberFormat="1" applyFont="1" applyFill="1" applyBorder="1" applyAlignment="1">
      <alignment vertical="center"/>
    </xf>
    <xf numFmtId="165" fontId="13" fillId="2" borderId="0" xfId="0" applyNumberFormat="1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165" fontId="13" fillId="2" borderId="18" xfId="3" applyNumberFormat="1" applyFont="1" applyFill="1" applyBorder="1" applyAlignment="1" applyProtection="1">
      <alignment vertical="center" wrapText="1"/>
      <protection locked="0"/>
    </xf>
    <xf numFmtId="2" fontId="9" fillId="2" borderId="20" xfId="0" applyNumberFormat="1" applyFont="1" applyFill="1" applyBorder="1" applyAlignment="1" applyProtection="1">
      <alignment horizontal="right" vertical="center"/>
      <protection locked="0"/>
    </xf>
    <xf numFmtId="9" fontId="13" fillId="6" borderId="20" xfId="5" applyFont="1" applyFill="1" applyBorder="1" applyAlignment="1" applyProtection="1">
      <alignment vertical="center" wrapText="1"/>
      <protection locked="0"/>
    </xf>
    <xf numFmtId="0" fontId="9" fillId="2" borderId="20" xfId="0" applyFont="1" applyFill="1" applyBorder="1" applyAlignment="1" applyProtection="1">
      <alignment vertical="center" wrapText="1"/>
      <protection locked="0"/>
    </xf>
    <xf numFmtId="167" fontId="13" fillId="2" borderId="23" xfId="3" applyNumberFormat="1" applyFont="1" applyFill="1" applyBorder="1" applyAlignment="1">
      <alignment vertical="center" wrapText="1"/>
    </xf>
    <xf numFmtId="0" fontId="9" fillId="5" borderId="0" xfId="0" applyFont="1" applyFill="1" applyAlignment="1" applyProtection="1">
      <alignment vertical="center"/>
      <protection locked="0"/>
    </xf>
    <xf numFmtId="9" fontId="13" fillId="5" borderId="0" xfId="5" applyFont="1" applyFill="1" applyAlignment="1" applyProtection="1">
      <alignment vertical="center"/>
      <protection locked="0"/>
    </xf>
    <xf numFmtId="167" fontId="9" fillId="5" borderId="49" xfId="4" applyNumberFormat="1" applyFont="1" applyFill="1" applyBorder="1" applyAlignment="1">
      <alignment vertical="center"/>
    </xf>
    <xf numFmtId="0" fontId="13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right" vertical="center" wrapText="1"/>
      <protection locked="0"/>
    </xf>
    <xf numFmtId="9" fontId="13" fillId="2" borderId="20" xfId="5" applyFont="1" applyFill="1" applyBorder="1" applyAlignment="1" applyProtection="1">
      <alignment vertical="center" wrapText="1"/>
      <protection locked="0"/>
    </xf>
    <xf numFmtId="167" fontId="9" fillId="2" borderId="23" xfId="3" applyNumberFormat="1" applyFont="1" applyFill="1" applyBorder="1" applyAlignment="1">
      <alignment vertical="center" wrapText="1"/>
    </xf>
    <xf numFmtId="165" fontId="13" fillId="2" borderId="0" xfId="4" applyNumberFormat="1" applyFont="1" applyFill="1" applyAlignment="1" applyProtection="1">
      <alignment horizontal="right" vertical="center" wrapText="1"/>
      <protection locked="0"/>
    </xf>
    <xf numFmtId="165" fontId="13" fillId="5" borderId="50" xfId="3" applyNumberFormat="1" applyFont="1" applyFill="1" applyBorder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9" fontId="13" fillId="5" borderId="0" xfId="5" applyFont="1" applyFill="1" applyAlignment="1" applyProtection="1">
      <alignment vertical="center" wrapText="1"/>
      <protection locked="0"/>
    </xf>
    <xf numFmtId="167" fontId="9" fillId="5" borderId="49" xfId="4" applyNumberFormat="1" applyFont="1" applyFill="1" applyBorder="1" applyAlignment="1">
      <alignment vertical="center" wrapText="1"/>
    </xf>
    <xf numFmtId="0" fontId="13" fillId="2" borderId="0" xfId="0" applyFont="1" applyFill="1" applyAlignment="1" applyProtection="1">
      <alignment horizontal="right" vertical="center"/>
      <protection locked="0"/>
    </xf>
    <xf numFmtId="0" fontId="18" fillId="2" borderId="0" xfId="0" applyFont="1" applyFill="1" applyAlignment="1" applyProtection="1">
      <alignment horizontal="right" vertical="center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9" fillId="2" borderId="0" xfId="0" applyFont="1" applyFill="1" applyAlignment="1" applyProtection="1">
      <alignment horizontal="right" vertical="center" wrapText="1"/>
      <protection locked="0"/>
    </xf>
    <xf numFmtId="165" fontId="13" fillId="2" borderId="1" xfId="3" applyNumberFormat="1" applyFont="1" applyFill="1" applyBorder="1" applyAlignment="1" applyProtection="1">
      <alignment vertical="center" wrapText="1"/>
      <protection locked="0"/>
    </xf>
    <xf numFmtId="2" fontId="9" fillId="2" borderId="3" xfId="0" applyNumberFormat="1" applyFont="1" applyFill="1" applyBorder="1" applyAlignment="1" applyProtection="1">
      <alignment horizontal="right" vertical="center"/>
      <protection locked="0"/>
    </xf>
    <xf numFmtId="169" fontId="13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 applyProtection="1">
      <alignment horizontal="right" vertical="center" wrapText="1"/>
      <protection locked="0"/>
    </xf>
    <xf numFmtId="167" fontId="13" fillId="2" borderId="31" xfId="4" applyNumberFormat="1" applyFont="1" applyFill="1" applyBorder="1" applyAlignment="1">
      <alignment horizontal="right" vertical="center" wrapText="1"/>
    </xf>
    <xf numFmtId="165" fontId="13" fillId="2" borderId="47" xfId="3" applyNumberFormat="1" applyFont="1" applyFill="1" applyBorder="1" applyAlignment="1" applyProtection="1">
      <alignment horizontal="right" vertical="center" wrapText="1"/>
      <protection locked="0"/>
    </xf>
    <xf numFmtId="2" fontId="9" fillId="2" borderId="44" xfId="0" applyNumberFormat="1" applyFont="1" applyFill="1" applyBorder="1" applyAlignment="1" applyProtection="1">
      <alignment horizontal="right" vertical="center"/>
      <protection locked="0"/>
    </xf>
    <xf numFmtId="9" fontId="13" fillId="2" borderId="44" xfId="5" applyFont="1" applyFill="1" applyBorder="1" applyAlignment="1" applyProtection="1">
      <alignment horizontal="right" vertical="center" wrapText="1"/>
      <protection locked="0"/>
    </xf>
    <xf numFmtId="0" fontId="13" fillId="2" borderId="44" xfId="0" applyFont="1" applyFill="1" applyBorder="1" applyAlignment="1" applyProtection="1">
      <alignment horizontal="right" vertical="center" wrapText="1"/>
      <protection locked="0"/>
    </xf>
    <xf numFmtId="167" fontId="9" fillId="2" borderId="51" xfId="3" applyNumberFormat="1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165" fontId="4" fillId="2" borderId="0" xfId="0" applyNumberFormat="1" applyFont="1" applyFill="1" applyAlignment="1" applyProtection="1">
      <alignment horizontal="right" vertical="center" wrapText="1"/>
      <protection locked="0"/>
    </xf>
    <xf numFmtId="9" fontId="13" fillId="0" borderId="3" xfId="5" applyFont="1" applyFill="1" applyBorder="1" applyAlignment="1" applyProtection="1">
      <alignment horizontal="right" vertical="center" wrapText="1"/>
      <protection locked="0"/>
    </xf>
    <xf numFmtId="167" fontId="13" fillId="2" borderId="31" xfId="2" applyNumberFormat="1" applyFont="1" applyFill="1" applyBorder="1" applyAlignment="1">
      <alignment horizontal="right" vertical="center" wrapText="1"/>
    </xf>
    <xf numFmtId="167" fontId="9" fillId="2" borderId="51" xfId="2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 applyProtection="1">
      <alignment vertical="center" wrapText="1"/>
      <protection locked="0"/>
    </xf>
    <xf numFmtId="165" fontId="0" fillId="2" borderId="0" xfId="0" applyNumberFormat="1" applyFill="1" applyBorder="1" applyAlignment="1" applyProtection="1">
      <alignment horizontal="left" vertical="center"/>
      <protection locked="0"/>
    </xf>
    <xf numFmtId="165" fontId="4" fillId="2" borderId="0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 wrapText="1"/>
      <protection locked="0"/>
    </xf>
    <xf numFmtId="167" fontId="17" fillId="4" borderId="0" xfId="0" applyNumberFormat="1" applyFont="1" applyFill="1"/>
    <xf numFmtId="0" fontId="17" fillId="4" borderId="0" xfId="0" applyFont="1" applyFill="1"/>
    <xf numFmtId="0" fontId="9" fillId="4" borderId="32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vertical="center" wrapText="1"/>
    </xf>
    <xf numFmtId="2" fontId="13" fillId="4" borderId="12" xfId="0" applyNumberFormat="1" applyFont="1" applyFill="1" applyBorder="1" applyAlignment="1">
      <alignment horizontal="center" vertical="center" wrapText="1"/>
    </xf>
    <xf numFmtId="168" fontId="13" fillId="4" borderId="11" xfId="4" applyNumberFormat="1" applyFont="1" applyFill="1" applyBorder="1" applyAlignment="1">
      <alignment horizontal="center" vertical="center" wrapText="1"/>
    </xf>
    <xf numFmtId="43" fontId="9" fillId="4" borderId="12" xfId="4" applyFont="1" applyFill="1" applyBorder="1" applyAlignment="1">
      <alignment horizontal="center" vertical="center" wrapText="1"/>
    </xf>
    <xf numFmtId="167" fontId="13" fillId="4" borderId="35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10" xfId="4" applyNumberFormat="1" applyFont="1" applyFill="1" applyBorder="1" applyAlignment="1" applyProtection="1">
      <alignment horizontal="center" vertical="center" wrapText="1"/>
      <protection locked="0"/>
    </xf>
    <xf numFmtId="167" fontId="13" fillId="4" borderId="11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12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9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8" xfId="4" applyNumberFormat="1" applyFont="1" applyFill="1" applyBorder="1" applyAlignment="1" applyProtection="1">
      <alignment vertical="center" wrapText="1"/>
      <protection locked="0"/>
    </xf>
    <xf numFmtId="167" fontId="13" fillId="4" borderId="36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9" fillId="4" borderId="37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vertical="center" wrapText="1"/>
    </xf>
    <xf numFmtId="2" fontId="13" fillId="4" borderId="40" xfId="0" applyNumberFormat="1" applyFont="1" applyFill="1" applyBorder="1" applyAlignment="1">
      <alignment horizontal="center" vertical="center" wrapText="1"/>
    </xf>
    <xf numFmtId="166" fontId="13" fillId="4" borderId="41" xfId="4" applyNumberFormat="1" applyFont="1" applyFill="1" applyBorder="1" applyAlignment="1">
      <alignment horizontal="center" vertical="center" wrapText="1"/>
    </xf>
    <xf numFmtId="43" fontId="9" fillId="4" borderId="40" xfId="4" applyFont="1" applyFill="1" applyBorder="1" applyAlignment="1">
      <alignment horizontal="center" vertical="center" wrapText="1"/>
    </xf>
    <xf numFmtId="167" fontId="13" fillId="4" borderId="42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43" xfId="4" applyNumberFormat="1" applyFont="1" applyFill="1" applyBorder="1" applyAlignment="1" applyProtection="1">
      <alignment horizontal="center" vertical="center" wrapText="1"/>
      <protection locked="0"/>
    </xf>
    <xf numFmtId="167" fontId="13" fillId="4" borderId="41" xfId="3" applyNumberFormat="1" applyFont="1" applyFill="1" applyBorder="1" applyAlignment="1" applyProtection="1">
      <alignment horizontal="center" vertical="center" wrapText="1"/>
      <protection locked="0"/>
    </xf>
    <xf numFmtId="167" fontId="9" fillId="4" borderId="40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44" xfId="4" applyNumberFormat="1" applyFont="1" applyFill="1" applyBorder="1" applyAlignment="1" applyProtection="1">
      <alignment horizontal="center" vertical="center" wrapText="1"/>
      <protection locked="0"/>
    </xf>
    <xf numFmtId="167" fontId="9" fillId="4" borderId="45" xfId="4" applyNumberFormat="1" applyFont="1" applyFill="1" applyBorder="1" applyAlignment="1" applyProtection="1">
      <alignment vertical="center" wrapText="1"/>
      <protection locked="0"/>
    </xf>
    <xf numFmtId="167" fontId="13" fillId="4" borderId="4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167" fontId="17" fillId="0" borderId="0" xfId="0" applyNumberFormat="1" applyFont="1" applyFill="1"/>
    <xf numFmtId="0" fontId="17" fillId="0" borderId="0" xfId="0" applyFont="1" applyFill="1"/>
    <xf numFmtId="0" fontId="9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168" fontId="13" fillId="0" borderId="11" xfId="4" applyNumberFormat="1" applyFont="1" applyFill="1" applyBorder="1" applyAlignment="1">
      <alignment horizontal="center" vertical="center" wrapText="1"/>
    </xf>
    <xf numFmtId="43" fontId="9" fillId="0" borderId="12" xfId="4" applyFont="1" applyFill="1" applyBorder="1" applyAlignment="1">
      <alignment horizontal="center" vertical="center" wrapText="1"/>
    </xf>
    <xf numFmtId="167" fontId="13" fillId="0" borderId="35" xfId="3" applyNumberFormat="1" applyFont="1" applyFill="1" applyBorder="1" applyAlignment="1" applyProtection="1">
      <alignment horizontal="center" vertical="center" wrapText="1"/>
      <protection locked="0"/>
    </xf>
    <xf numFmtId="167" fontId="9" fillId="0" borderId="10" xfId="4" applyNumberFormat="1" applyFont="1" applyFill="1" applyBorder="1" applyAlignment="1" applyProtection="1">
      <alignment horizontal="center" vertical="center" wrapText="1"/>
      <protection locked="0"/>
    </xf>
    <xf numFmtId="167" fontId="13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167" fontId="9" fillId="0" borderId="9" xfId="4" applyNumberFormat="1" applyFont="1" applyFill="1" applyBorder="1" applyAlignment="1" applyProtection="1">
      <alignment horizontal="center" vertical="center" wrapText="1"/>
      <protection locked="0"/>
    </xf>
    <xf numFmtId="167" fontId="9" fillId="0" borderId="8" xfId="4" applyNumberFormat="1" applyFont="1" applyFill="1" applyBorder="1" applyAlignment="1" applyProtection="1">
      <alignment vertical="center" wrapText="1"/>
      <protection locked="0"/>
    </xf>
    <xf numFmtId="167" fontId="13" fillId="0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166" fontId="13" fillId="0" borderId="41" xfId="4" applyNumberFormat="1" applyFont="1" applyFill="1" applyBorder="1" applyAlignment="1">
      <alignment horizontal="center" vertical="center" wrapText="1"/>
    </xf>
    <xf numFmtId="43" fontId="9" fillId="0" borderId="40" xfId="4" applyFont="1" applyFill="1" applyBorder="1" applyAlignment="1">
      <alignment horizontal="center" vertical="center" wrapText="1"/>
    </xf>
    <xf numFmtId="167" fontId="9" fillId="0" borderId="43" xfId="4" applyNumberFormat="1" applyFont="1" applyFill="1" applyBorder="1" applyAlignment="1" applyProtection="1">
      <alignment horizontal="center" vertical="center" wrapText="1"/>
      <protection locked="0"/>
    </xf>
    <xf numFmtId="167" fontId="13" fillId="0" borderId="41" xfId="3" applyNumberFormat="1" applyFont="1" applyFill="1" applyBorder="1" applyAlignment="1" applyProtection="1">
      <alignment horizontal="center" vertical="center" wrapText="1"/>
      <protection locked="0"/>
    </xf>
    <xf numFmtId="167" fontId="9" fillId="0" borderId="40" xfId="4" applyNumberFormat="1" applyFont="1" applyFill="1" applyBorder="1" applyAlignment="1" applyProtection="1">
      <alignment horizontal="center" vertical="center" wrapText="1"/>
      <protection locked="0"/>
    </xf>
    <xf numFmtId="167" fontId="9" fillId="0" borderId="44" xfId="4" applyNumberFormat="1" applyFont="1" applyFill="1" applyBorder="1" applyAlignment="1" applyProtection="1">
      <alignment horizontal="center" vertical="center" wrapText="1"/>
      <protection locked="0"/>
    </xf>
    <xf numFmtId="167" fontId="9" fillId="0" borderId="45" xfId="4" applyNumberFormat="1" applyFont="1" applyFill="1" applyBorder="1" applyAlignment="1" applyProtection="1">
      <alignment vertical="center" wrapText="1"/>
      <protection locked="0"/>
    </xf>
    <xf numFmtId="167" fontId="13" fillId="0" borderId="45" xfId="0" applyNumberFormat="1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Comma" xfId="1" builtinId="3"/>
    <cellStyle name="Comma 2 5" xfId="4" xr:uid="{BB94E40E-689E-403C-9F4A-563B0BFC65DC}"/>
    <cellStyle name="Currency" xfId="2" builtinId="4"/>
    <cellStyle name="Currency 2" xfId="3" xr:uid="{801257E9-3104-42BC-A637-1A65CB5C1DA6}"/>
    <cellStyle name="Normal" xfId="0" builtinId="0"/>
    <cellStyle name="Percent 2" xfId="5" xr:uid="{5B0AA076-68AE-4009-96AB-DF57B662A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315;&#4308;&#4314;&#4312;&#4325;&#4312;&#4328;&#4309;&#4312;&#4314;&#4312;/&#4305;&#4312;&#4323;&#4335;&#4308;&#4322;&#4312;/GB%20%208.10.2023%20&#4325;.&#4311;&#4305;&#4312;&#4314;&#4312;&#4321;&#4312;,&#4315;&#4308;&#4314;&#4312;&#4325;&#4312;&#4328;&#4309;&#4312;&#4314;&#4312;&#4321;%20&#4306;&#4304;&#4315;&#4310;&#4312;&#4320;&#4312;&#4321;%20&#4321;&#4304;&#4330;&#4334;&#4317;&#4309;&#4320;&#4308;&#4305;&#4308;&#4314;&#4312;%20&#4321;&#4304;&#4334;&#4314;&#4312;&#4321;%20&#4334;&#4304;&#4320;&#4335;&#4311;&#4304;&#4326;&#4320;&#4312;&#4330;&#4334;&#4309;&#4304;_08.10.2023_RE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კრებსითი"/>
      <sheetName val="1-შიდა სამუშაოები"/>
      <sheetName val="2-მოსაპირკეთებელი სამუშაოები"/>
      <sheetName val="3-კარები"/>
      <sheetName val="4-ხანძარქრობა"/>
      <sheetName val="5-სახანძრო ვენტილაცია"/>
      <sheetName val="6-წყალ-კანალიზაცია"/>
      <sheetName val="7-გათბობა-გაგრილება"/>
      <sheetName val="8-ვენტილაცია"/>
      <sheetName val="9-ელექტროობა"/>
      <sheetName val="10-სუსტი დენები"/>
    </sheetNames>
    <sheetDataSet>
      <sheetData sheetId="0">
        <row r="2">
          <cell r="A2" t="str">
            <v>ქ.თბილისი,მრავალფუნქციური საცხოვრებელი სახლი #47-49-49ა</v>
          </cell>
        </row>
      </sheetData>
      <sheetData sheetId="1">
        <row r="11">
          <cell r="G11">
            <v>171.91</v>
          </cell>
        </row>
        <row r="14">
          <cell r="G14">
            <v>20.560000000000002</v>
          </cell>
        </row>
        <row r="18">
          <cell r="G18">
            <v>91.24</v>
          </cell>
        </row>
        <row r="21">
          <cell r="G21">
            <v>18.670000000000002</v>
          </cell>
        </row>
        <row r="25">
          <cell r="G25">
            <v>20.8</v>
          </cell>
        </row>
        <row r="29">
          <cell r="G29">
            <v>728.16000000000008</v>
          </cell>
        </row>
        <row r="32">
          <cell r="G32">
            <v>28.9</v>
          </cell>
        </row>
        <row r="36">
          <cell r="G36">
            <v>3157.78</v>
          </cell>
        </row>
        <row r="77">
          <cell r="G77">
            <v>477.96</v>
          </cell>
        </row>
        <row r="87">
          <cell r="G87">
            <v>256.58999999999997</v>
          </cell>
        </row>
        <row r="89">
          <cell r="G89">
            <v>408.08</v>
          </cell>
        </row>
        <row r="109">
          <cell r="G109">
            <v>2603.9</v>
          </cell>
        </row>
        <row r="139">
          <cell r="G139">
            <v>2048.37</v>
          </cell>
        </row>
        <row r="156">
          <cell r="G156">
            <v>214.02</v>
          </cell>
        </row>
        <row r="173">
          <cell r="G173">
            <v>11.9</v>
          </cell>
        </row>
        <row r="189">
          <cell r="G189">
            <v>8.49</v>
          </cell>
        </row>
        <row r="205">
          <cell r="G205">
            <v>93.31</v>
          </cell>
        </row>
        <row r="222">
          <cell r="G222">
            <v>18.48</v>
          </cell>
        </row>
        <row r="238">
          <cell r="G238">
            <v>20.440000000000001</v>
          </cell>
        </row>
        <row r="287">
          <cell r="G287">
            <v>2812.8</v>
          </cell>
        </row>
        <row r="303">
          <cell r="G303">
            <v>459</v>
          </cell>
        </row>
        <row r="335">
          <cell r="G335">
            <v>154.12</v>
          </cell>
        </row>
        <row r="351">
          <cell r="G351">
            <v>32.4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B6A2-FB4E-47AD-B3F3-CF20FF97E7B2}">
  <sheetPr>
    <tabColor rgb="FF00B050"/>
  </sheetPr>
  <dimension ref="A1:S277"/>
  <sheetViews>
    <sheetView showGridLines="0" tabSelected="1" topLeftCell="A247" zoomScale="70" zoomScaleNormal="70" workbookViewId="0">
      <selection activeCell="G30" sqref="G30"/>
    </sheetView>
  </sheetViews>
  <sheetFormatPr defaultColWidth="9.88671875" defaultRowHeight="10.199999999999999" x14ac:dyDescent="0.3"/>
  <cols>
    <col min="1" max="1" width="5.44140625" style="1" customWidth="1"/>
    <col min="2" max="2" width="28.21875" style="1" customWidth="1"/>
    <col min="3" max="3" width="29.33203125" style="1" customWidth="1"/>
    <col min="4" max="4" width="35.6640625" style="1" customWidth="1"/>
    <col min="5" max="5" width="12.44140625" style="1" customWidth="1"/>
    <col min="6" max="6" width="11.6640625" style="1" customWidth="1"/>
    <col min="7" max="7" width="12.44140625" style="14" customWidth="1"/>
    <col min="8" max="8" width="14.109375" style="15" customWidth="1"/>
    <col min="9" max="9" width="17.44140625" style="14" customWidth="1"/>
    <col min="10" max="10" width="10.6640625" style="15" customWidth="1"/>
    <col min="11" max="11" width="14.33203125" style="14" bestFit="1" customWidth="1"/>
    <col min="12" max="13" width="13.44140625" style="14" customWidth="1"/>
    <col min="14" max="14" width="15" style="16" customWidth="1"/>
    <col min="15" max="15" width="14.21875" style="17" bestFit="1" customWidth="1"/>
    <col min="16" max="16" width="13.5546875" style="17" customWidth="1"/>
    <col min="17" max="17" width="15.21875" style="1" customWidth="1"/>
    <col min="18" max="18" width="9.88671875" style="1"/>
    <col min="19" max="19" width="10.44140625" style="1" bestFit="1" customWidth="1"/>
    <col min="20" max="16384" width="9.88671875" style="1"/>
  </cols>
  <sheetData>
    <row r="1" spans="1:19" x14ac:dyDescent="0.3">
      <c r="B1" s="2"/>
      <c r="C1" s="3"/>
      <c r="D1" s="4"/>
      <c r="E1" s="5"/>
      <c r="F1" s="5"/>
      <c r="G1" s="6"/>
      <c r="H1" s="7"/>
      <c r="I1" s="6"/>
      <c r="J1" s="7"/>
      <c r="K1" s="8"/>
      <c r="L1" s="8"/>
      <c r="M1" s="8"/>
      <c r="N1" s="9"/>
      <c r="O1" s="10"/>
      <c r="P1" s="10"/>
    </row>
    <row r="2" spans="1:19" ht="21" customHeight="1" x14ac:dyDescent="0.3">
      <c r="B2" s="11" t="str">
        <f>[1]კრებსითი!A2</f>
        <v>ქ.თბილისი,მრავალფუნქციური საცხოვრებელი სახლი #47-49-49ა</v>
      </c>
      <c r="C2" s="11"/>
      <c r="D2" s="11"/>
      <c r="E2" s="11"/>
      <c r="F2" s="5"/>
      <c r="G2" s="6"/>
      <c r="H2" s="7"/>
      <c r="I2" s="6"/>
      <c r="J2" s="7"/>
      <c r="K2" s="8"/>
      <c r="L2" s="8"/>
      <c r="M2" s="8"/>
      <c r="N2" s="9"/>
      <c r="O2" s="170"/>
      <c r="P2" s="10"/>
    </row>
    <row r="3" spans="1:19" x14ac:dyDescent="0.3">
      <c r="B3" s="2"/>
      <c r="C3" s="3"/>
      <c r="D3" s="4"/>
      <c r="E3" s="5"/>
      <c r="F3" s="5"/>
      <c r="G3" s="6"/>
      <c r="H3" s="7"/>
      <c r="I3" s="6"/>
      <c r="J3" s="7"/>
      <c r="K3" s="8"/>
      <c r="L3" s="8"/>
      <c r="M3" s="8"/>
      <c r="N3" s="9"/>
      <c r="O3" s="170"/>
      <c r="P3" s="10"/>
    </row>
    <row r="4" spans="1:19" ht="21" customHeight="1" x14ac:dyDescent="0.3">
      <c r="A4" s="12" t="s">
        <v>0</v>
      </c>
      <c r="B4" s="13"/>
      <c r="C4" s="13"/>
      <c r="D4" s="13"/>
      <c r="E4" s="5"/>
      <c r="F4" s="5"/>
      <c r="G4" s="6"/>
      <c r="H4" s="7"/>
      <c r="I4" s="6"/>
      <c r="J4" s="7"/>
      <c r="K4" s="8"/>
      <c r="L4" s="8"/>
      <c r="M4" s="8"/>
      <c r="N4" s="9"/>
      <c r="O4" s="170"/>
      <c r="P4" s="10"/>
    </row>
    <row r="5" spans="1:19" ht="10.8" thickBot="1" x14ac:dyDescent="0.35">
      <c r="O5" s="172"/>
    </row>
    <row r="6" spans="1:19" ht="47.4" customHeight="1" x14ac:dyDescent="0.2">
      <c r="A6" s="18" t="s">
        <v>1</v>
      </c>
      <c r="B6" s="19" t="s">
        <v>2</v>
      </c>
      <c r="C6" s="19" t="s">
        <v>3</v>
      </c>
      <c r="D6" s="20" t="s">
        <v>4</v>
      </c>
      <c r="E6" s="21" t="s">
        <v>5</v>
      </c>
      <c r="F6" s="239" t="s">
        <v>6</v>
      </c>
      <c r="G6" s="240"/>
      <c r="H6" s="241" t="s">
        <v>7</v>
      </c>
      <c r="I6" s="242"/>
      <c r="J6" s="241" t="s">
        <v>8</v>
      </c>
      <c r="K6" s="242"/>
      <c r="L6" s="243" t="s">
        <v>9</v>
      </c>
      <c r="M6" s="244"/>
      <c r="N6" s="22" t="s">
        <v>10</v>
      </c>
      <c r="O6" s="22" t="s">
        <v>11</v>
      </c>
      <c r="P6" s="22" t="s">
        <v>12</v>
      </c>
      <c r="Q6" s="23"/>
    </row>
    <row r="7" spans="1:19" ht="27" customHeight="1" x14ac:dyDescent="0.2">
      <c r="A7" s="24"/>
      <c r="B7" s="25"/>
      <c r="C7" s="25"/>
      <c r="D7" s="26"/>
      <c r="E7" s="27"/>
      <c r="F7" s="28" t="s">
        <v>13</v>
      </c>
      <c r="G7" s="29" t="s">
        <v>14</v>
      </c>
      <c r="H7" s="30" t="s">
        <v>15</v>
      </c>
      <c r="I7" s="29" t="s">
        <v>14</v>
      </c>
      <c r="J7" s="30" t="s">
        <v>15</v>
      </c>
      <c r="K7" s="29" t="s">
        <v>14</v>
      </c>
      <c r="L7" s="30" t="s">
        <v>15</v>
      </c>
      <c r="M7" s="29" t="s">
        <v>14</v>
      </c>
      <c r="N7" s="31"/>
      <c r="O7" s="31"/>
      <c r="P7" s="32"/>
      <c r="Q7" s="23"/>
    </row>
    <row r="8" spans="1:19" ht="14.4" thickBot="1" x14ac:dyDescent="0.35">
      <c r="A8" s="33" t="s">
        <v>16</v>
      </c>
      <c r="B8" s="34">
        <v>2</v>
      </c>
      <c r="C8" s="34" t="s">
        <v>17</v>
      </c>
      <c r="D8" s="35" t="s">
        <v>18</v>
      </c>
      <c r="E8" s="36" t="s">
        <v>19</v>
      </c>
      <c r="F8" s="36" t="s">
        <v>20</v>
      </c>
      <c r="G8" s="36" t="s">
        <v>21</v>
      </c>
      <c r="H8" s="36" t="s">
        <v>22</v>
      </c>
      <c r="I8" s="36" t="s">
        <v>23</v>
      </c>
      <c r="J8" s="36" t="s">
        <v>24</v>
      </c>
      <c r="K8" s="36" t="s">
        <v>25</v>
      </c>
      <c r="L8" s="37" t="s">
        <v>26</v>
      </c>
      <c r="M8" s="37" t="s">
        <v>27</v>
      </c>
      <c r="N8" s="36" t="s">
        <v>28</v>
      </c>
      <c r="O8" s="36" t="s">
        <v>29</v>
      </c>
      <c r="P8" s="34" t="s">
        <v>30</v>
      </c>
      <c r="Q8" s="38"/>
    </row>
    <row r="9" spans="1:19" ht="7.95" customHeight="1" thickBot="1" x14ac:dyDescent="0.35">
      <c r="A9" s="39"/>
      <c r="B9" s="40"/>
      <c r="C9" s="41"/>
      <c r="D9" s="42"/>
      <c r="E9" s="43"/>
      <c r="F9" s="44"/>
      <c r="G9" s="45"/>
      <c r="H9" s="46"/>
      <c r="I9" s="45"/>
      <c r="J9" s="46"/>
      <c r="K9" s="45"/>
      <c r="L9" s="47"/>
      <c r="M9" s="47"/>
      <c r="N9" s="48"/>
      <c r="O9" s="48"/>
      <c r="P9" s="48"/>
      <c r="Q9" s="38"/>
    </row>
    <row r="10" spans="1:19" s="56" customFormat="1" ht="16.2" thickBot="1" x14ac:dyDescent="0.35">
      <c r="A10" s="49" t="s">
        <v>31</v>
      </c>
      <c r="B10" s="50"/>
      <c r="C10" s="51"/>
      <c r="D10" s="51"/>
      <c r="E10" s="52"/>
      <c r="F10" s="52"/>
      <c r="G10" s="52"/>
      <c r="H10" s="53"/>
      <c r="I10" s="52"/>
      <c r="J10" s="54"/>
      <c r="K10" s="52"/>
      <c r="L10" s="52"/>
      <c r="M10" s="52"/>
      <c r="N10" s="55"/>
      <c r="O10" s="171"/>
      <c r="P10" s="55"/>
    </row>
    <row r="11" spans="1:19" s="71" customFormat="1" ht="27.6" x14ac:dyDescent="0.3">
      <c r="A11" s="57">
        <v>1</v>
      </c>
      <c r="B11" s="58"/>
      <c r="C11" s="59"/>
      <c r="D11" s="60" t="s">
        <v>32</v>
      </c>
      <c r="E11" s="61" t="s">
        <v>33</v>
      </c>
      <c r="F11" s="62"/>
      <c r="G11" s="63">
        <f>'[1]1-შიდა სამუშაოები'!G36</f>
        <v>3157.78</v>
      </c>
      <c r="H11" s="64"/>
      <c r="I11" s="65"/>
      <c r="J11" s="64"/>
      <c r="K11" s="65"/>
      <c r="L11" s="64"/>
      <c r="M11" s="65"/>
      <c r="N11" s="66"/>
      <c r="O11" s="67"/>
      <c r="P11" s="68"/>
      <c r="Q11" s="69"/>
      <c r="R11" s="70"/>
    </row>
    <row r="12" spans="1:19" ht="28.2" thickBot="1" x14ac:dyDescent="0.35">
      <c r="A12" s="72"/>
      <c r="B12" s="73"/>
      <c r="C12" s="74"/>
      <c r="D12" s="75" t="s">
        <v>34</v>
      </c>
      <c r="E12" s="76" t="s">
        <v>35</v>
      </c>
      <c r="F12" s="77">
        <v>1.05</v>
      </c>
      <c r="G12" s="78">
        <f>F12*G11</f>
        <v>3315.6690000000003</v>
      </c>
      <c r="H12" s="79"/>
      <c r="I12" s="80"/>
      <c r="J12" s="81"/>
      <c r="K12" s="82"/>
      <c r="L12" s="83"/>
      <c r="M12" s="80"/>
      <c r="N12" s="84"/>
      <c r="O12" s="85"/>
      <c r="P12" s="85"/>
      <c r="S12" s="56"/>
    </row>
    <row r="13" spans="1:19" s="71" customFormat="1" ht="27.6" x14ac:dyDescent="0.3">
      <c r="A13" s="57">
        <f>MAX(A11:A12)+1</f>
        <v>2</v>
      </c>
      <c r="B13" s="58"/>
      <c r="C13" s="59"/>
      <c r="D13" s="60" t="s">
        <v>36</v>
      </c>
      <c r="E13" s="61" t="s">
        <v>33</v>
      </c>
      <c r="F13" s="62"/>
      <c r="G13" s="63">
        <f>3.5+186.05+66.26+12.04</f>
        <v>267.85000000000002</v>
      </c>
      <c r="H13" s="64"/>
      <c r="I13" s="65"/>
      <c r="J13" s="64"/>
      <c r="K13" s="65"/>
      <c r="L13" s="64"/>
      <c r="M13" s="65"/>
      <c r="N13" s="66"/>
      <c r="O13" s="67"/>
      <c r="P13" s="68"/>
      <c r="Q13" s="69"/>
      <c r="R13" s="70"/>
    </row>
    <row r="14" spans="1:19" ht="16.2" thickBot="1" x14ac:dyDescent="0.35">
      <c r="A14" s="86"/>
      <c r="B14" s="87"/>
      <c r="C14" s="227" t="s">
        <v>137</v>
      </c>
      <c r="D14" s="89" t="s">
        <v>37</v>
      </c>
      <c r="E14" s="90" t="s">
        <v>35</v>
      </c>
      <c r="F14" s="91">
        <v>1.05</v>
      </c>
      <c r="G14" s="92">
        <f>F14*G13</f>
        <v>281.24250000000006</v>
      </c>
      <c r="H14" s="93"/>
      <c r="I14" s="94"/>
      <c r="J14" s="95"/>
      <c r="K14" s="96"/>
      <c r="L14" s="97"/>
      <c r="M14" s="94"/>
      <c r="N14" s="98"/>
      <c r="O14" s="99"/>
      <c r="P14" s="99"/>
      <c r="S14" s="56"/>
    </row>
    <row r="15" spans="1:19" s="71" customFormat="1" ht="42" thickBot="1" x14ac:dyDescent="0.35">
      <c r="A15" s="57">
        <f>MAX(A13:A14)+1</f>
        <v>3</v>
      </c>
      <c r="B15" s="58"/>
      <c r="C15" s="59"/>
      <c r="D15" s="60" t="s">
        <v>38</v>
      </c>
      <c r="E15" s="61" t="s">
        <v>39</v>
      </c>
      <c r="F15" s="62"/>
      <c r="G15" s="63">
        <v>241</v>
      </c>
      <c r="H15" s="64"/>
      <c r="I15" s="65"/>
      <c r="J15" s="64"/>
      <c r="K15" s="65"/>
      <c r="L15" s="64"/>
      <c r="M15" s="65"/>
      <c r="N15" s="66"/>
      <c r="O15" s="67"/>
      <c r="P15" s="68"/>
      <c r="Q15" s="69"/>
      <c r="R15" s="70"/>
    </row>
    <row r="16" spans="1:19" s="71" customFormat="1" ht="42" thickBot="1" x14ac:dyDescent="0.35">
      <c r="A16" s="57">
        <f>MAX(A14:A15)+1</f>
        <v>4</v>
      </c>
      <c r="B16" s="58"/>
      <c r="C16" s="59"/>
      <c r="D16" s="60" t="s">
        <v>40</v>
      </c>
      <c r="E16" s="61" t="s">
        <v>39</v>
      </c>
      <c r="F16" s="62"/>
      <c r="G16" s="63">
        <v>73</v>
      </c>
      <c r="H16" s="64"/>
      <c r="I16" s="65"/>
      <c r="J16" s="64"/>
      <c r="K16" s="65"/>
      <c r="L16" s="64"/>
      <c r="M16" s="65"/>
      <c r="N16" s="66"/>
      <c r="O16" s="67"/>
      <c r="P16" s="68"/>
      <c r="Q16" s="69"/>
      <c r="R16" s="70"/>
    </row>
    <row r="17" spans="1:19" s="71" customFormat="1" ht="15" x14ac:dyDescent="0.3">
      <c r="A17" s="57">
        <f>MAX(A11:A16)+1</f>
        <v>5</v>
      </c>
      <c r="B17" s="58"/>
      <c r="C17" s="59"/>
      <c r="D17" s="60" t="s">
        <v>41</v>
      </c>
      <c r="E17" s="61" t="s">
        <v>33</v>
      </c>
      <c r="F17" s="62"/>
      <c r="G17" s="63">
        <v>33.32</v>
      </c>
      <c r="H17" s="64"/>
      <c r="I17" s="65"/>
      <c r="J17" s="64"/>
      <c r="K17" s="65"/>
      <c r="L17" s="64"/>
      <c r="M17" s="65"/>
      <c r="N17" s="66"/>
      <c r="O17" s="67"/>
      <c r="P17" s="68"/>
      <c r="Q17" s="69"/>
      <c r="R17" s="70"/>
    </row>
    <row r="18" spans="1:19" ht="42" thickBot="1" x14ac:dyDescent="0.35">
      <c r="A18" s="72"/>
      <c r="B18" s="73"/>
      <c r="C18" s="74"/>
      <c r="D18" s="75" t="s">
        <v>42</v>
      </c>
      <c r="E18" s="76" t="s">
        <v>35</v>
      </c>
      <c r="F18" s="77">
        <v>1.05</v>
      </c>
      <c r="G18" s="78">
        <f>F18*G17</f>
        <v>34.986000000000004</v>
      </c>
      <c r="H18" s="79"/>
      <c r="I18" s="80"/>
      <c r="J18" s="81"/>
      <c r="K18" s="82"/>
      <c r="L18" s="83"/>
      <c r="M18" s="80"/>
      <c r="N18" s="84"/>
      <c r="O18" s="85"/>
      <c r="P18" s="85"/>
      <c r="S18" s="56"/>
    </row>
    <row r="19" spans="1:19" s="71" customFormat="1" ht="27.6" x14ac:dyDescent="0.3">
      <c r="A19" s="57">
        <f>MAX(A17:A18)+1</f>
        <v>6</v>
      </c>
      <c r="B19" s="58"/>
      <c r="C19" s="59"/>
      <c r="D19" s="60" t="s">
        <v>43</v>
      </c>
      <c r="E19" s="61" t="s">
        <v>33</v>
      </c>
      <c r="F19" s="62"/>
      <c r="G19" s="63">
        <f>'[1]1-შიდა სამუშაოები'!G11</f>
        <v>171.91</v>
      </c>
      <c r="H19" s="64"/>
      <c r="I19" s="65"/>
      <c r="J19" s="64"/>
      <c r="K19" s="65"/>
      <c r="L19" s="64"/>
      <c r="M19" s="65"/>
      <c r="N19" s="66"/>
      <c r="O19" s="67"/>
      <c r="P19" s="68"/>
      <c r="Q19" s="69"/>
      <c r="R19" s="70"/>
    </row>
    <row r="20" spans="1:19" ht="15.6" x14ac:dyDescent="0.3">
      <c r="A20" s="72"/>
      <c r="B20" s="73"/>
      <c r="C20" s="74"/>
      <c r="D20" s="75" t="s">
        <v>44</v>
      </c>
      <c r="E20" s="76" t="s">
        <v>45</v>
      </c>
      <c r="F20" s="77">
        <v>6</v>
      </c>
      <c r="G20" s="78">
        <f>F20*G19</f>
        <v>1031.46</v>
      </c>
      <c r="H20" s="79"/>
      <c r="I20" s="80"/>
      <c r="J20" s="81"/>
      <c r="K20" s="82"/>
      <c r="L20" s="83"/>
      <c r="M20" s="80"/>
      <c r="N20" s="84"/>
      <c r="O20" s="85"/>
      <c r="P20" s="85"/>
      <c r="S20" s="56"/>
    </row>
    <row r="21" spans="1:19" ht="15.6" x14ac:dyDescent="0.3">
      <c r="A21" s="72"/>
      <c r="B21" s="73" t="s">
        <v>46</v>
      </c>
      <c r="C21" s="74" t="s">
        <v>138</v>
      </c>
      <c r="D21" s="75" t="s">
        <v>47</v>
      </c>
      <c r="E21" s="76" t="s">
        <v>35</v>
      </c>
      <c r="F21" s="77"/>
      <c r="G21" s="78"/>
      <c r="H21" s="79"/>
      <c r="I21" s="80"/>
      <c r="J21" s="81"/>
      <c r="K21" s="82"/>
      <c r="L21" s="83"/>
      <c r="M21" s="80"/>
      <c r="N21" s="84"/>
      <c r="O21" s="85"/>
      <c r="P21" s="85"/>
      <c r="S21" s="56"/>
    </row>
    <row r="22" spans="1:19" ht="16.2" thickBot="1" x14ac:dyDescent="0.35">
      <c r="A22" s="86"/>
      <c r="B22" s="87"/>
      <c r="C22" s="88"/>
      <c r="D22" s="89" t="s">
        <v>48</v>
      </c>
      <c r="E22" s="90"/>
      <c r="F22" s="100">
        <v>1</v>
      </c>
      <c r="G22" s="92">
        <f>F22*G19</f>
        <v>171.91</v>
      </c>
      <c r="H22" s="93"/>
      <c r="I22" s="94"/>
      <c r="J22" s="95"/>
      <c r="K22" s="96"/>
      <c r="L22" s="97"/>
      <c r="M22" s="94"/>
      <c r="N22" s="98"/>
      <c r="O22" s="99"/>
      <c r="P22" s="99"/>
      <c r="S22" s="56"/>
    </row>
    <row r="23" spans="1:19" s="71" customFormat="1" ht="27.6" x14ac:dyDescent="0.3">
      <c r="A23" s="57" t="s">
        <v>21</v>
      </c>
      <c r="B23" s="58"/>
      <c r="C23" s="59"/>
      <c r="D23" s="60" t="s">
        <v>50</v>
      </c>
      <c r="E23" s="61" t="s">
        <v>33</v>
      </c>
      <c r="F23" s="62"/>
      <c r="G23" s="63">
        <f>'[1]1-შიდა სამუშაოები'!G14</f>
        <v>20.560000000000002</v>
      </c>
      <c r="H23" s="64"/>
      <c r="I23" s="65"/>
      <c r="J23" s="64"/>
      <c r="K23" s="65"/>
      <c r="L23" s="64"/>
      <c r="M23" s="65"/>
      <c r="N23" s="66"/>
      <c r="O23" s="67"/>
      <c r="P23" s="68"/>
      <c r="Q23" s="69"/>
      <c r="R23" s="70"/>
    </row>
    <row r="24" spans="1:19" ht="15.6" x14ac:dyDescent="0.3">
      <c r="A24" s="72"/>
      <c r="B24" s="73"/>
      <c r="C24" s="74"/>
      <c r="D24" s="75" t="s">
        <v>44</v>
      </c>
      <c r="E24" s="76" t="s">
        <v>45</v>
      </c>
      <c r="F24" s="77">
        <v>6</v>
      </c>
      <c r="G24" s="78">
        <f>F24*G23</f>
        <v>123.36000000000001</v>
      </c>
      <c r="H24" s="79"/>
      <c r="I24" s="80"/>
      <c r="J24" s="81"/>
      <c r="K24" s="82"/>
      <c r="L24" s="83"/>
      <c r="M24" s="80"/>
      <c r="N24" s="84"/>
      <c r="O24" s="85"/>
      <c r="P24" s="85"/>
      <c r="S24" s="56"/>
    </row>
    <row r="25" spans="1:19" ht="15.6" x14ac:dyDescent="0.3">
      <c r="A25" s="72"/>
      <c r="B25" s="73" t="s">
        <v>46</v>
      </c>
      <c r="C25" s="74" t="s">
        <v>138</v>
      </c>
      <c r="D25" s="75" t="s">
        <v>47</v>
      </c>
      <c r="E25" s="76" t="s">
        <v>35</v>
      </c>
      <c r="F25" s="77"/>
      <c r="G25" s="78"/>
      <c r="H25" s="79"/>
      <c r="I25" s="80"/>
      <c r="J25" s="81"/>
      <c r="K25" s="82"/>
      <c r="L25" s="83"/>
      <c r="M25" s="80"/>
      <c r="N25" s="84"/>
      <c r="O25" s="85"/>
      <c r="P25" s="85"/>
      <c r="S25" s="56"/>
    </row>
    <row r="26" spans="1:19" ht="16.2" thickBot="1" x14ac:dyDescent="0.35">
      <c r="A26" s="86"/>
      <c r="B26" s="87"/>
      <c r="C26" s="88"/>
      <c r="D26" s="89" t="s">
        <v>48</v>
      </c>
      <c r="E26" s="90"/>
      <c r="F26" s="100">
        <v>1</v>
      </c>
      <c r="G26" s="92">
        <f>F26*G23</f>
        <v>20.560000000000002</v>
      </c>
      <c r="H26" s="79"/>
      <c r="I26" s="94"/>
      <c r="J26" s="95"/>
      <c r="K26" s="96"/>
      <c r="L26" s="97"/>
      <c r="M26" s="94"/>
      <c r="N26" s="98"/>
      <c r="O26" s="99"/>
      <c r="P26" s="99"/>
      <c r="S26" s="56"/>
    </row>
    <row r="27" spans="1:19" s="71" customFormat="1" ht="27.6" x14ac:dyDescent="0.3">
      <c r="A27" s="57" t="s">
        <v>22</v>
      </c>
      <c r="B27" s="58"/>
      <c r="C27" s="59"/>
      <c r="D27" s="60" t="s">
        <v>51</v>
      </c>
      <c r="E27" s="61" t="s">
        <v>33</v>
      </c>
      <c r="F27" s="62"/>
      <c r="G27" s="63">
        <f>'[1]1-შიდა სამუშაოები'!G18</f>
        <v>91.24</v>
      </c>
      <c r="H27" s="64"/>
      <c r="I27" s="65"/>
      <c r="J27" s="64"/>
      <c r="K27" s="65"/>
      <c r="L27" s="64"/>
      <c r="M27" s="65"/>
      <c r="N27" s="66"/>
      <c r="O27" s="67"/>
      <c r="P27" s="68"/>
      <c r="Q27" s="69"/>
      <c r="R27" s="70"/>
    </row>
    <row r="28" spans="1:19" ht="15.6" x14ac:dyDescent="0.3">
      <c r="A28" s="72"/>
      <c r="B28" s="73"/>
      <c r="C28" s="74"/>
      <c r="D28" s="75" t="s">
        <v>44</v>
      </c>
      <c r="E28" s="76" t="s">
        <v>45</v>
      </c>
      <c r="F28" s="77">
        <v>6</v>
      </c>
      <c r="G28" s="78">
        <f>F28*G27</f>
        <v>547.43999999999994</v>
      </c>
      <c r="H28" s="79"/>
      <c r="I28" s="80"/>
      <c r="J28" s="81"/>
      <c r="K28" s="82"/>
      <c r="L28" s="83"/>
      <c r="M28" s="80"/>
      <c r="N28" s="84"/>
      <c r="O28" s="85"/>
      <c r="P28" s="85"/>
      <c r="S28" s="56"/>
    </row>
    <row r="29" spans="1:19" ht="15.6" x14ac:dyDescent="0.3">
      <c r="A29" s="72"/>
      <c r="B29" s="73" t="s">
        <v>46</v>
      </c>
      <c r="C29" s="74" t="s">
        <v>138</v>
      </c>
      <c r="D29" s="75" t="s">
        <v>47</v>
      </c>
      <c r="E29" s="76" t="s">
        <v>35</v>
      </c>
      <c r="F29" s="77"/>
      <c r="G29" s="78"/>
      <c r="H29" s="79"/>
      <c r="I29" s="80"/>
      <c r="J29" s="81"/>
      <c r="K29" s="82"/>
      <c r="L29" s="83"/>
      <c r="M29" s="80"/>
      <c r="N29" s="84"/>
      <c r="O29" s="85"/>
      <c r="P29" s="85"/>
      <c r="S29" s="56"/>
    </row>
    <row r="30" spans="1:19" ht="16.2" thickBot="1" x14ac:dyDescent="0.35">
      <c r="A30" s="86"/>
      <c r="B30" s="87"/>
      <c r="C30" s="88"/>
      <c r="D30" s="89" t="s">
        <v>48</v>
      </c>
      <c r="E30" s="90"/>
      <c r="F30" s="100">
        <v>1</v>
      </c>
      <c r="G30" s="92">
        <f>F30*G27</f>
        <v>91.24</v>
      </c>
      <c r="H30" s="93"/>
      <c r="I30" s="94"/>
      <c r="J30" s="95"/>
      <c r="K30" s="96"/>
      <c r="L30" s="97"/>
      <c r="M30" s="94"/>
      <c r="N30" s="98"/>
      <c r="O30" s="99"/>
      <c r="P30" s="99"/>
      <c r="S30" s="56"/>
    </row>
    <row r="31" spans="1:19" s="71" customFormat="1" ht="27.6" x14ac:dyDescent="0.3">
      <c r="A31" s="57" t="s">
        <v>23</v>
      </c>
      <c r="B31" s="58"/>
      <c r="C31" s="59"/>
      <c r="D31" s="60" t="s">
        <v>52</v>
      </c>
      <c r="E31" s="61" t="s">
        <v>33</v>
      </c>
      <c r="F31" s="62"/>
      <c r="G31" s="63">
        <f>'[1]1-შიდა სამუშაოები'!G21</f>
        <v>18.670000000000002</v>
      </c>
      <c r="H31" s="64"/>
      <c r="I31" s="65"/>
      <c r="J31" s="64"/>
      <c r="K31" s="65"/>
      <c r="L31" s="64"/>
      <c r="M31" s="65"/>
      <c r="N31" s="66"/>
      <c r="O31" s="67"/>
      <c r="P31" s="68"/>
      <c r="Q31" s="69"/>
      <c r="R31" s="70"/>
    </row>
    <row r="32" spans="1:19" ht="15.6" x14ac:dyDescent="0.3">
      <c r="A32" s="72"/>
      <c r="B32" s="73"/>
      <c r="C32" s="74"/>
      <c r="D32" s="75" t="s">
        <v>44</v>
      </c>
      <c r="E32" s="76" t="s">
        <v>45</v>
      </c>
      <c r="F32" s="77">
        <v>6</v>
      </c>
      <c r="G32" s="78">
        <f>F32*G31</f>
        <v>112.02000000000001</v>
      </c>
      <c r="H32" s="79"/>
      <c r="I32" s="80"/>
      <c r="J32" s="81"/>
      <c r="K32" s="82"/>
      <c r="L32" s="83"/>
      <c r="M32" s="80"/>
      <c r="N32" s="84"/>
      <c r="O32" s="85"/>
      <c r="P32" s="85"/>
      <c r="S32" s="56"/>
    </row>
    <row r="33" spans="1:19" ht="15.6" x14ac:dyDescent="0.3">
      <c r="A33" s="72"/>
      <c r="B33" s="73" t="s">
        <v>46</v>
      </c>
      <c r="C33" s="74" t="s">
        <v>138</v>
      </c>
      <c r="D33" s="75" t="s">
        <v>47</v>
      </c>
      <c r="E33" s="76" t="s">
        <v>35</v>
      </c>
      <c r="F33" s="77"/>
      <c r="G33" s="78"/>
      <c r="H33" s="79"/>
      <c r="I33" s="80"/>
      <c r="J33" s="81"/>
      <c r="K33" s="82"/>
      <c r="L33" s="83"/>
      <c r="M33" s="80"/>
      <c r="N33" s="84"/>
      <c r="O33" s="85"/>
      <c r="P33" s="85"/>
      <c r="S33" s="56"/>
    </row>
    <row r="34" spans="1:19" ht="16.2" thickBot="1" x14ac:dyDescent="0.35">
      <c r="A34" s="86"/>
      <c r="B34" s="87"/>
      <c r="C34" s="88"/>
      <c r="D34" s="89" t="s">
        <v>48</v>
      </c>
      <c r="E34" s="90"/>
      <c r="F34" s="100">
        <v>1</v>
      </c>
      <c r="G34" s="92">
        <f>F34*G31</f>
        <v>18.670000000000002</v>
      </c>
      <c r="H34" s="79"/>
      <c r="I34" s="94"/>
      <c r="J34" s="95"/>
      <c r="K34" s="96"/>
      <c r="L34" s="97"/>
      <c r="M34" s="94"/>
      <c r="N34" s="98"/>
      <c r="O34" s="99"/>
      <c r="P34" s="99"/>
      <c r="S34" s="56"/>
    </row>
    <row r="35" spans="1:19" s="71" customFormat="1" ht="27.6" x14ac:dyDescent="0.3">
      <c r="A35" s="57" t="s">
        <v>24</v>
      </c>
      <c r="B35" s="58"/>
      <c r="C35" s="59"/>
      <c r="D35" s="60" t="s">
        <v>53</v>
      </c>
      <c r="E35" s="61" t="s">
        <v>33</v>
      </c>
      <c r="F35" s="62"/>
      <c r="G35" s="63">
        <f>'[1]1-შიდა სამუშაოები'!G25</f>
        <v>20.8</v>
      </c>
      <c r="H35" s="64"/>
      <c r="I35" s="65"/>
      <c r="J35" s="64"/>
      <c r="K35" s="65"/>
      <c r="L35" s="64"/>
      <c r="M35" s="65"/>
      <c r="N35" s="66"/>
      <c r="O35" s="67"/>
      <c r="P35" s="68"/>
      <c r="Q35" s="69"/>
      <c r="R35" s="70"/>
    </row>
    <row r="36" spans="1:19" ht="15.6" x14ac:dyDescent="0.3">
      <c r="A36" s="72"/>
      <c r="B36" s="73"/>
      <c r="C36" s="74"/>
      <c r="D36" s="75" t="s">
        <v>44</v>
      </c>
      <c r="E36" s="76" t="s">
        <v>45</v>
      </c>
      <c r="F36" s="77">
        <v>6</v>
      </c>
      <c r="G36" s="78">
        <f>F36*G35</f>
        <v>124.80000000000001</v>
      </c>
      <c r="H36" s="79"/>
      <c r="I36" s="80"/>
      <c r="J36" s="81"/>
      <c r="K36" s="82"/>
      <c r="L36" s="83"/>
      <c r="M36" s="80"/>
      <c r="N36" s="84"/>
      <c r="O36" s="85"/>
      <c r="P36" s="85"/>
      <c r="S36" s="56"/>
    </row>
    <row r="37" spans="1:19" ht="15.6" x14ac:dyDescent="0.3">
      <c r="A37" s="72"/>
      <c r="B37" s="73" t="s">
        <v>54</v>
      </c>
      <c r="C37" s="74" t="s">
        <v>138</v>
      </c>
      <c r="D37" s="75" t="s">
        <v>47</v>
      </c>
      <c r="E37" s="76" t="s">
        <v>35</v>
      </c>
      <c r="F37" s="77"/>
      <c r="G37" s="78"/>
      <c r="H37" s="79"/>
      <c r="I37" s="80"/>
      <c r="J37" s="81"/>
      <c r="K37" s="82"/>
      <c r="L37" s="83"/>
      <c r="M37" s="80"/>
      <c r="N37" s="84"/>
      <c r="O37" s="85"/>
      <c r="P37" s="85"/>
      <c r="S37" s="56"/>
    </row>
    <row r="38" spans="1:19" ht="16.2" thickBot="1" x14ac:dyDescent="0.35">
      <c r="A38" s="86"/>
      <c r="B38" s="87"/>
      <c r="C38" s="88"/>
      <c r="D38" s="89" t="s">
        <v>48</v>
      </c>
      <c r="E38" s="90"/>
      <c r="F38" s="100">
        <v>1</v>
      </c>
      <c r="G38" s="92">
        <f>F38*G35</f>
        <v>20.8</v>
      </c>
      <c r="H38" s="93"/>
      <c r="I38" s="94"/>
      <c r="J38" s="95"/>
      <c r="K38" s="96"/>
      <c r="L38" s="97"/>
      <c r="M38" s="94"/>
      <c r="N38" s="98"/>
      <c r="O38" s="99"/>
      <c r="P38" s="99"/>
      <c r="S38" s="56"/>
    </row>
    <row r="39" spans="1:19" s="175" customFormat="1" ht="27.6" x14ac:dyDescent="0.3">
      <c r="A39" s="57" t="s">
        <v>25</v>
      </c>
      <c r="B39" s="58"/>
      <c r="C39" s="59"/>
      <c r="D39" s="60" t="s">
        <v>55</v>
      </c>
      <c r="E39" s="61" t="s">
        <v>33</v>
      </c>
      <c r="F39" s="62"/>
      <c r="G39" s="63">
        <f>'[1]1-შიდა სამუშაოები'!G29</f>
        <v>728.16000000000008</v>
      </c>
      <c r="H39" s="64"/>
      <c r="I39" s="65"/>
      <c r="J39" s="64"/>
      <c r="K39" s="65"/>
      <c r="L39" s="64"/>
      <c r="M39" s="65"/>
      <c r="N39" s="66"/>
      <c r="O39" s="67"/>
      <c r="P39" s="68"/>
      <c r="Q39" s="173"/>
      <c r="R39" s="174"/>
    </row>
    <row r="40" spans="1:19" s="190" customFormat="1" ht="15.6" x14ac:dyDescent="0.3">
      <c r="A40" s="176"/>
      <c r="B40" s="177"/>
      <c r="C40" s="178"/>
      <c r="D40" s="179" t="s">
        <v>57</v>
      </c>
      <c r="E40" s="180" t="s">
        <v>35</v>
      </c>
      <c r="F40" s="181">
        <v>1.05</v>
      </c>
      <c r="G40" s="182">
        <f>F40*G39</f>
        <v>764.5680000000001</v>
      </c>
      <c r="H40" s="183"/>
      <c r="I40" s="184"/>
      <c r="J40" s="185"/>
      <c r="K40" s="186"/>
      <c r="L40" s="187"/>
      <c r="M40" s="184"/>
      <c r="N40" s="188"/>
      <c r="O40" s="189"/>
      <c r="P40" s="189"/>
      <c r="S40" s="191"/>
    </row>
    <row r="41" spans="1:19" s="190" customFormat="1" ht="15.6" x14ac:dyDescent="0.3">
      <c r="A41" s="176"/>
      <c r="B41" s="177" t="s">
        <v>58</v>
      </c>
      <c r="C41" s="178"/>
      <c r="D41" s="179" t="s">
        <v>59</v>
      </c>
      <c r="E41" s="180" t="s">
        <v>35</v>
      </c>
      <c r="F41" s="181">
        <v>1.1000000000000001</v>
      </c>
      <c r="G41" s="182">
        <f>F41*G39</f>
        <v>800.97600000000011</v>
      </c>
      <c r="H41" s="183"/>
      <c r="I41" s="184"/>
      <c r="J41" s="185"/>
      <c r="K41" s="186"/>
      <c r="L41" s="187"/>
      <c r="M41" s="184"/>
      <c r="N41" s="188"/>
      <c r="O41" s="189"/>
      <c r="P41" s="189"/>
      <c r="S41" s="191"/>
    </row>
    <row r="42" spans="1:19" s="190" customFormat="1" ht="16.2" thickBot="1" x14ac:dyDescent="0.35">
      <c r="A42" s="192"/>
      <c r="B42" s="193"/>
      <c r="C42" s="194"/>
      <c r="D42" s="195" t="s">
        <v>48</v>
      </c>
      <c r="E42" s="196"/>
      <c r="F42" s="197">
        <v>1</v>
      </c>
      <c r="G42" s="198">
        <f>F42*G39</f>
        <v>728.16000000000008</v>
      </c>
      <c r="H42" s="199"/>
      <c r="I42" s="200"/>
      <c r="J42" s="201"/>
      <c r="K42" s="202"/>
      <c r="L42" s="203"/>
      <c r="M42" s="200"/>
      <c r="N42" s="204"/>
      <c r="O42" s="205"/>
      <c r="P42" s="205"/>
      <c r="S42" s="191"/>
    </row>
    <row r="43" spans="1:19" s="71" customFormat="1" ht="27.6" x14ac:dyDescent="0.3">
      <c r="A43" s="57" t="s">
        <v>26</v>
      </c>
      <c r="B43" s="58"/>
      <c r="C43" s="59"/>
      <c r="D43" s="60" t="s">
        <v>60</v>
      </c>
      <c r="E43" s="61" t="s">
        <v>33</v>
      </c>
      <c r="F43" s="62"/>
      <c r="G43" s="63">
        <f>'[1]1-შიდა სამუშაოები'!G32</f>
        <v>28.9</v>
      </c>
      <c r="H43" s="64"/>
      <c r="I43" s="65"/>
      <c r="J43" s="64"/>
      <c r="K43" s="65"/>
      <c r="L43" s="64"/>
      <c r="M43" s="65"/>
      <c r="N43" s="66"/>
      <c r="O43" s="67"/>
      <c r="P43" s="68"/>
      <c r="Q43" s="69"/>
      <c r="R43" s="70"/>
    </row>
    <row r="44" spans="1:19" ht="15.6" x14ac:dyDescent="0.3">
      <c r="A44" s="72"/>
      <c r="B44" s="73"/>
      <c r="C44" s="74"/>
      <c r="D44" s="75" t="s">
        <v>44</v>
      </c>
      <c r="E44" s="76" t="s">
        <v>45</v>
      </c>
      <c r="F44" s="77">
        <v>6</v>
      </c>
      <c r="G44" s="78">
        <f>F44*G43</f>
        <v>173.39999999999998</v>
      </c>
      <c r="H44" s="79"/>
      <c r="I44" s="80"/>
      <c r="J44" s="81"/>
      <c r="K44" s="82"/>
      <c r="L44" s="83"/>
      <c r="M44" s="80"/>
      <c r="N44" s="84"/>
      <c r="O44" s="85"/>
      <c r="P44" s="85"/>
      <c r="S44" s="56"/>
    </row>
    <row r="45" spans="1:19" ht="15.6" x14ac:dyDescent="0.3">
      <c r="A45" s="72"/>
      <c r="B45" s="73"/>
      <c r="C45" s="74" t="s">
        <v>138</v>
      </c>
      <c r="D45" s="75" t="s">
        <v>47</v>
      </c>
      <c r="E45" s="76" t="s">
        <v>35</v>
      </c>
      <c r="F45" s="77"/>
      <c r="G45" s="78"/>
      <c r="H45" s="79"/>
      <c r="I45" s="80"/>
      <c r="J45" s="81"/>
      <c r="K45" s="82"/>
      <c r="L45" s="83"/>
      <c r="M45" s="80"/>
      <c r="N45" s="84"/>
      <c r="O45" s="85"/>
      <c r="P45" s="85"/>
      <c r="S45" s="56"/>
    </row>
    <row r="46" spans="1:19" ht="16.2" thickBot="1" x14ac:dyDescent="0.35">
      <c r="A46" s="86"/>
      <c r="B46" s="87"/>
      <c r="C46" s="88"/>
      <c r="D46" s="89" t="s">
        <v>48</v>
      </c>
      <c r="E46" s="90"/>
      <c r="F46" s="100">
        <v>1</v>
      </c>
      <c r="G46" s="92">
        <f>F46*G43</f>
        <v>28.9</v>
      </c>
      <c r="H46" s="79"/>
      <c r="I46" s="94"/>
      <c r="J46" s="95"/>
      <c r="K46" s="96"/>
      <c r="L46" s="97"/>
      <c r="M46" s="94"/>
      <c r="N46" s="98"/>
      <c r="O46" s="99"/>
      <c r="P46" s="99"/>
      <c r="S46" s="56"/>
    </row>
    <row r="47" spans="1:19" s="71" customFormat="1" ht="27.6" x14ac:dyDescent="0.3">
      <c r="A47" s="57" t="s">
        <v>27</v>
      </c>
      <c r="B47" s="58"/>
      <c r="C47" s="59"/>
      <c r="D47" s="60" t="s">
        <v>61</v>
      </c>
      <c r="E47" s="61" t="s">
        <v>49</v>
      </c>
      <c r="F47" s="62"/>
      <c r="G47" s="63">
        <f>7.5+40.6</f>
        <v>48.1</v>
      </c>
      <c r="H47" s="64"/>
      <c r="I47" s="65"/>
      <c r="J47" s="64"/>
      <c r="K47" s="65"/>
      <c r="L47" s="64"/>
      <c r="M47" s="65"/>
      <c r="N47" s="66"/>
      <c r="O47" s="67"/>
      <c r="P47" s="68"/>
      <c r="Q47" s="69"/>
      <c r="R47" s="70"/>
    </row>
    <row r="48" spans="1:19" ht="42" thickBot="1" x14ac:dyDescent="0.35">
      <c r="A48" s="72"/>
      <c r="B48" s="73"/>
      <c r="C48" s="211" t="s">
        <v>136</v>
      </c>
      <c r="D48" s="75" t="s">
        <v>62</v>
      </c>
      <c r="E48" s="76" t="s">
        <v>49</v>
      </c>
      <c r="F48" s="77">
        <v>1</v>
      </c>
      <c r="G48" s="78">
        <f>F48*G47</f>
        <v>48.1</v>
      </c>
      <c r="H48" s="79"/>
      <c r="I48" s="80"/>
      <c r="J48" s="81"/>
      <c r="K48" s="82"/>
      <c r="L48" s="83"/>
      <c r="M48" s="80"/>
      <c r="N48" s="84"/>
      <c r="O48" s="85"/>
      <c r="P48" s="85"/>
      <c r="S48" s="56"/>
    </row>
    <row r="49" spans="1:19" s="71" customFormat="1" ht="27.6" x14ac:dyDescent="0.3">
      <c r="A49" s="57" t="s">
        <v>27</v>
      </c>
      <c r="B49" s="58"/>
      <c r="C49" s="59"/>
      <c r="D49" s="60" t="s">
        <v>63</v>
      </c>
      <c r="E49" s="61" t="s">
        <v>33</v>
      </c>
      <c r="F49" s="62"/>
      <c r="G49" s="63">
        <v>90.51</v>
      </c>
      <c r="H49" s="64"/>
      <c r="I49" s="65"/>
      <c r="J49" s="64"/>
      <c r="K49" s="65"/>
      <c r="L49" s="64"/>
      <c r="M49" s="65"/>
      <c r="N49" s="66"/>
      <c r="O49" s="67"/>
      <c r="P49" s="68"/>
      <c r="Q49" s="69"/>
      <c r="R49" s="70"/>
    </row>
    <row r="50" spans="1:19" ht="15.6" x14ac:dyDescent="0.3">
      <c r="A50" s="72"/>
      <c r="B50" s="73"/>
      <c r="C50" s="74"/>
      <c r="D50" s="75" t="s">
        <v>57</v>
      </c>
      <c r="E50" s="76" t="s">
        <v>35</v>
      </c>
      <c r="F50" s="77">
        <v>1.05</v>
      </c>
      <c r="G50" s="78">
        <f>F50*G49</f>
        <v>95.035500000000013</v>
      </c>
      <c r="H50" s="79"/>
      <c r="I50" s="80"/>
      <c r="J50" s="81"/>
      <c r="K50" s="82"/>
      <c r="L50" s="83"/>
      <c r="M50" s="80"/>
      <c r="N50" s="84"/>
      <c r="O50" s="85"/>
      <c r="P50" s="85"/>
      <c r="S50" s="56"/>
    </row>
    <row r="51" spans="1:19" ht="15.6" x14ac:dyDescent="0.3">
      <c r="A51" s="72"/>
      <c r="B51" s="73"/>
      <c r="C51" s="74"/>
      <c r="D51" s="75" t="s">
        <v>64</v>
      </c>
      <c r="E51" s="76" t="s">
        <v>35</v>
      </c>
      <c r="F51" s="77">
        <v>1.1000000000000001</v>
      </c>
      <c r="G51" s="78">
        <f>F51*G49</f>
        <v>99.561000000000007</v>
      </c>
      <c r="H51" s="79"/>
      <c r="I51" s="80"/>
      <c r="J51" s="81"/>
      <c r="K51" s="82"/>
      <c r="L51" s="83"/>
      <c r="M51" s="80"/>
      <c r="N51" s="84"/>
      <c r="O51" s="85"/>
      <c r="P51" s="85"/>
      <c r="S51" s="56"/>
    </row>
    <row r="52" spans="1:19" ht="16.2" thickBot="1" x14ac:dyDescent="0.35">
      <c r="A52" s="86"/>
      <c r="B52" s="87"/>
      <c r="C52" s="88"/>
      <c r="D52" s="89" t="s">
        <v>48</v>
      </c>
      <c r="E52" s="90"/>
      <c r="F52" s="100">
        <v>1</v>
      </c>
      <c r="G52" s="92">
        <f>F52*G49</f>
        <v>90.51</v>
      </c>
      <c r="H52" s="79"/>
      <c r="I52" s="94"/>
      <c r="J52" s="95"/>
      <c r="K52" s="96"/>
      <c r="L52" s="97"/>
      <c r="M52" s="94"/>
      <c r="N52" s="98"/>
      <c r="O52" s="99"/>
      <c r="P52" s="99"/>
      <c r="S52" s="56"/>
    </row>
    <row r="53" spans="1:19" s="71" customFormat="1" ht="27.6" x14ac:dyDescent="0.3">
      <c r="A53" s="57" t="s">
        <v>28</v>
      </c>
      <c r="B53" s="58"/>
      <c r="C53" s="59"/>
      <c r="D53" s="60" t="s">
        <v>65</v>
      </c>
      <c r="E53" s="61" t="s">
        <v>33</v>
      </c>
      <c r="F53" s="62"/>
      <c r="G53" s="63">
        <v>1993.21</v>
      </c>
      <c r="H53" s="64"/>
      <c r="I53" s="65"/>
      <c r="J53" s="64"/>
      <c r="K53" s="65"/>
      <c r="L53" s="64"/>
      <c r="M53" s="65"/>
      <c r="N53" s="66"/>
      <c r="O53" s="67"/>
      <c r="P53" s="68"/>
      <c r="Q53" s="69"/>
      <c r="R53" s="70"/>
    </row>
    <row r="54" spans="1:19" ht="15.6" x14ac:dyDescent="0.3">
      <c r="A54" s="72"/>
      <c r="B54" s="73"/>
      <c r="C54" s="74"/>
      <c r="D54" s="75" t="s">
        <v>66</v>
      </c>
      <c r="E54" s="76" t="s">
        <v>45</v>
      </c>
      <c r="F54" s="77">
        <f>1.5*3</f>
        <v>4.5</v>
      </c>
      <c r="G54" s="78">
        <f>F54*G53</f>
        <v>8969.4449999999997</v>
      </c>
      <c r="H54" s="79"/>
      <c r="I54" s="80"/>
      <c r="J54" s="81"/>
      <c r="K54" s="82"/>
      <c r="L54" s="83"/>
      <c r="M54" s="80"/>
      <c r="N54" s="84"/>
      <c r="O54" s="85"/>
      <c r="P54" s="85"/>
      <c r="S54" s="56"/>
    </row>
    <row r="55" spans="1:19" ht="27.6" x14ac:dyDescent="0.3">
      <c r="A55" s="72"/>
      <c r="B55" s="73"/>
      <c r="C55" s="238" t="s">
        <v>142</v>
      </c>
      <c r="D55" s="75" t="s">
        <v>67</v>
      </c>
      <c r="E55" s="76" t="s">
        <v>35</v>
      </c>
      <c r="F55" s="77"/>
      <c r="G55" s="78"/>
      <c r="H55" s="79"/>
      <c r="I55" s="80"/>
      <c r="J55" s="81"/>
      <c r="K55" s="82"/>
      <c r="L55" s="83"/>
      <c r="M55" s="80"/>
      <c r="N55" s="84"/>
      <c r="O55" s="85"/>
      <c r="P55" s="85"/>
      <c r="S55" s="56"/>
    </row>
    <row r="56" spans="1:19" ht="16.2" thickBot="1" x14ac:dyDescent="0.35">
      <c r="A56" s="86"/>
      <c r="B56" s="87"/>
      <c r="C56" s="88"/>
      <c r="D56" s="89" t="s">
        <v>48</v>
      </c>
      <c r="E56" s="90"/>
      <c r="F56" s="100">
        <v>1</v>
      </c>
      <c r="G56" s="92">
        <f>F56*G53</f>
        <v>1993.21</v>
      </c>
      <c r="H56" s="93"/>
      <c r="I56" s="94"/>
      <c r="J56" s="95"/>
      <c r="K56" s="96"/>
      <c r="L56" s="97"/>
      <c r="M56" s="94"/>
      <c r="N56" s="98"/>
      <c r="O56" s="99"/>
      <c r="P56" s="99"/>
      <c r="S56" s="56"/>
    </row>
    <row r="57" spans="1:19" s="71" customFormat="1" ht="27.6" x14ac:dyDescent="0.3">
      <c r="A57" s="57" t="s">
        <v>29</v>
      </c>
      <c r="B57" s="58"/>
      <c r="C57" s="59"/>
      <c r="D57" s="60" t="s">
        <v>68</v>
      </c>
      <c r="E57" s="61" t="s">
        <v>33</v>
      </c>
      <c r="F57" s="62"/>
      <c r="G57" s="63">
        <v>9667.4</v>
      </c>
      <c r="H57" s="64"/>
      <c r="I57" s="65"/>
      <c r="J57" s="64"/>
      <c r="K57" s="65"/>
      <c r="L57" s="64"/>
      <c r="M57" s="65"/>
      <c r="N57" s="66"/>
      <c r="O57" s="67"/>
      <c r="P57" s="68"/>
      <c r="Q57" s="69"/>
      <c r="R57" s="70"/>
    </row>
    <row r="58" spans="1:19" ht="15.6" x14ac:dyDescent="0.3">
      <c r="A58" s="72"/>
      <c r="B58" s="73"/>
      <c r="C58" s="74"/>
      <c r="D58" s="75" t="s">
        <v>44</v>
      </c>
      <c r="E58" s="76" t="s">
        <v>45</v>
      </c>
      <c r="F58" s="77">
        <v>6</v>
      </c>
      <c r="G58" s="78">
        <f>F58*G57</f>
        <v>58004.399999999994</v>
      </c>
      <c r="H58" s="79"/>
      <c r="I58" s="80"/>
      <c r="J58" s="81"/>
      <c r="K58" s="82"/>
      <c r="L58" s="83"/>
      <c r="M58" s="80"/>
      <c r="N58" s="84"/>
      <c r="O58" s="85"/>
      <c r="P58" s="85"/>
      <c r="S58" s="56"/>
    </row>
    <row r="59" spans="1:19" ht="15.6" x14ac:dyDescent="0.3">
      <c r="A59" s="72"/>
      <c r="B59" s="73"/>
      <c r="C59" s="74" t="s">
        <v>138</v>
      </c>
      <c r="D59" s="75" t="s">
        <v>47</v>
      </c>
      <c r="E59" s="76" t="s">
        <v>35</v>
      </c>
      <c r="F59" s="77"/>
      <c r="G59" s="78"/>
      <c r="H59" s="79"/>
      <c r="I59" s="80"/>
      <c r="J59" s="81"/>
      <c r="K59" s="82"/>
      <c r="L59" s="83"/>
      <c r="M59" s="80"/>
      <c r="N59" s="84"/>
      <c r="O59" s="85"/>
      <c r="P59" s="85"/>
      <c r="S59" s="56"/>
    </row>
    <row r="60" spans="1:19" ht="16.2" thickBot="1" x14ac:dyDescent="0.35">
      <c r="A60" s="86"/>
      <c r="B60" s="87"/>
      <c r="C60" s="88"/>
      <c r="D60" s="89" t="s">
        <v>48</v>
      </c>
      <c r="E60" s="90"/>
      <c r="F60" s="100">
        <v>1</v>
      </c>
      <c r="G60" s="92">
        <f>F60*G57</f>
        <v>9667.4</v>
      </c>
      <c r="H60" s="93"/>
      <c r="I60" s="94"/>
      <c r="J60" s="95"/>
      <c r="K60" s="96"/>
      <c r="L60" s="97"/>
      <c r="M60" s="94"/>
      <c r="N60" s="98"/>
      <c r="O60" s="99"/>
      <c r="P60" s="99"/>
      <c r="S60" s="56"/>
    </row>
    <row r="61" spans="1:19" s="71" customFormat="1" ht="41.4" x14ac:dyDescent="0.3">
      <c r="A61" s="57" t="s">
        <v>30</v>
      </c>
      <c r="B61" s="58"/>
      <c r="C61" s="59"/>
      <c r="D61" s="60" t="s">
        <v>69</v>
      </c>
      <c r="E61" s="61" t="s">
        <v>33</v>
      </c>
      <c r="F61" s="62"/>
      <c r="G61" s="63">
        <v>208.78</v>
      </c>
      <c r="H61" s="64"/>
      <c r="I61" s="65"/>
      <c r="J61" s="64"/>
      <c r="K61" s="65"/>
      <c r="L61" s="64"/>
      <c r="M61" s="65"/>
      <c r="N61" s="66"/>
      <c r="O61" s="67"/>
      <c r="P61" s="68"/>
      <c r="Q61" s="69"/>
      <c r="R61" s="70"/>
    </row>
    <row r="62" spans="1:19" ht="15.6" x14ac:dyDescent="0.3">
      <c r="A62" s="72"/>
      <c r="B62" s="73"/>
      <c r="C62" s="74"/>
      <c r="D62" s="75" t="s">
        <v>44</v>
      </c>
      <c r="E62" s="76" t="s">
        <v>45</v>
      </c>
      <c r="F62" s="77">
        <v>6</v>
      </c>
      <c r="G62" s="78">
        <f>F62*G61</f>
        <v>1252.68</v>
      </c>
      <c r="H62" s="79"/>
      <c r="I62" s="80"/>
      <c r="J62" s="81"/>
      <c r="K62" s="82"/>
      <c r="L62" s="83"/>
      <c r="M62" s="80"/>
      <c r="N62" s="84"/>
      <c r="O62" s="85"/>
      <c r="P62" s="85"/>
      <c r="S62" s="56"/>
    </row>
    <row r="63" spans="1:19" ht="15.6" x14ac:dyDescent="0.3">
      <c r="A63" s="72"/>
      <c r="B63" s="73"/>
      <c r="C63" s="74" t="s">
        <v>138</v>
      </c>
      <c r="D63" s="75" t="s">
        <v>47</v>
      </c>
      <c r="E63" s="76" t="s">
        <v>35</v>
      </c>
      <c r="F63" s="77"/>
      <c r="G63" s="78"/>
      <c r="H63" s="79"/>
      <c r="I63" s="80"/>
      <c r="J63" s="81"/>
      <c r="K63" s="82"/>
      <c r="L63" s="83"/>
      <c r="M63" s="80"/>
      <c r="N63" s="84"/>
      <c r="O63" s="85"/>
      <c r="P63" s="85"/>
      <c r="S63" s="56"/>
    </row>
    <row r="64" spans="1:19" ht="16.2" thickBot="1" x14ac:dyDescent="0.35">
      <c r="A64" s="86"/>
      <c r="B64" s="87"/>
      <c r="C64" s="88"/>
      <c r="D64" s="89" t="s">
        <v>48</v>
      </c>
      <c r="E64" s="90"/>
      <c r="F64" s="100">
        <v>1</v>
      </c>
      <c r="G64" s="92">
        <f>F64*G61</f>
        <v>208.78</v>
      </c>
      <c r="H64" s="79"/>
      <c r="I64" s="94"/>
      <c r="J64" s="95"/>
      <c r="K64" s="96"/>
      <c r="L64" s="97"/>
      <c r="M64" s="94"/>
      <c r="N64" s="98"/>
      <c r="O64" s="99"/>
      <c r="P64" s="99"/>
      <c r="S64" s="56"/>
    </row>
    <row r="65" spans="1:19" s="71" customFormat="1" ht="41.4" x14ac:dyDescent="0.3">
      <c r="A65" s="57" t="s">
        <v>143</v>
      </c>
      <c r="B65" s="58"/>
      <c r="C65" s="59"/>
      <c r="D65" s="60" t="s">
        <v>70</v>
      </c>
      <c r="E65" s="61" t="s">
        <v>49</v>
      </c>
      <c r="F65" s="62"/>
      <c r="G65" s="63">
        <v>12.87</v>
      </c>
      <c r="H65" s="64"/>
      <c r="I65" s="65"/>
      <c r="J65" s="64"/>
      <c r="K65" s="65"/>
      <c r="L65" s="64"/>
      <c r="M65" s="65"/>
      <c r="N65" s="66"/>
      <c r="O65" s="67"/>
      <c r="P65" s="68"/>
      <c r="Q65" s="69"/>
      <c r="R65" s="70"/>
    </row>
    <row r="66" spans="1:19" ht="15.6" x14ac:dyDescent="0.3">
      <c r="A66" s="72"/>
      <c r="B66" s="73"/>
      <c r="C66" s="74"/>
      <c r="D66" s="75" t="s">
        <v>44</v>
      </c>
      <c r="E66" s="76" t="s">
        <v>45</v>
      </c>
      <c r="F66" s="77">
        <f>6*0.1</f>
        <v>0.60000000000000009</v>
      </c>
      <c r="G66" s="78">
        <f>F66*G65</f>
        <v>7.7220000000000004</v>
      </c>
      <c r="H66" s="79"/>
      <c r="I66" s="80"/>
      <c r="J66" s="81"/>
      <c r="K66" s="82"/>
      <c r="L66" s="83"/>
      <c r="M66" s="80"/>
      <c r="N66" s="84"/>
      <c r="O66" s="85"/>
      <c r="P66" s="85"/>
      <c r="S66" s="56"/>
    </row>
    <row r="67" spans="1:19" ht="15.6" x14ac:dyDescent="0.3">
      <c r="A67" s="72"/>
      <c r="B67" s="73"/>
      <c r="C67" s="74" t="s">
        <v>138</v>
      </c>
      <c r="D67" s="75" t="s">
        <v>47</v>
      </c>
      <c r="E67" s="76" t="s">
        <v>35</v>
      </c>
      <c r="F67" s="77"/>
      <c r="G67" s="78"/>
      <c r="H67" s="79"/>
      <c r="I67" s="80"/>
      <c r="J67" s="81"/>
      <c r="K67" s="82"/>
      <c r="L67" s="83"/>
      <c r="M67" s="80"/>
      <c r="N67" s="84"/>
      <c r="O67" s="85"/>
      <c r="P67" s="85"/>
      <c r="S67" s="56"/>
    </row>
    <row r="68" spans="1:19" ht="16.2" thickBot="1" x14ac:dyDescent="0.35">
      <c r="A68" s="86"/>
      <c r="B68" s="87"/>
      <c r="C68" s="88"/>
      <c r="D68" s="89" t="s">
        <v>48</v>
      </c>
      <c r="E68" s="90"/>
      <c r="F68" s="100">
        <v>1</v>
      </c>
      <c r="G68" s="92">
        <f>F68*G65</f>
        <v>12.87</v>
      </c>
      <c r="H68" s="93"/>
      <c r="I68" s="94"/>
      <c r="J68" s="95"/>
      <c r="K68" s="96"/>
      <c r="L68" s="97"/>
      <c r="M68" s="94"/>
      <c r="N68" s="98"/>
      <c r="O68" s="99"/>
      <c r="P68" s="99"/>
      <c r="S68" s="56"/>
    </row>
    <row r="69" spans="1:19" s="71" customFormat="1" ht="41.4" x14ac:dyDescent="0.3">
      <c r="A69" s="57" t="s">
        <v>144</v>
      </c>
      <c r="B69" s="58"/>
      <c r="C69" s="59"/>
      <c r="D69" s="60" t="s">
        <v>71</v>
      </c>
      <c r="E69" s="61" t="s">
        <v>49</v>
      </c>
      <c r="F69" s="62"/>
      <c r="G69" s="63">
        <v>96.95</v>
      </c>
      <c r="H69" s="64"/>
      <c r="I69" s="65"/>
      <c r="J69" s="64"/>
      <c r="K69" s="65"/>
      <c r="L69" s="64"/>
      <c r="M69" s="65"/>
      <c r="N69" s="66"/>
      <c r="O69" s="67"/>
      <c r="P69" s="68"/>
      <c r="Q69" s="69"/>
      <c r="R69" s="70"/>
    </row>
    <row r="70" spans="1:19" ht="15.6" x14ac:dyDescent="0.3">
      <c r="A70" s="72"/>
      <c r="B70" s="73"/>
      <c r="C70" s="74"/>
      <c r="D70" s="75" t="s">
        <v>44</v>
      </c>
      <c r="E70" s="76" t="s">
        <v>45</v>
      </c>
      <c r="F70" s="77">
        <f>6*0.1</f>
        <v>0.60000000000000009</v>
      </c>
      <c r="G70" s="78">
        <f>F70*G69</f>
        <v>58.170000000000009</v>
      </c>
      <c r="H70" s="79"/>
      <c r="I70" s="80"/>
      <c r="J70" s="81"/>
      <c r="K70" s="82"/>
      <c r="L70" s="83"/>
      <c r="M70" s="80"/>
      <c r="N70" s="84"/>
      <c r="O70" s="85"/>
      <c r="P70" s="85"/>
      <c r="S70" s="56"/>
    </row>
    <row r="71" spans="1:19" ht="15.6" x14ac:dyDescent="0.3">
      <c r="A71" s="72"/>
      <c r="B71" s="73"/>
      <c r="C71" s="74" t="s">
        <v>138</v>
      </c>
      <c r="D71" s="75" t="s">
        <v>47</v>
      </c>
      <c r="E71" s="76" t="s">
        <v>35</v>
      </c>
      <c r="F71" s="77"/>
      <c r="G71" s="78"/>
      <c r="H71" s="79"/>
      <c r="I71" s="80"/>
      <c r="J71" s="81"/>
      <c r="K71" s="82"/>
      <c r="L71" s="83"/>
      <c r="M71" s="80"/>
      <c r="N71" s="84"/>
      <c r="O71" s="85"/>
      <c r="P71" s="85"/>
      <c r="S71" s="56"/>
    </row>
    <row r="72" spans="1:19" ht="16.2" thickBot="1" x14ac:dyDescent="0.35">
      <c r="A72" s="86"/>
      <c r="B72" s="87"/>
      <c r="C72" s="88"/>
      <c r="D72" s="89" t="s">
        <v>48</v>
      </c>
      <c r="E72" s="90"/>
      <c r="F72" s="100">
        <v>1</v>
      </c>
      <c r="G72" s="92">
        <f>F72*G69</f>
        <v>96.95</v>
      </c>
      <c r="H72" s="93"/>
      <c r="I72" s="94"/>
      <c r="J72" s="95"/>
      <c r="K72" s="96"/>
      <c r="L72" s="97"/>
      <c r="M72" s="94"/>
      <c r="N72" s="98"/>
      <c r="O72" s="99"/>
      <c r="P72" s="99"/>
      <c r="S72" s="56"/>
    </row>
    <row r="73" spans="1:19" s="71" customFormat="1" ht="27.6" x14ac:dyDescent="0.3">
      <c r="A73" s="57" t="s">
        <v>145</v>
      </c>
      <c r="B73" s="58"/>
      <c r="C73" s="59"/>
      <c r="D73" s="60" t="s">
        <v>72</v>
      </c>
      <c r="E73" s="61" t="s">
        <v>49</v>
      </c>
      <c r="F73" s="62"/>
      <c r="G73" s="63">
        <v>1003.63</v>
      </c>
      <c r="H73" s="64"/>
      <c r="I73" s="65"/>
      <c r="J73" s="64"/>
      <c r="K73" s="65"/>
      <c r="L73" s="64"/>
      <c r="M73" s="65"/>
      <c r="N73" s="66"/>
      <c r="O73" s="67"/>
      <c r="P73" s="68"/>
      <c r="Q73" s="69"/>
      <c r="R73" s="70"/>
    </row>
    <row r="74" spans="1:19" ht="15.6" x14ac:dyDescent="0.3">
      <c r="A74" s="72"/>
      <c r="B74" s="73"/>
      <c r="C74" s="74"/>
      <c r="D74" s="75" t="s">
        <v>73</v>
      </c>
      <c r="E74" s="76" t="s">
        <v>45</v>
      </c>
      <c r="F74" s="77">
        <v>2.5000000000000001E-2</v>
      </c>
      <c r="G74" s="78">
        <f>F74*G73</f>
        <v>25.09075</v>
      </c>
      <c r="H74" s="79"/>
      <c r="I74" s="80"/>
      <c r="J74" s="81"/>
      <c r="K74" s="82"/>
      <c r="L74" s="83"/>
      <c r="M74" s="80"/>
      <c r="N74" s="84"/>
      <c r="O74" s="85"/>
      <c r="P74" s="85"/>
      <c r="S74" s="56"/>
    </row>
    <row r="75" spans="1:19" ht="27.6" x14ac:dyDescent="0.3">
      <c r="A75" s="72"/>
      <c r="B75" s="73"/>
      <c r="C75" s="211" t="s">
        <v>141</v>
      </c>
      <c r="D75" s="75" t="s">
        <v>74</v>
      </c>
      <c r="E75" s="76" t="s">
        <v>49</v>
      </c>
      <c r="F75" s="77">
        <v>1.1000000000000001</v>
      </c>
      <c r="G75" s="78">
        <f>F75*G73</f>
        <v>1103.9930000000002</v>
      </c>
      <c r="H75" s="79"/>
      <c r="I75" s="80"/>
      <c r="J75" s="81"/>
      <c r="K75" s="82"/>
      <c r="L75" s="83"/>
      <c r="M75" s="80"/>
      <c r="N75" s="84"/>
      <c r="O75" s="85"/>
      <c r="P75" s="85"/>
      <c r="S75" s="56"/>
    </row>
    <row r="76" spans="1:19" ht="16.2" thickBot="1" x14ac:dyDescent="0.35">
      <c r="A76" s="86"/>
      <c r="B76" s="87"/>
      <c r="C76" s="88"/>
      <c r="D76" s="89" t="s">
        <v>48</v>
      </c>
      <c r="E76" s="90"/>
      <c r="F76" s="100">
        <v>1</v>
      </c>
      <c r="G76" s="92">
        <f>F76*G73</f>
        <v>1003.63</v>
      </c>
      <c r="H76" s="93"/>
      <c r="I76" s="94"/>
      <c r="J76" s="95"/>
      <c r="K76" s="96"/>
      <c r="L76" s="97"/>
      <c r="M76" s="94"/>
      <c r="N76" s="98"/>
      <c r="O76" s="99"/>
      <c r="P76" s="99"/>
      <c r="S76" s="56"/>
    </row>
    <row r="77" spans="1:19" s="71" customFormat="1" ht="27.6" x14ac:dyDescent="0.3">
      <c r="A77" s="57" t="s">
        <v>146</v>
      </c>
      <c r="B77" s="58"/>
      <c r="C77" s="59"/>
      <c r="D77" s="60" t="s">
        <v>75</v>
      </c>
      <c r="E77" s="61" t="s">
        <v>49</v>
      </c>
      <c r="F77" s="62"/>
      <c r="G77" s="63">
        <v>217.82</v>
      </c>
      <c r="H77" s="64"/>
      <c r="I77" s="65"/>
      <c r="J77" s="64"/>
      <c r="K77" s="65"/>
      <c r="L77" s="64"/>
      <c r="M77" s="65"/>
      <c r="N77" s="66"/>
      <c r="O77" s="67"/>
      <c r="P77" s="68"/>
      <c r="Q77" s="69"/>
      <c r="R77" s="70"/>
    </row>
    <row r="78" spans="1:19" ht="15.6" x14ac:dyDescent="0.3">
      <c r="A78" s="72"/>
      <c r="B78" s="73"/>
      <c r="C78" s="74"/>
      <c r="D78" s="75" t="s">
        <v>73</v>
      </c>
      <c r="E78" s="76" t="s">
        <v>45</v>
      </c>
      <c r="F78" s="77">
        <v>2.5000000000000001E-2</v>
      </c>
      <c r="G78" s="78">
        <f>F78*G77</f>
        <v>5.4455</v>
      </c>
      <c r="H78" s="79"/>
      <c r="I78" s="80"/>
      <c r="J78" s="81"/>
      <c r="K78" s="82"/>
      <c r="L78" s="83"/>
      <c r="M78" s="80"/>
      <c r="N78" s="84"/>
      <c r="O78" s="85"/>
      <c r="P78" s="85"/>
      <c r="S78" s="56"/>
    </row>
    <row r="79" spans="1:19" ht="27.6" x14ac:dyDescent="0.3">
      <c r="A79" s="72"/>
      <c r="B79" s="73"/>
      <c r="C79" s="211" t="s">
        <v>141</v>
      </c>
      <c r="D79" s="75" t="s">
        <v>76</v>
      </c>
      <c r="E79" s="76" t="s">
        <v>49</v>
      </c>
      <c r="F79" s="77">
        <v>1.1000000000000001</v>
      </c>
      <c r="G79" s="78">
        <f>F79*G77</f>
        <v>239.602</v>
      </c>
      <c r="H79" s="79"/>
      <c r="I79" s="80"/>
      <c r="J79" s="81"/>
      <c r="K79" s="82"/>
      <c r="L79" s="83"/>
      <c r="M79" s="80"/>
      <c r="N79" s="84"/>
      <c r="O79" s="85"/>
      <c r="P79" s="85"/>
      <c r="S79" s="56"/>
    </row>
    <row r="80" spans="1:19" ht="16.2" thickBot="1" x14ac:dyDescent="0.35">
      <c r="A80" s="86"/>
      <c r="B80" s="87"/>
      <c r="C80" s="88"/>
      <c r="D80" s="89" t="s">
        <v>48</v>
      </c>
      <c r="E80" s="90"/>
      <c r="F80" s="100">
        <v>1</v>
      </c>
      <c r="G80" s="92">
        <f>F80*G77</f>
        <v>217.82</v>
      </c>
      <c r="H80" s="93"/>
      <c r="I80" s="94"/>
      <c r="J80" s="95"/>
      <c r="K80" s="96"/>
      <c r="L80" s="97"/>
      <c r="M80" s="94"/>
      <c r="N80" s="98"/>
      <c r="O80" s="99"/>
      <c r="P80" s="99"/>
      <c r="S80" s="56"/>
    </row>
    <row r="81" spans="1:19" s="71" customFormat="1" ht="41.4" x14ac:dyDescent="0.3">
      <c r="A81" s="57" t="s">
        <v>147</v>
      </c>
      <c r="B81" s="58"/>
      <c r="C81" s="59"/>
      <c r="D81" s="60" t="s">
        <v>77</v>
      </c>
      <c r="E81" s="61" t="s">
        <v>49</v>
      </c>
      <c r="F81" s="62"/>
      <c r="G81" s="63">
        <v>19.600000000000001</v>
      </c>
      <c r="H81" s="64"/>
      <c r="I81" s="65"/>
      <c r="J81" s="64"/>
      <c r="K81" s="65"/>
      <c r="L81" s="64"/>
      <c r="M81" s="65"/>
      <c r="N81" s="66"/>
      <c r="O81" s="67"/>
      <c r="P81" s="68"/>
      <c r="Q81" s="69"/>
      <c r="R81" s="70"/>
    </row>
    <row r="82" spans="1:19" ht="15.6" x14ac:dyDescent="0.3">
      <c r="A82" s="72"/>
      <c r="B82" s="73"/>
      <c r="C82" s="74"/>
      <c r="D82" s="75" t="s">
        <v>44</v>
      </c>
      <c r="E82" s="76" t="s">
        <v>45</v>
      </c>
      <c r="F82" s="77">
        <f>6*0.1</f>
        <v>0.60000000000000009</v>
      </c>
      <c r="G82" s="78">
        <f>F82*G81</f>
        <v>11.760000000000003</v>
      </c>
      <c r="H82" s="79"/>
      <c r="I82" s="80"/>
      <c r="J82" s="81"/>
      <c r="K82" s="82"/>
      <c r="L82" s="83"/>
      <c r="M82" s="80"/>
      <c r="N82" s="84"/>
      <c r="O82" s="85"/>
      <c r="P82" s="85"/>
      <c r="S82" s="56"/>
    </row>
    <row r="83" spans="1:19" ht="15.6" x14ac:dyDescent="0.3">
      <c r="A83" s="72"/>
      <c r="B83" s="73"/>
      <c r="C83" s="74" t="s">
        <v>138</v>
      </c>
      <c r="D83" s="75" t="s">
        <v>47</v>
      </c>
      <c r="E83" s="76" t="s">
        <v>35</v>
      </c>
      <c r="F83" s="77"/>
      <c r="G83" s="78"/>
      <c r="H83" s="79"/>
      <c r="I83" s="80"/>
      <c r="J83" s="81"/>
      <c r="K83" s="82"/>
      <c r="L83" s="83"/>
      <c r="M83" s="80"/>
      <c r="N83" s="84"/>
      <c r="O83" s="85"/>
      <c r="P83" s="85"/>
      <c r="S83" s="56"/>
    </row>
    <row r="84" spans="1:19" ht="16.2" thickBot="1" x14ac:dyDescent="0.35">
      <c r="A84" s="86"/>
      <c r="B84" s="87"/>
      <c r="C84" s="88"/>
      <c r="D84" s="89" t="s">
        <v>48</v>
      </c>
      <c r="E84" s="90"/>
      <c r="F84" s="100">
        <v>1</v>
      </c>
      <c r="G84" s="92">
        <f>F84*G81</f>
        <v>19.600000000000001</v>
      </c>
      <c r="H84" s="79"/>
      <c r="I84" s="94"/>
      <c r="J84" s="95"/>
      <c r="K84" s="96"/>
      <c r="L84" s="97"/>
      <c r="M84" s="94"/>
      <c r="N84" s="98"/>
      <c r="O84" s="99"/>
      <c r="P84" s="99"/>
      <c r="S84" s="56"/>
    </row>
    <row r="85" spans="1:19" s="71" customFormat="1" ht="27.6" x14ac:dyDescent="0.3">
      <c r="A85" s="57" t="s">
        <v>148</v>
      </c>
      <c r="B85" s="58"/>
      <c r="C85" s="59"/>
      <c r="D85" s="60" t="s">
        <v>78</v>
      </c>
      <c r="E85" s="61" t="s">
        <v>49</v>
      </c>
      <c r="F85" s="62"/>
      <c r="G85" s="63">
        <v>336.83</v>
      </c>
      <c r="H85" s="64"/>
      <c r="I85" s="65"/>
      <c r="J85" s="64"/>
      <c r="K85" s="65"/>
      <c r="L85" s="64"/>
      <c r="M85" s="65"/>
      <c r="N85" s="66"/>
      <c r="O85" s="67"/>
      <c r="P85" s="68"/>
      <c r="Q85" s="69"/>
      <c r="R85" s="70"/>
    </row>
    <row r="86" spans="1:19" ht="28.2" thickBot="1" x14ac:dyDescent="0.35">
      <c r="A86" s="72"/>
      <c r="B86" s="73"/>
      <c r="C86" s="211" t="s">
        <v>140</v>
      </c>
      <c r="D86" s="75" t="s">
        <v>79</v>
      </c>
      <c r="E86" s="76" t="s">
        <v>49</v>
      </c>
      <c r="F86" s="77">
        <v>1.05</v>
      </c>
      <c r="G86" s="78">
        <f>F86*G85</f>
        <v>353.67149999999998</v>
      </c>
      <c r="H86" s="79"/>
      <c r="I86" s="80"/>
      <c r="J86" s="81"/>
      <c r="K86" s="82"/>
      <c r="L86" s="83"/>
      <c r="M86" s="80"/>
      <c r="N86" s="84"/>
      <c r="O86" s="85"/>
      <c r="P86" s="85"/>
      <c r="S86" s="56"/>
    </row>
    <row r="87" spans="1:19" s="71" customFormat="1" ht="41.4" x14ac:dyDescent="0.3">
      <c r="A87" s="57" t="s">
        <v>149</v>
      </c>
      <c r="B87" s="58"/>
      <c r="C87" s="59"/>
      <c r="D87" s="60" t="s">
        <v>80</v>
      </c>
      <c r="E87" s="61" t="s">
        <v>33</v>
      </c>
      <c r="F87" s="62"/>
      <c r="G87" s="63">
        <v>155.97</v>
      </c>
      <c r="H87" s="64"/>
      <c r="I87" s="65"/>
      <c r="J87" s="64"/>
      <c r="K87" s="65"/>
      <c r="L87" s="64"/>
      <c r="M87" s="65"/>
      <c r="N87" s="66"/>
      <c r="O87" s="67"/>
      <c r="P87" s="68"/>
      <c r="Q87" s="69"/>
      <c r="R87" s="70"/>
    </row>
    <row r="88" spans="1:19" ht="15.6" x14ac:dyDescent="0.3">
      <c r="A88" s="72"/>
      <c r="B88" s="73"/>
      <c r="C88" s="74"/>
      <c r="D88" s="75" t="s">
        <v>44</v>
      </c>
      <c r="E88" s="76" t="s">
        <v>45</v>
      </c>
      <c r="F88" s="77">
        <v>6</v>
      </c>
      <c r="G88" s="78">
        <f>F88*G87</f>
        <v>935.81999999999994</v>
      </c>
      <c r="H88" s="79"/>
      <c r="I88" s="80"/>
      <c r="J88" s="81"/>
      <c r="K88" s="82"/>
      <c r="L88" s="83"/>
      <c r="M88" s="80"/>
      <c r="N88" s="84"/>
      <c r="O88" s="85"/>
      <c r="P88" s="85"/>
      <c r="S88" s="56"/>
    </row>
    <row r="89" spans="1:19" ht="15.6" x14ac:dyDescent="0.3">
      <c r="A89" s="72"/>
      <c r="B89" s="73"/>
      <c r="C89" s="74" t="s">
        <v>138</v>
      </c>
      <c r="D89" s="75" t="s">
        <v>47</v>
      </c>
      <c r="E89" s="76" t="s">
        <v>35</v>
      </c>
      <c r="F89" s="77"/>
      <c r="G89" s="78"/>
      <c r="H89" s="79"/>
      <c r="I89" s="80"/>
      <c r="J89" s="81"/>
      <c r="K89" s="82"/>
      <c r="L89" s="83"/>
      <c r="M89" s="80"/>
      <c r="N89" s="84"/>
      <c r="O89" s="85"/>
      <c r="P89" s="85"/>
      <c r="S89" s="56"/>
    </row>
    <row r="90" spans="1:19" ht="16.2" thickBot="1" x14ac:dyDescent="0.35">
      <c r="A90" s="86"/>
      <c r="B90" s="87"/>
      <c r="C90" s="88"/>
      <c r="D90" s="89" t="s">
        <v>48</v>
      </c>
      <c r="E90" s="90"/>
      <c r="F90" s="100">
        <v>1</v>
      </c>
      <c r="G90" s="92">
        <f>F90*G87</f>
        <v>155.97</v>
      </c>
      <c r="H90" s="79"/>
      <c r="I90" s="94"/>
      <c r="J90" s="95"/>
      <c r="K90" s="96"/>
      <c r="L90" s="97"/>
      <c r="M90" s="94"/>
      <c r="N90" s="98"/>
      <c r="O90" s="99"/>
      <c r="P90" s="99"/>
      <c r="S90" s="56"/>
    </row>
    <row r="91" spans="1:19" s="71" customFormat="1" ht="27.6" x14ac:dyDescent="0.3">
      <c r="A91" s="57" t="s">
        <v>150</v>
      </c>
      <c r="B91" s="58"/>
      <c r="C91" s="59"/>
      <c r="D91" s="60" t="s">
        <v>81</v>
      </c>
      <c r="E91" s="61" t="s">
        <v>49</v>
      </c>
      <c r="F91" s="62"/>
      <c r="G91" s="63">
        <v>161.07</v>
      </c>
      <c r="H91" s="64"/>
      <c r="I91" s="65"/>
      <c r="J91" s="64"/>
      <c r="K91" s="65"/>
      <c r="L91" s="64"/>
      <c r="M91" s="65"/>
      <c r="N91" s="66"/>
      <c r="O91" s="67"/>
      <c r="P91" s="68"/>
      <c r="Q91" s="69"/>
      <c r="R91" s="70"/>
    </row>
    <row r="92" spans="1:19" ht="15.6" x14ac:dyDescent="0.3">
      <c r="A92" s="72"/>
      <c r="B92" s="73"/>
      <c r="C92" s="74"/>
      <c r="D92" s="75" t="s">
        <v>44</v>
      </c>
      <c r="E92" s="76" t="s">
        <v>45</v>
      </c>
      <c r="F92" s="77">
        <f>6*0.1</f>
        <v>0.60000000000000009</v>
      </c>
      <c r="G92" s="78">
        <f>F92*G91</f>
        <v>96.64200000000001</v>
      </c>
      <c r="H92" s="79"/>
      <c r="I92" s="80"/>
      <c r="J92" s="81"/>
      <c r="K92" s="82"/>
      <c r="L92" s="83"/>
      <c r="M92" s="80"/>
      <c r="N92" s="84"/>
      <c r="O92" s="85"/>
      <c r="P92" s="85"/>
      <c r="S92" s="56"/>
    </row>
    <row r="93" spans="1:19" ht="15.6" x14ac:dyDescent="0.3">
      <c r="A93" s="72"/>
      <c r="B93" s="73"/>
      <c r="C93" s="74" t="s">
        <v>138</v>
      </c>
      <c r="D93" s="75" t="s">
        <v>47</v>
      </c>
      <c r="E93" s="76" t="s">
        <v>35</v>
      </c>
      <c r="F93" s="77"/>
      <c r="G93" s="78"/>
      <c r="H93" s="79"/>
      <c r="I93" s="80"/>
      <c r="J93" s="81"/>
      <c r="K93" s="82"/>
      <c r="L93" s="83"/>
      <c r="M93" s="80"/>
      <c r="N93" s="84"/>
      <c r="O93" s="85"/>
      <c r="P93" s="85"/>
      <c r="S93" s="56"/>
    </row>
    <row r="94" spans="1:19" ht="16.2" thickBot="1" x14ac:dyDescent="0.35">
      <c r="A94" s="86"/>
      <c r="B94" s="87"/>
      <c r="C94" s="88"/>
      <c r="D94" s="89" t="s">
        <v>48</v>
      </c>
      <c r="E94" s="90"/>
      <c r="F94" s="100">
        <v>1</v>
      </c>
      <c r="G94" s="92">
        <f>F94*G91</f>
        <v>161.07</v>
      </c>
      <c r="H94" s="93"/>
      <c r="I94" s="94"/>
      <c r="J94" s="95"/>
      <c r="K94" s="96"/>
      <c r="L94" s="97"/>
      <c r="M94" s="94"/>
      <c r="N94" s="98"/>
      <c r="O94" s="99"/>
      <c r="P94" s="99"/>
      <c r="S94" s="56"/>
    </row>
    <row r="95" spans="1:19" s="71" customFormat="1" ht="27.6" x14ac:dyDescent="0.3">
      <c r="A95" s="57" t="s">
        <v>151</v>
      </c>
      <c r="B95" s="58"/>
      <c r="C95" s="59"/>
      <c r="D95" s="60" t="s">
        <v>60</v>
      </c>
      <c r="E95" s="61" t="s">
        <v>33</v>
      </c>
      <c r="F95" s="62"/>
      <c r="G95" s="63">
        <v>630.64</v>
      </c>
      <c r="H95" s="64"/>
      <c r="I95" s="65"/>
      <c r="J95" s="64"/>
      <c r="K95" s="65"/>
      <c r="L95" s="64"/>
      <c r="M95" s="65"/>
      <c r="N95" s="66"/>
      <c r="O95" s="67"/>
      <c r="P95" s="68"/>
      <c r="Q95" s="69"/>
      <c r="R95" s="70"/>
    </row>
    <row r="96" spans="1:19" ht="15.6" x14ac:dyDescent="0.3">
      <c r="A96" s="72"/>
      <c r="B96" s="73"/>
      <c r="C96" s="74"/>
      <c r="D96" s="75" t="s">
        <v>44</v>
      </c>
      <c r="E96" s="76" t="s">
        <v>45</v>
      </c>
      <c r="F96" s="77">
        <v>6</v>
      </c>
      <c r="G96" s="78">
        <f>F96*G95</f>
        <v>3783.84</v>
      </c>
      <c r="H96" s="79"/>
      <c r="I96" s="80"/>
      <c r="J96" s="81"/>
      <c r="K96" s="82"/>
      <c r="L96" s="83"/>
      <c r="M96" s="80"/>
      <c r="N96" s="84"/>
      <c r="O96" s="85"/>
      <c r="P96" s="85"/>
      <c r="S96" s="56"/>
    </row>
    <row r="97" spans="1:19" ht="15.6" x14ac:dyDescent="0.3">
      <c r="A97" s="72"/>
      <c r="B97" s="73"/>
      <c r="C97" s="74" t="s">
        <v>138</v>
      </c>
      <c r="D97" s="75" t="s">
        <v>47</v>
      </c>
      <c r="E97" s="76" t="s">
        <v>35</v>
      </c>
      <c r="F97" s="77"/>
      <c r="G97" s="78"/>
      <c r="H97" s="79"/>
      <c r="I97" s="80"/>
      <c r="J97" s="81"/>
      <c r="K97" s="82"/>
      <c r="L97" s="83"/>
      <c r="M97" s="80"/>
      <c r="N97" s="84"/>
      <c r="O97" s="85"/>
      <c r="P97" s="85"/>
      <c r="S97" s="56"/>
    </row>
    <row r="98" spans="1:19" ht="16.2" thickBot="1" x14ac:dyDescent="0.35">
      <c r="A98" s="86"/>
      <c r="B98" s="87"/>
      <c r="C98" s="88"/>
      <c r="D98" s="89" t="s">
        <v>48</v>
      </c>
      <c r="E98" s="90"/>
      <c r="F98" s="100">
        <v>1</v>
      </c>
      <c r="G98" s="92">
        <f>F98*G95</f>
        <v>630.64</v>
      </c>
      <c r="H98" s="79"/>
      <c r="I98" s="94"/>
      <c r="J98" s="95"/>
      <c r="K98" s="96"/>
      <c r="L98" s="97"/>
      <c r="M98" s="94"/>
      <c r="N98" s="98"/>
      <c r="O98" s="99"/>
      <c r="P98" s="99"/>
      <c r="S98" s="56"/>
    </row>
    <row r="99" spans="1:19" s="71" customFormat="1" ht="15" x14ac:dyDescent="0.3">
      <c r="A99" s="57" t="s">
        <v>152</v>
      </c>
      <c r="B99" s="58"/>
      <c r="C99" s="59"/>
      <c r="D99" s="60" t="s">
        <v>82</v>
      </c>
      <c r="E99" s="61" t="s">
        <v>33</v>
      </c>
      <c r="F99" s="62"/>
      <c r="G99" s="63">
        <v>155.91999999999999</v>
      </c>
      <c r="H99" s="64"/>
      <c r="I99" s="65"/>
      <c r="J99" s="64"/>
      <c r="K99" s="65"/>
      <c r="L99" s="64"/>
      <c r="M99" s="65"/>
      <c r="N99" s="66"/>
      <c r="O99" s="67"/>
      <c r="P99" s="68"/>
      <c r="Q99" s="69"/>
      <c r="R99" s="70"/>
    </row>
    <row r="100" spans="1:19" ht="15.6" x14ac:dyDescent="0.3">
      <c r="A100" s="72"/>
      <c r="B100" s="73"/>
      <c r="C100" s="74"/>
      <c r="D100" s="75" t="s">
        <v>57</v>
      </c>
      <c r="E100" s="76" t="s">
        <v>35</v>
      </c>
      <c r="F100" s="77">
        <v>1.05</v>
      </c>
      <c r="G100" s="78">
        <f>F100*G99</f>
        <v>163.71599999999998</v>
      </c>
      <c r="H100" s="79"/>
      <c r="I100" s="80"/>
      <c r="J100" s="81"/>
      <c r="K100" s="82"/>
      <c r="L100" s="83"/>
      <c r="M100" s="80"/>
      <c r="N100" s="84"/>
      <c r="O100" s="85"/>
      <c r="P100" s="85"/>
      <c r="S100" s="56"/>
    </row>
    <row r="101" spans="1:19" ht="15.6" x14ac:dyDescent="0.3">
      <c r="A101" s="72"/>
      <c r="B101" s="73" t="s">
        <v>56</v>
      </c>
      <c r="C101" s="211" t="s">
        <v>56</v>
      </c>
      <c r="D101" s="75" t="s">
        <v>59</v>
      </c>
      <c r="E101" s="76" t="s">
        <v>35</v>
      </c>
      <c r="F101" s="77">
        <v>1.1000000000000001</v>
      </c>
      <c r="G101" s="78">
        <f>F101*G99</f>
        <v>171.512</v>
      </c>
      <c r="H101" s="79"/>
      <c r="I101" s="80"/>
      <c r="J101" s="81"/>
      <c r="K101" s="82"/>
      <c r="L101" s="83"/>
      <c r="M101" s="80"/>
      <c r="N101" s="84"/>
      <c r="O101" s="85"/>
      <c r="P101" s="85"/>
      <c r="S101" s="56"/>
    </row>
    <row r="102" spans="1:19" ht="16.2" thickBot="1" x14ac:dyDescent="0.35">
      <c r="A102" s="86"/>
      <c r="B102" s="87"/>
      <c r="C102" s="88"/>
      <c r="D102" s="89" t="s">
        <v>48</v>
      </c>
      <c r="E102" s="90"/>
      <c r="F102" s="100">
        <v>1</v>
      </c>
      <c r="G102" s="92">
        <f>F102*G99</f>
        <v>155.91999999999999</v>
      </c>
      <c r="H102" s="79"/>
      <c r="I102" s="94"/>
      <c r="J102" s="95"/>
      <c r="K102" s="96"/>
      <c r="L102" s="97"/>
      <c r="M102" s="94"/>
      <c r="N102" s="98"/>
      <c r="O102" s="99"/>
      <c r="P102" s="99"/>
      <c r="S102" s="56"/>
    </row>
    <row r="103" spans="1:19" s="71" customFormat="1" ht="27.6" x14ac:dyDescent="0.3">
      <c r="A103" s="57" t="s">
        <v>153</v>
      </c>
      <c r="B103" s="58"/>
      <c r="C103" s="59"/>
      <c r="D103" s="60" t="s">
        <v>83</v>
      </c>
      <c r="E103" s="61" t="s">
        <v>33</v>
      </c>
      <c r="F103" s="62"/>
      <c r="G103" s="63">
        <v>4.4000000000000004</v>
      </c>
      <c r="H103" s="64"/>
      <c r="I103" s="65"/>
      <c r="J103" s="64"/>
      <c r="K103" s="65"/>
      <c r="L103" s="64"/>
      <c r="M103" s="65"/>
      <c r="N103" s="66"/>
      <c r="O103" s="67"/>
      <c r="P103" s="68"/>
      <c r="Q103" s="69"/>
      <c r="R103" s="70"/>
    </row>
    <row r="104" spans="1:19" ht="15.6" x14ac:dyDescent="0.3">
      <c r="A104" s="72"/>
      <c r="B104" s="73"/>
      <c r="C104" s="74"/>
      <c r="D104" s="75" t="s">
        <v>44</v>
      </c>
      <c r="E104" s="76" t="s">
        <v>45</v>
      </c>
      <c r="F104" s="77">
        <v>6</v>
      </c>
      <c r="G104" s="78">
        <f>F104*G103</f>
        <v>26.400000000000002</v>
      </c>
      <c r="H104" s="79"/>
      <c r="I104" s="80"/>
      <c r="J104" s="81"/>
      <c r="K104" s="82"/>
      <c r="L104" s="83"/>
      <c r="M104" s="80"/>
      <c r="N104" s="84"/>
      <c r="O104" s="85"/>
      <c r="P104" s="85"/>
      <c r="S104" s="56"/>
    </row>
    <row r="105" spans="1:19" ht="15.6" x14ac:dyDescent="0.3">
      <c r="A105" s="72"/>
      <c r="B105" s="73"/>
      <c r="C105" s="74" t="s">
        <v>138</v>
      </c>
      <c r="D105" s="75" t="s">
        <v>47</v>
      </c>
      <c r="E105" s="76" t="s">
        <v>35</v>
      </c>
      <c r="F105" s="77"/>
      <c r="G105" s="78"/>
      <c r="H105" s="79"/>
      <c r="I105" s="80"/>
      <c r="J105" s="81"/>
      <c r="K105" s="82"/>
      <c r="L105" s="83"/>
      <c r="M105" s="80"/>
      <c r="N105" s="84"/>
      <c r="O105" s="85"/>
      <c r="P105" s="85"/>
      <c r="S105" s="56"/>
    </row>
    <row r="106" spans="1:19" ht="16.2" thickBot="1" x14ac:dyDescent="0.35">
      <c r="A106" s="86"/>
      <c r="B106" s="87"/>
      <c r="C106" s="88"/>
      <c r="D106" s="89" t="s">
        <v>48</v>
      </c>
      <c r="E106" s="90"/>
      <c r="F106" s="100">
        <v>1</v>
      </c>
      <c r="G106" s="92">
        <f>F106*G103</f>
        <v>4.4000000000000004</v>
      </c>
      <c r="H106" s="79"/>
      <c r="I106" s="94"/>
      <c r="J106" s="95"/>
      <c r="K106" s="96"/>
      <c r="L106" s="97"/>
      <c r="M106" s="94"/>
      <c r="N106" s="98"/>
      <c r="O106" s="99"/>
      <c r="P106" s="99"/>
      <c r="S106" s="56"/>
    </row>
    <row r="107" spans="1:19" s="71" customFormat="1" ht="27.6" x14ac:dyDescent="0.3">
      <c r="A107" s="57" t="s">
        <v>154</v>
      </c>
      <c r="B107" s="58"/>
      <c r="C107" s="59"/>
      <c r="D107" s="60" t="s">
        <v>83</v>
      </c>
      <c r="E107" s="61" t="s">
        <v>33</v>
      </c>
      <c r="F107" s="62"/>
      <c r="G107" s="63">
        <v>31.08</v>
      </c>
      <c r="H107" s="64"/>
      <c r="I107" s="65"/>
      <c r="J107" s="64"/>
      <c r="K107" s="65"/>
      <c r="L107" s="64"/>
      <c r="M107" s="65"/>
      <c r="N107" s="66"/>
      <c r="O107" s="67"/>
      <c r="P107" s="68"/>
      <c r="Q107" s="69"/>
      <c r="R107" s="70"/>
    </row>
    <row r="108" spans="1:19" ht="15.6" x14ac:dyDescent="0.3">
      <c r="A108" s="72"/>
      <c r="B108" s="73"/>
      <c r="C108" s="74"/>
      <c r="D108" s="75" t="s">
        <v>44</v>
      </c>
      <c r="E108" s="76" t="s">
        <v>45</v>
      </c>
      <c r="F108" s="77">
        <v>6</v>
      </c>
      <c r="G108" s="78">
        <f>F108*G107</f>
        <v>186.48</v>
      </c>
      <c r="H108" s="79"/>
      <c r="I108" s="80"/>
      <c r="J108" s="81"/>
      <c r="K108" s="82"/>
      <c r="L108" s="83"/>
      <c r="M108" s="80"/>
      <c r="N108" s="84"/>
      <c r="O108" s="85"/>
      <c r="P108" s="85"/>
      <c r="S108" s="56"/>
    </row>
    <row r="109" spans="1:19" ht="15.6" x14ac:dyDescent="0.3">
      <c r="A109" s="72"/>
      <c r="B109" s="73" t="s">
        <v>54</v>
      </c>
      <c r="C109" s="74" t="s">
        <v>138</v>
      </c>
      <c r="D109" s="75" t="s">
        <v>47</v>
      </c>
      <c r="E109" s="76" t="s">
        <v>35</v>
      </c>
      <c r="F109" s="77"/>
      <c r="G109" s="78"/>
      <c r="H109" s="79"/>
      <c r="I109" s="80"/>
      <c r="J109" s="81"/>
      <c r="K109" s="82"/>
      <c r="L109" s="83"/>
      <c r="M109" s="80"/>
      <c r="N109" s="84"/>
      <c r="O109" s="85"/>
      <c r="P109" s="85"/>
      <c r="S109" s="56"/>
    </row>
    <row r="110" spans="1:19" ht="16.2" thickBot="1" x14ac:dyDescent="0.35">
      <c r="A110" s="86"/>
      <c r="B110" s="87"/>
      <c r="C110" s="88"/>
      <c r="D110" s="89" t="s">
        <v>48</v>
      </c>
      <c r="E110" s="90"/>
      <c r="F110" s="100">
        <v>1</v>
      </c>
      <c r="G110" s="92">
        <f>F110*G107</f>
        <v>31.08</v>
      </c>
      <c r="H110" s="79"/>
      <c r="I110" s="94"/>
      <c r="J110" s="95"/>
      <c r="K110" s="96"/>
      <c r="L110" s="97"/>
      <c r="M110" s="94"/>
      <c r="N110" s="98"/>
      <c r="O110" s="99"/>
      <c r="P110" s="99"/>
      <c r="S110" s="56"/>
    </row>
    <row r="111" spans="1:19" s="56" customFormat="1" ht="16.2" thickBot="1" x14ac:dyDescent="0.35">
      <c r="A111" s="49" t="s">
        <v>84</v>
      </c>
      <c r="B111" s="50"/>
      <c r="C111" s="51"/>
      <c r="D111" s="51"/>
      <c r="E111" s="52"/>
      <c r="F111" s="52"/>
      <c r="G111" s="52"/>
      <c r="H111" s="53"/>
      <c r="I111" s="52"/>
      <c r="J111" s="54"/>
      <c r="K111" s="52"/>
      <c r="L111" s="52"/>
      <c r="M111" s="101"/>
      <c r="N111" s="55"/>
      <c r="O111" s="171"/>
      <c r="P111" s="55"/>
    </row>
    <row r="112" spans="1:19" s="71" customFormat="1" ht="27.6" x14ac:dyDescent="0.3">
      <c r="A112" s="57" t="s">
        <v>155</v>
      </c>
      <c r="B112" s="58"/>
      <c r="C112" s="59"/>
      <c r="D112" s="60" t="s">
        <v>85</v>
      </c>
      <c r="E112" s="61" t="s">
        <v>33</v>
      </c>
      <c r="F112" s="62"/>
      <c r="G112" s="63">
        <v>1546.06</v>
      </c>
      <c r="H112" s="64"/>
      <c r="I112" s="65"/>
      <c r="J112" s="64"/>
      <c r="K112" s="65"/>
      <c r="L112" s="64"/>
      <c r="M112" s="65"/>
      <c r="N112" s="66"/>
      <c r="O112" s="67"/>
      <c r="P112" s="68"/>
      <c r="Q112" s="69"/>
      <c r="R112" s="70"/>
    </row>
    <row r="113" spans="1:19" ht="27.6" x14ac:dyDescent="0.3">
      <c r="A113" s="102"/>
      <c r="B113" s="103"/>
      <c r="C113" s="238" t="s">
        <v>139</v>
      </c>
      <c r="D113" s="105" t="s">
        <v>86</v>
      </c>
      <c r="E113" s="106" t="s">
        <v>87</v>
      </c>
      <c r="F113" s="107">
        <v>0.2</v>
      </c>
      <c r="G113" s="108">
        <f>F113*G112</f>
        <v>309.21199999999999</v>
      </c>
      <c r="H113" s="79"/>
      <c r="I113" s="80"/>
      <c r="J113" s="79"/>
      <c r="K113" s="80"/>
      <c r="L113" s="83"/>
      <c r="M113" s="80"/>
      <c r="N113" s="84"/>
      <c r="O113" s="85"/>
      <c r="P113" s="85"/>
      <c r="S113" s="56"/>
    </row>
    <row r="114" spans="1:19" ht="16.2" thickBot="1" x14ac:dyDescent="0.35">
      <c r="A114" s="109"/>
      <c r="B114" s="110"/>
      <c r="C114" s="111"/>
      <c r="D114" s="112" t="s">
        <v>88</v>
      </c>
      <c r="E114" s="113"/>
      <c r="F114" s="114">
        <v>1</v>
      </c>
      <c r="G114" s="115">
        <f>F114*G112</f>
        <v>1546.06</v>
      </c>
      <c r="H114" s="93"/>
      <c r="I114" s="94"/>
      <c r="J114" s="93"/>
      <c r="K114" s="94"/>
      <c r="L114" s="97"/>
      <c r="M114" s="94"/>
      <c r="N114" s="98"/>
      <c r="O114" s="99"/>
      <c r="P114" s="99"/>
      <c r="S114" s="56"/>
    </row>
    <row r="115" spans="1:19" s="71" customFormat="1" ht="41.4" x14ac:dyDescent="0.3">
      <c r="A115" s="57" t="s">
        <v>156</v>
      </c>
      <c r="B115" s="58"/>
      <c r="C115" s="59"/>
      <c r="D115" s="60" t="s">
        <v>89</v>
      </c>
      <c r="E115" s="61" t="s">
        <v>33</v>
      </c>
      <c r="F115" s="62"/>
      <c r="G115" s="63">
        <f>'[1]1-შიდა სამუშაოები'!G77</f>
        <v>477.96</v>
      </c>
      <c r="H115" s="64"/>
      <c r="I115" s="65"/>
      <c r="J115" s="64"/>
      <c r="K115" s="65"/>
      <c r="L115" s="64"/>
      <c r="M115" s="65"/>
      <c r="N115" s="66"/>
      <c r="O115" s="67"/>
      <c r="P115" s="68"/>
      <c r="Q115" s="69"/>
      <c r="R115" s="70"/>
    </row>
    <row r="116" spans="1:19" ht="15.6" x14ac:dyDescent="0.3">
      <c r="A116" s="72"/>
      <c r="B116" s="73"/>
      <c r="C116" s="74"/>
      <c r="D116" s="75" t="s">
        <v>90</v>
      </c>
      <c r="E116" s="76" t="s">
        <v>45</v>
      </c>
      <c r="F116" s="116">
        <v>0.79</v>
      </c>
      <c r="G116" s="78">
        <f>F116*G115</f>
        <v>377.58839999999998</v>
      </c>
      <c r="H116" s="79"/>
      <c r="I116" s="80"/>
      <c r="J116" s="81"/>
      <c r="K116" s="82"/>
      <c r="L116" s="83"/>
      <c r="M116" s="80"/>
      <c r="N116" s="84"/>
      <c r="O116" s="85"/>
      <c r="P116" s="85"/>
      <c r="S116" s="56"/>
    </row>
    <row r="117" spans="1:19" ht="27.6" x14ac:dyDescent="0.3">
      <c r="A117" s="102"/>
      <c r="B117" s="103"/>
      <c r="C117" s="238" t="s">
        <v>139</v>
      </c>
      <c r="D117" s="105" t="s">
        <v>91</v>
      </c>
      <c r="E117" s="117" t="s">
        <v>92</v>
      </c>
      <c r="F117" s="107">
        <v>0.18</v>
      </c>
      <c r="G117" s="108">
        <f>F117*G115</f>
        <v>86.032799999999995</v>
      </c>
      <c r="H117" s="79"/>
      <c r="I117" s="80"/>
      <c r="J117" s="79"/>
      <c r="K117" s="80"/>
      <c r="L117" s="83"/>
      <c r="M117" s="80"/>
      <c r="N117" s="84"/>
      <c r="O117" s="85"/>
      <c r="P117" s="85"/>
      <c r="S117" s="56"/>
    </row>
    <row r="118" spans="1:19" ht="28.2" thickBot="1" x14ac:dyDescent="0.35">
      <c r="A118" s="109"/>
      <c r="B118" s="110"/>
      <c r="C118" s="238" t="s">
        <v>139</v>
      </c>
      <c r="D118" s="112" t="s">
        <v>93</v>
      </c>
      <c r="E118" s="118" t="s">
        <v>92</v>
      </c>
      <c r="F118" s="114">
        <f>0.125*2</f>
        <v>0.25</v>
      </c>
      <c r="G118" s="115">
        <f>F118*G115</f>
        <v>119.49</v>
      </c>
      <c r="H118" s="93"/>
      <c r="I118" s="94"/>
      <c r="J118" s="93"/>
      <c r="K118" s="94"/>
      <c r="L118" s="97"/>
      <c r="M118" s="94"/>
      <c r="N118" s="98"/>
      <c r="O118" s="99"/>
      <c r="P118" s="99"/>
      <c r="S118" s="56"/>
    </row>
    <row r="119" spans="1:19" s="71" customFormat="1" ht="27.6" x14ac:dyDescent="0.3">
      <c r="A119" s="57" t="s">
        <v>157</v>
      </c>
      <c r="B119" s="58"/>
      <c r="C119" s="59"/>
      <c r="D119" s="60" t="s">
        <v>94</v>
      </c>
      <c r="E119" s="61" t="s">
        <v>33</v>
      </c>
      <c r="F119" s="62"/>
      <c r="G119" s="63">
        <v>30</v>
      </c>
      <c r="H119" s="64"/>
      <c r="I119" s="65"/>
      <c r="J119" s="64"/>
      <c r="K119" s="65"/>
      <c r="L119" s="64"/>
      <c r="M119" s="65"/>
      <c r="N119" s="66"/>
      <c r="O119" s="67"/>
      <c r="P119" s="68"/>
      <c r="Q119" s="69"/>
      <c r="R119" s="70"/>
    </row>
    <row r="120" spans="1:19" ht="15.6" x14ac:dyDescent="0.3">
      <c r="A120" s="72"/>
      <c r="B120" s="73"/>
      <c r="C120" s="74"/>
      <c r="D120" s="75" t="s">
        <v>44</v>
      </c>
      <c r="E120" s="76" t="s">
        <v>45</v>
      </c>
      <c r="F120" s="77">
        <v>6</v>
      </c>
      <c r="G120" s="78">
        <f>F120*G119</f>
        <v>180</v>
      </c>
      <c r="H120" s="79"/>
      <c r="I120" s="80"/>
      <c r="J120" s="81"/>
      <c r="K120" s="82"/>
      <c r="L120" s="83"/>
      <c r="M120" s="80"/>
      <c r="N120" s="84"/>
      <c r="O120" s="85"/>
      <c r="P120" s="85"/>
      <c r="S120" s="56"/>
    </row>
    <row r="121" spans="1:19" ht="15.6" x14ac:dyDescent="0.3">
      <c r="A121" s="72"/>
      <c r="B121" s="73"/>
      <c r="C121" s="74" t="s">
        <v>138</v>
      </c>
      <c r="D121" s="75" t="s">
        <v>47</v>
      </c>
      <c r="E121" s="76" t="s">
        <v>35</v>
      </c>
      <c r="F121" s="77"/>
      <c r="G121" s="78"/>
      <c r="H121" s="79"/>
      <c r="I121" s="80"/>
      <c r="J121" s="81"/>
      <c r="K121" s="82"/>
      <c r="L121" s="83"/>
      <c r="M121" s="80"/>
      <c r="N121" s="84"/>
      <c r="O121" s="85"/>
      <c r="P121" s="85"/>
      <c r="S121" s="56"/>
    </row>
    <row r="122" spans="1:19" ht="16.2" thickBot="1" x14ac:dyDescent="0.35">
      <c r="A122" s="86"/>
      <c r="B122" s="87"/>
      <c r="C122" s="88"/>
      <c r="D122" s="89" t="s">
        <v>48</v>
      </c>
      <c r="E122" s="90"/>
      <c r="F122" s="100">
        <v>1</v>
      </c>
      <c r="G122" s="92">
        <f>F122*G119</f>
        <v>30</v>
      </c>
      <c r="H122" s="79"/>
      <c r="I122" s="94"/>
      <c r="J122" s="95"/>
      <c r="K122" s="96"/>
      <c r="L122" s="97"/>
      <c r="M122" s="94"/>
      <c r="N122" s="98"/>
      <c r="O122" s="99"/>
      <c r="P122" s="99"/>
      <c r="S122" s="56"/>
    </row>
    <row r="123" spans="1:19" s="71" customFormat="1" ht="41.4" x14ac:dyDescent="0.3">
      <c r="A123" s="57" t="s">
        <v>158</v>
      </c>
      <c r="B123" s="58"/>
      <c r="C123" s="59"/>
      <c r="D123" s="60" t="s">
        <v>95</v>
      </c>
      <c r="E123" s="61" t="s">
        <v>33</v>
      </c>
      <c r="F123" s="62"/>
      <c r="G123" s="63">
        <v>217.29</v>
      </c>
      <c r="H123" s="64"/>
      <c r="I123" s="65"/>
      <c r="J123" s="64"/>
      <c r="K123" s="65"/>
      <c r="L123" s="64"/>
      <c r="M123" s="65"/>
      <c r="N123" s="66"/>
      <c r="O123" s="67"/>
      <c r="P123" s="68"/>
      <c r="Q123" s="69"/>
      <c r="R123" s="70"/>
    </row>
    <row r="124" spans="1:19" ht="15.6" x14ac:dyDescent="0.3">
      <c r="A124" s="72"/>
      <c r="B124" s="73"/>
      <c r="C124" s="74"/>
      <c r="D124" s="75" t="s">
        <v>90</v>
      </c>
      <c r="E124" s="76" t="s">
        <v>45</v>
      </c>
      <c r="F124" s="116">
        <v>0.79</v>
      </c>
      <c r="G124" s="78">
        <f>F124*G123</f>
        <v>171.6591</v>
      </c>
      <c r="H124" s="79"/>
      <c r="I124" s="80"/>
      <c r="J124" s="81"/>
      <c r="K124" s="82"/>
      <c r="L124" s="83"/>
      <c r="M124" s="80"/>
      <c r="N124" s="84"/>
      <c r="O124" s="85"/>
      <c r="P124" s="85"/>
      <c r="S124" s="56"/>
    </row>
    <row r="125" spans="1:19" ht="27.6" x14ac:dyDescent="0.3">
      <c r="A125" s="102"/>
      <c r="B125" s="103"/>
      <c r="C125" s="238" t="s">
        <v>139</v>
      </c>
      <c r="D125" s="105" t="s">
        <v>91</v>
      </c>
      <c r="E125" s="117" t="s">
        <v>92</v>
      </c>
      <c r="F125" s="107">
        <v>0.18</v>
      </c>
      <c r="G125" s="108">
        <f>F125*G123</f>
        <v>39.112199999999994</v>
      </c>
      <c r="H125" s="79"/>
      <c r="I125" s="80"/>
      <c r="J125" s="79"/>
      <c r="K125" s="80"/>
      <c r="L125" s="83"/>
      <c r="M125" s="80"/>
      <c r="N125" s="84"/>
      <c r="O125" s="85"/>
      <c r="P125" s="85"/>
      <c r="S125" s="56"/>
    </row>
    <row r="126" spans="1:19" ht="28.2" thickBot="1" x14ac:dyDescent="0.35">
      <c r="A126" s="109"/>
      <c r="B126" s="110"/>
      <c r="C126" s="238" t="s">
        <v>139</v>
      </c>
      <c r="D126" s="112" t="s">
        <v>93</v>
      </c>
      <c r="E126" s="118" t="s">
        <v>92</v>
      </c>
      <c r="F126" s="114">
        <f>0.125*2</f>
        <v>0.25</v>
      </c>
      <c r="G126" s="115">
        <f>F126*G123</f>
        <v>54.322499999999998</v>
      </c>
      <c r="H126" s="79"/>
      <c r="I126" s="94"/>
      <c r="J126" s="93"/>
      <c r="K126" s="94"/>
      <c r="L126" s="97"/>
      <c r="M126" s="94"/>
      <c r="N126" s="98"/>
      <c r="O126" s="99"/>
      <c r="P126" s="99"/>
      <c r="S126" s="56"/>
    </row>
    <row r="127" spans="1:19" s="71" customFormat="1" ht="41.4" x14ac:dyDescent="0.3">
      <c r="A127" s="57" t="s">
        <v>159</v>
      </c>
      <c r="B127" s="58"/>
      <c r="C127" s="59"/>
      <c r="D127" s="60" t="s">
        <v>96</v>
      </c>
      <c r="E127" s="61" t="s">
        <v>33</v>
      </c>
      <c r="F127" s="62"/>
      <c r="G127" s="63">
        <v>66.28</v>
      </c>
      <c r="H127" s="64"/>
      <c r="I127" s="65"/>
      <c r="J127" s="64"/>
      <c r="K127" s="65"/>
      <c r="L127" s="64"/>
      <c r="M127" s="65"/>
      <c r="N127" s="66"/>
      <c r="O127" s="67"/>
      <c r="P127" s="68"/>
      <c r="Q127" s="69"/>
      <c r="R127" s="70"/>
    </row>
    <row r="128" spans="1:19" ht="15.6" x14ac:dyDescent="0.3">
      <c r="A128" s="72"/>
      <c r="B128" s="73"/>
      <c r="C128" s="74"/>
      <c r="D128" s="75" t="s">
        <v>90</v>
      </c>
      <c r="E128" s="76" t="s">
        <v>45</v>
      </c>
      <c r="F128" s="116">
        <v>0.79</v>
      </c>
      <c r="G128" s="78">
        <f>F128*G127</f>
        <v>52.361200000000004</v>
      </c>
      <c r="H128" s="79"/>
      <c r="I128" s="80"/>
      <c r="J128" s="81"/>
      <c r="K128" s="82"/>
      <c r="L128" s="83"/>
      <c r="M128" s="80"/>
      <c r="N128" s="84"/>
      <c r="O128" s="85"/>
      <c r="P128" s="85"/>
      <c r="S128" s="56"/>
    </row>
    <row r="129" spans="1:19" ht="27.6" x14ac:dyDescent="0.3">
      <c r="A129" s="102"/>
      <c r="B129" s="103"/>
      <c r="C129" s="238" t="s">
        <v>139</v>
      </c>
      <c r="D129" s="105" t="s">
        <v>91</v>
      </c>
      <c r="E129" s="117" t="s">
        <v>92</v>
      </c>
      <c r="F129" s="107">
        <v>0.18</v>
      </c>
      <c r="G129" s="108">
        <f>F129*G127</f>
        <v>11.930400000000001</v>
      </c>
      <c r="H129" s="79"/>
      <c r="I129" s="80"/>
      <c r="J129" s="79"/>
      <c r="K129" s="80"/>
      <c r="L129" s="83"/>
      <c r="M129" s="80"/>
      <c r="N129" s="84"/>
      <c r="O129" s="85"/>
      <c r="P129" s="85"/>
      <c r="S129" s="56"/>
    </row>
    <row r="130" spans="1:19" ht="28.2" thickBot="1" x14ac:dyDescent="0.35">
      <c r="A130" s="109"/>
      <c r="B130" s="110"/>
      <c r="C130" s="238" t="s">
        <v>139</v>
      </c>
      <c r="D130" s="112" t="s">
        <v>93</v>
      </c>
      <c r="E130" s="118" t="s">
        <v>92</v>
      </c>
      <c r="F130" s="114">
        <f>0.125*2</f>
        <v>0.25</v>
      </c>
      <c r="G130" s="115">
        <f>F130*G127</f>
        <v>16.57</v>
      </c>
      <c r="H130" s="79"/>
      <c r="I130" s="94"/>
      <c r="J130" s="93"/>
      <c r="K130" s="94"/>
      <c r="L130" s="97"/>
      <c r="M130" s="94"/>
      <c r="N130" s="98"/>
      <c r="O130" s="99"/>
      <c r="P130" s="99"/>
      <c r="S130" s="56"/>
    </row>
    <row r="131" spans="1:19" s="71" customFormat="1" ht="27.6" x14ac:dyDescent="0.3">
      <c r="A131" s="57" t="s">
        <v>160</v>
      </c>
      <c r="B131" s="58"/>
      <c r="C131" s="59"/>
      <c r="D131" s="60" t="s">
        <v>97</v>
      </c>
      <c r="E131" s="61" t="s">
        <v>33</v>
      </c>
      <c r="F131" s="62"/>
      <c r="G131" s="63">
        <v>74.430000000000007</v>
      </c>
      <c r="H131" s="64"/>
      <c r="I131" s="65"/>
      <c r="J131" s="64"/>
      <c r="K131" s="65"/>
      <c r="L131" s="64"/>
      <c r="M131" s="65"/>
      <c r="N131" s="66"/>
      <c r="O131" s="67"/>
      <c r="P131" s="68"/>
      <c r="Q131" s="69"/>
      <c r="R131" s="70"/>
    </row>
    <row r="132" spans="1:19" ht="15.6" x14ac:dyDescent="0.3">
      <c r="A132" s="72"/>
      <c r="B132" s="73"/>
      <c r="C132" s="74"/>
      <c r="D132" s="75" t="s">
        <v>44</v>
      </c>
      <c r="E132" s="76" t="s">
        <v>45</v>
      </c>
      <c r="F132" s="77">
        <v>6</v>
      </c>
      <c r="G132" s="78">
        <f>F132*G131</f>
        <v>446.58000000000004</v>
      </c>
      <c r="H132" s="79"/>
      <c r="I132" s="80"/>
      <c r="J132" s="81"/>
      <c r="K132" s="82"/>
      <c r="L132" s="83"/>
      <c r="M132" s="80"/>
      <c r="N132" s="84"/>
      <c r="O132" s="85"/>
      <c r="P132" s="85"/>
      <c r="S132" s="56"/>
    </row>
    <row r="133" spans="1:19" ht="15.6" x14ac:dyDescent="0.3">
      <c r="A133" s="72"/>
      <c r="B133" s="73"/>
      <c r="C133" s="74" t="s">
        <v>138</v>
      </c>
      <c r="D133" s="75" t="s">
        <v>47</v>
      </c>
      <c r="E133" s="76" t="s">
        <v>35</v>
      </c>
      <c r="F133" s="77"/>
      <c r="G133" s="78"/>
      <c r="H133" s="79"/>
      <c r="I133" s="80"/>
      <c r="J133" s="81"/>
      <c r="K133" s="82"/>
      <c r="L133" s="83"/>
      <c r="M133" s="80"/>
      <c r="N133" s="84"/>
      <c r="O133" s="85"/>
      <c r="P133" s="85"/>
      <c r="S133" s="56"/>
    </row>
    <row r="134" spans="1:19" ht="16.2" thickBot="1" x14ac:dyDescent="0.35">
      <c r="A134" s="86"/>
      <c r="B134" s="87"/>
      <c r="C134" s="88"/>
      <c r="D134" s="89" t="s">
        <v>48</v>
      </c>
      <c r="E134" s="90"/>
      <c r="F134" s="100">
        <v>1</v>
      </c>
      <c r="G134" s="92">
        <f>F134*G131</f>
        <v>74.430000000000007</v>
      </c>
      <c r="H134" s="79"/>
      <c r="I134" s="94"/>
      <c r="J134" s="95"/>
      <c r="K134" s="96"/>
      <c r="L134" s="97"/>
      <c r="M134" s="94"/>
      <c r="N134" s="98"/>
      <c r="O134" s="99"/>
      <c r="P134" s="99"/>
      <c r="S134" s="56"/>
    </row>
    <row r="135" spans="1:19" s="71" customFormat="1" ht="41.4" x14ac:dyDescent="0.3">
      <c r="A135" s="57" t="s">
        <v>161</v>
      </c>
      <c r="B135" s="58"/>
      <c r="C135" s="59"/>
      <c r="D135" s="60" t="s">
        <v>98</v>
      </c>
      <c r="E135" s="61" t="s">
        <v>33</v>
      </c>
      <c r="F135" s="62"/>
      <c r="G135" s="63">
        <v>327.84</v>
      </c>
      <c r="H135" s="64"/>
      <c r="I135" s="65"/>
      <c r="J135" s="64"/>
      <c r="K135" s="65"/>
      <c r="L135" s="64"/>
      <c r="M135" s="65"/>
      <c r="N135" s="66"/>
      <c r="O135" s="67"/>
      <c r="P135" s="68"/>
      <c r="Q135" s="69"/>
      <c r="R135" s="70"/>
    </row>
    <row r="136" spans="1:19" ht="15.6" x14ac:dyDescent="0.3">
      <c r="A136" s="72"/>
      <c r="B136" s="73"/>
      <c r="C136" s="74"/>
      <c r="D136" s="75" t="s">
        <v>90</v>
      </c>
      <c r="E136" s="76" t="s">
        <v>45</v>
      </c>
      <c r="F136" s="116">
        <v>0.79</v>
      </c>
      <c r="G136" s="78">
        <f>F136*G135</f>
        <v>258.99360000000001</v>
      </c>
      <c r="H136" s="79"/>
      <c r="I136" s="80"/>
      <c r="J136" s="81"/>
      <c r="K136" s="82"/>
      <c r="L136" s="83"/>
      <c r="M136" s="80"/>
      <c r="N136" s="84"/>
      <c r="O136" s="85"/>
      <c r="P136" s="85"/>
      <c r="S136" s="56"/>
    </row>
    <row r="137" spans="1:19" ht="27.6" x14ac:dyDescent="0.3">
      <c r="A137" s="102"/>
      <c r="B137" s="103"/>
      <c r="C137" s="238" t="s">
        <v>139</v>
      </c>
      <c r="D137" s="105" t="s">
        <v>91</v>
      </c>
      <c r="E137" s="117" t="s">
        <v>92</v>
      </c>
      <c r="F137" s="107">
        <v>0.18</v>
      </c>
      <c r="G137" s="108">
        <f>F137*G135</f>
        <v>59.011199999999995</v>
      </c>
      <c r="H137" s="79"/>
      <c r="I137" s="80"/>
      <c r="J137" s="79"/>
      <c r="K137" s="80"/>
      <c r="L137" s="83"/>
      <c r="M137" s="80"/>
      <c r="N137" s="84"/>
      <c r="O137" s="85"/>
      <c r="P137" s="85"/>
      <c r="S137" s="56"/>
    </row>
    <row r="138" spans="1:19" ht="28.2" thickBot="1" x14ac:dyDescent="0.35">
      <c r="A138" s="109"/>
      <c r="B138" s="110"/>
      <c r="C138" s="238" t="s">
        <v>139</v>
      </c>
      <c r="D138" s="112" t="s">
        <v>93</v>
      </c>
      <c r="E138" s="118" t="s">
        <v>92</v>
      </c>
      <c r="F138" s="114">
        <f>0.125*2</f>
        <v>0.25</v>
      </c>
      <c r="G138" s="115">
        <f>F138*G135</f>
        <v>81.96</v>
      </c>
      <c r="H138" s="79"/>
      <c r="I138" s="94"/>
      <c r="J138" s="93"/>
      <c r="K138" s="94"/>
      <c r="L138" s="97"/>
      <c r="M138" s="94"/>
      <c r="N138" s="98"/>
      <c r="O138" s="99"/>
      <c r="P138" s="99"/>
      <c r="S138" s="56"/>
    </row>
    <row r="139" spans="1:19" s="71" customFormat="1" ht="27.6" x14ac:dyDescent="0.3">
      <c r="A139" s="57" t="s">
        <v>162</v>
      </c>
      <c r="B139" s="58"/>
      <c r="C139" s="59"/>
      <c r="D139" s="60" t="s">
        <v>99</v>
      </c>
      <c r="E139" s="61" t="s">
        <v>33</v>
      </c>
      <c r="F139" s="62"/>
      <c r="G139" s="63">
        <v>101.6</v>
      </c>
      <c r="H139" s="64"/>
      <c r="I139" s="65"/>
      <c r="J139" s="64"/>
      <c r="K139" s="65"/>
      <c r="L139" s="64"/>
      <c r="M139" s="65"/>
      <c r="N139" s="66"/>
      <c r="O139" s="67"/>
      <c r="P139" s="68"/>
      <c r="Q139" s="69"/>
      <c r="R139" s="70"/>
    </row>
    <row r="140" spans="1:19" ht="15.6" x14ac:dyDescent="0.3">
      <c r="A140" s="72"/>
      <c r="B140" s="73"/>
      <c r="C140" s="74"/>
      <c r="D140" s="75" t="s">
        <v>44</v>
      </c>
      <c r="E140" s="76" t="s">
        <v>45</v>
      </c>
      <c r="F140" s="77">
        <v>6</v>
      </c>
      <c r="G140" s="78">
        <f>F140*G139</f>
        <v>609.59999999999991</v>
      </c>
      <c r="H140" s="79"/>
      <c r="I140" s="80"/>
      <c r="J140" s="81"/>
      <c r="K140" s="82"/>
      <c r="L140" s="83"/>
      <c r="M140" s="80"/>
      <c r="N140" s="84"/>
      <c r="O140" s="85"/>
      <c r="P140" s="85"/>
      <c r="S140" s="56"/>
    </row>
    <row r="141" spans="1:19" ht="15.6" x14ac:dyDescent="0.3">
      <c r="A141" s="72"/>
      <c r="B141" s="73"/>
      <c r="C141" s="74" t="s">
        <v>138</v>
      </c>
      <c r="D141" s="75" t="s">
        <v>47</v>
      </c>
      <c r="E141" s="76" t="s">
        <v>35</v>
      </c>
      <c r="F141" s="77"/>
      <c r="G141" s="78"/>
      <c r="H141" s="79"/>
      <c r="I141" s="80"/>
      <c r="J141" s="81"/>
      <c r="K141" s="82"/>
      <c r="L141" s="83"/>
      <c r="M141" s="80"/>
      <c r="N141" s="84"/>
      <c r="O141" s="85"/>
      <c r="P141" s="85"/>
      <c r="S141" s="56"/>
    </row>
    <row r="142" spans="1:19" ht="16.2" thickBot="1" x14ac:dyDescent="0.35">
      <c r="A142" s="86"/>
      <c r="B142" s="87"/>
      <c r="C142" s="88"/>
      <c r="D142" s="89" t="s">
        <v>48</v>
      </c>
      <c r="E142" s="90"/>
      <c r="F142" s="100">
        <v>1</v>
      </c>
      <c r="G142" s="92">
        <f>F142*G139</f>
        <v>101.6</v>
      </c>
      <c r="H142" s="79"/>
      <c r="I142" s="94"/>
      <c r="J142" s="95"/>
      <c r="K142" s="96"/>
      <c r="L142" s="97"/>
      <c r="M142" s="94"/>
      <c r="N142" s="98"/>
      <c r="O142" s="99"/>
      <c r="P142" s="99"/>
      <c r="S142" s="56"/>
    </row>
    <row r="143" spans="1:19" s="71" customFormat="1" ht="41.4" x14ac:dyDescent="0.3">
      <c r="A143" s="57" t="s">
        <v>163</v>
      </c>
      <c r="B143" s="58"/>
      <c r="C143" s="59"/>
      <c r="D143" s="60" t="s">
        <v>100</v>
      </c>
      <c r="E143" s="61" t="s">
        <v>33</v>
      </c>
      <c r="F143" s="62"/>
      <c r="G143" s="63">
        <f>'[1]1-შიდა სამუშაოები'!G87</f>
        <v>256.58999999999997</v>
      </c>
      <c r="H143" s="64"/>
      <c r="I143" s="65"/>
      <c r="J143" s="64"/>
      <c r="K143" s="65"/>
      <c r="L143" s="64"/>
      <c r="M143" s="65"/>
      <c r="N143" s="66"/>
      <c r="O143" s="67"/>
      <c r="P143" s="68"/>
      <c r="Q143" s="69"/>
      <c r="R143" s="70"/>
    </row>
    <row r="144" spans="1:19" ht="15.6" x14ac:dyDescent="0.3">
      <c r="A144" s="72"/>
      <c r="B144" s="73"/>
      <c r="C144" s="74"/>
      <c r="D144" s="75" t="s">
        <v>90</v>
      </c>
      <c r="E144" s="76" t="s">
        <v>45</v>
      </c>
      <c r="F144" s="116">
        <v>0.79</v>
      </c>
      <c r="G144" s="78">
        <f>F144*G143</f>
        <v>202.70609999999999</v>
      </c>
      <c r="H144" s="79"/>
      <c r="I144" s="80"/>
      <c r="J144" s="81"/>
      <c r="K144" s="82"/>
      <c r="L144" s="83"/>
      <c r="M144" s="80"/>
      <c r="N144" s="84"/>
      <c r="O144" s="85"/>
      <c r="P144" s="85"/>
      <c r="S144" s="56"/>
    </row>
    <row r="145" spans="1:19" ht="27.6" x14ac:dyDescent="0.3">
      <c r="A145" s="102"/>
      <c r="B145" s="103"/>
      <c r="C145" s="238" t="s">
        <v>139</v>
      </c>
      <c r="D145" s="105" t="s">
        <v>91</v>
      </c>
      <c r="E145" s="117" t="s">
        <v>92</v>
      </c>
      <c r="F145" s="107">
        <v>0.18</v>
      </c>
      <c r="G145" s="108">
        <f>F145*G143</f>
        <v>46.186199999999992</v>
      </c>
      <c r="H145" s="79"/>
      <c r="I145" s="80"/>
      <c r="J145" s="79"/>
      <c r="K145" s="80"/>
      <c r="L145" s="83"/>
      <c r="M145" s="80"/>
      <c r="N145" s="84"/>
      <c r="O145" s="85"/>
      <c r="P145" s="85"/>
      <c r="S145" s="56"/>
    </row>
    <row r="146" spans="1:19" ht="28.2" thickBot="1" x14ac:dyDescent="0.35">
      <c r="A146" s="109"/>
      <c r="B146" s="110"/>
      <c r="C146" s="238" t="s">
        <v>139</v>
      </c>
      <c r="D146" s="112" t="s">
        <v>93</v>
      </c>
      <c r="E146" s="118" t="s">
        <v>92</v>
      </c>
      <c r="F146" s="114">
        <f>0.125*2</f>
        <v>0.25</v>
      </c>
      <c r="G146" s="115">
        <f>F146*G143</f>
        <v>64.147499999999994</v>
      </c>
      <c r="H146" s="79"/>
      <c r="I146" s="94"/>
      <c r="J146" s="93"/>
      <c r="K146" s="94"/>
      <c r="L146" s="97"/>
      <c r="M146" s="94"/>
      <c r="N146" s="98"/>
      <c r="O146" s="99"/>
      <c r="P146" s="99"/>
      <c r="S146" s="56"/>
    </row>
    <row r="147" spans="1:19" s="71" customFormat="1" ht="27.6" x14ac:dyDescent="0.3">
      <c r="A147" s="57" t="s">
        <v>164</v>
      </c>
      <c r="B147" s="58"/>
      <c r="C147" s="59"/>
      <c r="D147" s="60" t="s">
        <v>53</v>
      </c>
      <c r="E147" s="61" t="s">
        <v>33</v>
      </c>
      <c r="F147" s="62"/>
      <c r="G147" s="63">
        <v>124.5</v>
      </c>
      <c r="H147" s="64"/>
      <c r="I147" s="65"/>
      <c r="J147" s="64"/>
      <c r="K147" s="65"/>
      <c r="L147" s="64"/>
      <c r="M147" s="65"/>
      <c r="N147" s="66"/>
      <c r="O147" s="67"/>
      <c r="P147" s="68"/>
      <c r="Q147" s="69"/>
      <c r="R147" s="70"/>
    </row>
    <row r="148" spans="1:19" ht="15.6" x14ac:dyDescent="0.3">
      <c r="A148" s="72"/>
      <c r="B148" s="73"/>
      <c r="C148" s="74"/>
      <c r="D148" s="75" t="s">
        <v>44</v>
      </c>
      <c r="E148" s="76" t="s">
        <v>45</v>
      </c>
      <c r="F148" s="77">
        <v>6</v>
      </c>
      <c r="G148" s="78">
        <f>F148*G147</f>
        <v>747</v>
      </c>
      <c r="H148" s="79"/>
      <c r="I148" s="80"/>
      <c r="J148" s="81"/>
      <c r="K148" s="82"/>
      <c r="L148" s="83"/>
      <c r="M148" s="80"/>
      <c r="N148" s="84"/>
      <c r="O148" s="85"/>
      <c r="P148" s="85"/>
      <c r="S148" s="56"/>
    </row>
    <row r="149" spans="1:19" ht="15.6" x14ac:dyDescent="0.3">
      <c r="A149" s="72"/>
      <c r="B149" s="73"/>
      <c r="C149" s="74" t="s">
        <v>138</v>
      </c>
      <c r="D149" s="75" t="s">
        <v>47</v>
      </c>
      <c r="E149" s="76" t="s">
        <v>35</v>
      </c>
      <c r="F149" s="77"/>
      <c r="G149" s="78"/>
      <c r="H149" s="79"/>
      <c r="I149" s="80"/>
      <c r="J149" s="81"/>
      <c r="K149" s="82"/>
      <c r="L149" s="83"/>
      <c r="M149" s="80"/>
      <c r="N149" s="84"/>
      <c r="O149" s="85"/>
      <c r="P149" s="85"/>
      <c r="S149" s="56"/>
    </row>
    <row r="150" spans="1:19" ht="16.2" thickBot="1" x14ac:dyDescent="0.35">
      <c r="A150" s="86"/>
      <c r="B150" s="87"/>
      <c r="C150" s="88"/>
      <c r="D150" s="89" t="s">
        <v>48</v>
      </c>
      <c r="E150" s="90"/>
      <c r="F150" s="100">
        <v>1</v>
      </c>
      <c r="G150" s="92">
        <f>F150*G147</f>
        <v>124.5</v>
      </c>
      <c r="H150" s="79"/>
      <c r="I150" s="94"/>
      <c r="J150" s="95"/>
      <c r="K150" s="96"/>
      <c r="L150" s="97"/>
      <c r="M150" s="94"/>
      <c r="N150" s="98"/>
      <c r="O150" s="99"/>
      <c r="P150" s="99"/>
      <c r="S150" s="56"/>
    </row>
    <row r="151" spans="1:19" s="71" customFormat="1" ht="41.4" x14ac:dyDescent="0.3">
      <c r="A151" s="57" t="s">
        <v>165</v>
      </c>
      <c r="B151" s="58"/>
      <c r="C151" s="59"/>
      <c r="D151" s="60" t="s">
        <v>101</v>
      </c>
      <c r="E151" s="61" t="s">
        <v>33</v>
      </c>
      <c r="F151" s="62"/>
      <c r="G151" s="63">
        <f>'[1]1-შიდა სამუშაოები'!G89-'მოსაპირკეთებელი სამუშაოები'!G147</f>
        <v>283.58</v>
      </c>
      <c r="H151" s="64"/>
      <c r="I151" s="65"/>
      <c r="J151" s="64"/>
      <c r="K151" s="65"/>
      <c r="L151" s="64"/>
      <c r="M151" s="65"/>
      <c r="N151" s="66"/>
      <c r="O151" s="67"/>
      <c r="P151" s="68"/>
      <c r="Q151" s="69"/>
      <c r="R151" s="70"/>
    </row>
    <row r="152" spans="1:19" ht="15.6" x14ac:dyDescent="0.3">
      <c r="A152" s="72"/>
      <c r="B152" s="73"/>
      <c r="C152" s="74"/>
      <c r="D152" s="75" t="s">
        <v>90</v>
      </c>
      <c r="E152" s="76" t="s">
        <v>45</v>
      </c>
      <c r="F152" s="116">
        <v>0.79</v>
      </c>
      <c r="G152" s="78">
        <f>F152*G151</f>
        <v>224.0282</v>
      </c>
      <c r="H152" s="79"/>
      <c r="I152" s="80"/>
      <c r="J152" s="81"/>
      <c r="K152" s="82"/>
      <c r="L152" s="83"/>
      <c r="M152" s="80"/>
      <c r="N152" s="84"/>
      <c r="O152" s="85"/>
      <c r="P152" s="85"/>
      <c r="S152" s="56"/>
    </row>
    <row r="153" spans="1:19" ht="27.6" x14ac:dyDescent="0.3">
      <c r="A153" s="102"/>
      <c r="B153" s="103"/>
      <c r="C153" s="238" t="s">
        <v>139</v>
      </c>
      <c r="D153" s="105" t="s">
        <v>91</v>
      </c>
      <c r="E153" s="117" t="s">
        <v>92</v>
      </c>
      <c r="F153" s="107">
        <v>0.18</v>
      </c>
      <c r="G153" s="108">
        <f>F153*G151</f>
        <v>51.044399999999996</v>
      </c>
      <c r="H153" s="79"/>
      <c r="I153" s="80"/>
      <c r="J153" s="79"/>
      <c r="K153" s="80"/>
      <c r="L153" s="83"/>
      <c r="M153" s="80"/>
      <c r="N153" s="84"/>
      <c r="O153" s="85"/>
      <c r="P153" s="85"/>
      <c r="S153" s="56"/>
    </row>
    <row r="154" spans="1:19" ht="28.2" thickBot="1" x14ac:dyDescent="0.35">
      <c r="A154" s="109"/>
      <c r="B154" s="110"/>
      <c r="C154" s="238" t="s">
        <v>139</v>
      </c>
      <c r="D154" s="112" t="s">
        <v>93</v>
      </c>
      <c r="E154" s="118" t="s">
        <v>92</v>
      </c>
      <c r="F154" s="114">
        <f>0.125*2</f>
        <v>0.25</v>
      </c>
      <c r="G154" s="115">
        <f>F154*G151</f>
        <v>70.894999999999996</v>
      </c>
      <c r="H154" s="79"/>
      <c r="I154" s="94"/>
      <c r="J154" s="93"/>
      <c r="K154" s="94"/>
      <c r="L154" s="97"/>
      <c r="M154" s="94"/>
      <c r="N154" s="98"/>
      <c r="O154" s="99"/>
      <c r="P154" s="99"/>
      <c r="S154" s="56"/>
    </row>
    <row r="155" spans="1:19" s="208" customFormat="1" ht="27.6" x14ac:dyDescent="0.3">
      <c r="A155" s="57" t="s">
        <v>166</v>
      </c>
      <c r="B155" s="58"/>
      <c r="C155" s="59"/>
      <c r="D155" s="60" t="s">
        <v>102</v>
      </c>
      <c r="E155" s="61" t="s">
        <v>33</v>
      </c>
      <c r="F155" s="62"/>
      <c r="G155" s="63">
        <v>206.66</v>
      </c>
      <c r="H155" s="64"/>
      <c r="I155" s="65"/>
      <c r="J155" s="64"/>
      <c r="K155" s="65"/>
      <c r="L155" s="64"/>
      <c r="M155" s="65"/>
      <c r="N155" s="66"/>
      <c r="O155" s="67"/>
      <c r="P155" s="68"/>
      <c r="Q155" s="206"/>
      <c r="R155" s="207"/>
    </row>
    <row r="156" spans="1:19" s="223" customFormat="1" ht="15.6" x14ac:dyDescent="0.3">
      <c r="A156" s="209"/>
      <c r="B156" s="210"/>
      <c r="C156" s="211"/>
      <c r="D156" s="212" t="s">
        <v>44</v>
      </c>
      <c r="E156" s="213" t="s">
        <v>45</v>
      </c>
      <c r="F156" s="214">
        <v>6</v>
      </c>
      <c r="G156" s="215">
        <f>F156*G155</f>
        <v>1239.96</v>
      </c>
      <c r="H156" s="216"/>
      <c r="I156" s="217"/>
      <c r="J156" s="218"/>
      <c r="K156" s="219"/>
      <c r="L156" s="220"/>
      <c r="M156" s="217"/>
      <c r="N156" s="221"/>
      <c r="O156" s="222"/>
      <c r="P156" s="222"/>
      <c r="S156" s="224"/>
    </row>
    <row r="157" spans="1:19" s="223" customFormat="1" ht="15.6" x14ac:dyDescent="0.3">
      <c r="A157" s="209"/>
      <c r="B157" s="210"/>
      <c r="C157" s="74" t="s">
        <v>138</v>
      </c>
      <c r="D157" s="212" t="s">
        <v>47</v>
      </c>
      <c r="E157" s="213" t="s">
        <v>35</v>
      </c>
      <c r="F157" s="214"/>
      <c r="G157" s="215"/>
      <c r="H157" s="216"/>
      <c r="I157" s="217"/>
      <c r="J157" s="218"/>
      <c r="K157" s="219"/>
      <c r="L157" s="220"/>
      <c r="M157" s="217"/>
      <c r="N157" s="221"/>
      <c r="O157" s="222"/>
      <c r="P157" s="222"/>
      <c r="S157" s="224"/>
    </row>
    <row r="158" spans="1:19" s="223" customFormat="1" ht="16.2" thickBot="1" x14ac:dyDescent="0.35">
      <c r="A158" s="225"/>
      <c r="B158" s="226"/>
      <c r="C158" s="227"/>
      <c r="D158" s="228" t="s">
        <v>48</v>
      </c>
      <c r="E158" s="229"/>
      <c r="F158" s="230">
        <v>1</v>
      </c>
      <c r="G158" s="231">
        <f>F158*G155</f>
        <v>206.66</v>
      </c>
      <c r="H158" s="216"/>
      <c r="I158" s="232"/>
      <c r="J158" s="233"/>
      <c r="K158" s="234"/>
      <c r="L158" s="235"/>
      <c r="M158" s="232"/>
      <c r="N158" s="236"/>
      <c r="O158" s="237"/>
      <c r="P158" s="237"/>
      <c r="S158" s="224"/>
    </row>
    <row r="159" spans="1:19" s="71" customFormat="1" ht="41.4" x14ac:dyDescent="0.3">
      <c r="A159" s="57" t="s">
        <v>167</v>
      </c>
      <c r="B159" s="58"/>
      <c r="C159" s="59"/>
      <c r="D159" s="60" t="s">
        <v>103</v>
      </c>
      <c r="E159" s="61" t="s">
        <v>33</v>
      </c>
      <c r="F159" s="62"/>
      <c r="G159" s="63">
        <v>232.85</v>
      </c>
      <c r="H159" s="64"/>
      <c r="I159" s="65"/>
      <c r="J159" s="64"/>
      <c r="K159" s="65"/>
      <c r="L159" s="64"/>
      <c r="M159" s="65"/>
      <c r="N159" s="66"/>
      <c r="O159" s="67"/>
      <c r="P159" s="68"/>
      <c r="Q159" s="69"/>
      <c r="R159" s="70"/>
    </row>
    <row r="160" spans="1:19" ht="15.6" x14ac:dyDescent="0.3">
      <c r="A160" s="72"/>
      <c r="B160" s="73"/>
      <c r="C160" s="74"/>
      <c r="D160" s="75" t="s">
        <v>90</v>
      </c>
      <c r="E160" s="76" t="s">
        <v>45</v>
      </c>
      <c r="F160" s="116">
        <v>0.79</v>
      </c>
      <c r="G160" s="78">
        <f>F160*G159</f>
        <v>183.95150000000001</v>
      </c>
      <c r="H160" s="79"/>
      <c r="I160" s="80"/>
      <c r="J160" s="81"/>
      <c r="K160" s="82"/>
      <c r="L160" s="83"/>
      <c r="M160" s="80"/>
      <c r="N160" s="84"/>
      <c r="O160" s="85"/>
      <c r="P160" s="85"/>
      <c r="S160" s="56"/>
    </row>
    <row r="161" spans="1:19" ht="27.6" x14ac:dyDescent="0.3">
      <c r="A161" s="102"/>
      <c r="B161" s="103"/>
      <c r="C161" s="238" t="s">
        <v>139</v>
      </c>
      <c r="D161" s="105" t="s">
        <v>91</v>
      </c>
      <c r="E161" s="117" t="s">
        <v>92</v>
      </c>
      <c r="F161" s="107">
        <v>0.18</v>
      </c>
      <c r="G161" s="108">
        <f>F161*G159</f>
        <v>41.912999999999997</v>
      </c>
      <c r="H161" s="79"/>
      <c r="I161" s="80"/>
      <c r="J161" s="79"/>
      <c r="K161" s="80"/>
      <c r="L161" s="83"/>
      <c r="M161" s="80"/>
      <c r="N161" s="84"/>
      <c r="O161" s="85"/>
      <c r="P161" s="85"/>
      <c r="S161" s="56"/>
    </row>
    <row r="162" spans="1:19" ht="28.2" thickBot="1" x14ac:dyDescent="0.35">
      <c r="A162" s="109"/>
      <c r="B162" s="110"/>
      <c r="C162" s="238" t="s">
        <v>139</v>
      </c>
      <c r="D162" s="112" t="s">
        <v>93</v>
      </c>
      <c r="E162" s="118" t="s">
        <v>92</v>
      </c>
      <c r="F162" s="114">
        <f>0.125*2</f>
        <v>0.25</v>
      </c>
      <c r="G162" s="115">
        <f>F162*G159</f>
        <v>58.212499999999999</v>
      </c>
      <c r="H162" s="79"/>
      <c r="I162" s="94"/>
      <c r="J162" s="93"/>
      <c r="K162" s="94"/>
      <c r="L162" s="97"/>
      <c r="M162" s="94"/>
      <c r="N162" s="98"/>
      <c r="O162" s="99"/>
      <c r="P162" s="99"/>
      <c r="S162" s="56"/>
    </row>
    <row r="163" spans="1:19" s="71" customFormat="1" ht="41.4" x14ac:dyDescent="0.3">
      <c r="A163" s="57" t="s">
        <v>168</v>
      </c>
      <c r="B163" s="58"/>
      <c r="C163" s="59"/>
      <c r="D163" s="60" t="s">
        <v>103</v>
      </c>
      <c r="E163" s="61" t="s">
        <v>33</v>
      </c>
      <c r="F163" s="62"/>
      <c r="G163" s="63">
        <v>92.24</v>
      </c>
      <c r="H163" s="64"/>
      <c r="I163" s="65"/>
      <c r="J163" s="64"/>
      <c r="K163" s="65"/>
      <c r="L163" s="64"/>
      <c r="M163" s="65"/>
      <c r="N163" s="66"/>
      <c r="O163" s="67"/>
      <c r="P163" s="68"/>
      <c r="Q163" s="69"/>
      <c r="R163" s="70"/>
    </row>
    <row r="164" spans="1:19" ht="15.6" x14ac:dyDescent="0.3">
      <c r="A164" s="72"/>
      <c r="B164" s="73"/>
      <c r="C164" s="74"/>
      <c r="D164" s="75" t="s">
        <v>90</v>
      </c>
      <c r="E164" s="76" t="s">
        <v>45</v>
      </c>
      <c r="F164" s="116">
        <v>0.79</v>
      </c>
      <c r="G164" s="78">
        <f>F164*G163</f>
        <v>72.869600000000005</v>
      </c>
      <c r="H164" s="79"/>
      <c r="I164" s="80"/>
      <c r="J164" s="81"/>
      <c r="K164" s="82"/>
      <c r="L164" s="83"/>
      <c r="M164" s="80"/>
      <c r="N164" s="84"/>
      <c r="O164" s="85"/>
      <c r="P164" s="85"/>
      <c r="S164" s="56"/>
    </row>
    <row r="165" spans="1:19" ht="27.6" x14ac:dyDescent="0.3">
      <c r="A165" s="102"/>
      <c r="B165" s="103"/>
      <c r="C165" s="238" t="s">
        <v>139</v>
      </c>
      <c r="D165" s="105" t="s">
        <v>91</v>
      </c>
      <c r="E165" s="117" t="s">
        <v>92</v>
      </c>
      <c r="F165" s="107">
        <v>0.18</v>
      </c>
      <c r="G165" s="108">
        <f>F165*G163</f>
        <v>16.603199999999998</v>
      </c>
      <c r="H165" s="79"/>
      <c r="I165" s="80"/>
      <c r="J165" s="79"/>
      <c r="K165" s="80"/>
      <c r="L165" s="83"/>
      <c r="M165" s="80"/>
      <c r="N165" s="84"/>
      <c r="O165" s="85"/>
      <c r="P165" s="85"/>
      <c r="S165" s="56"/>
    </row>
    <row r="166" spans="1:19" ht="28.2" thickBot="1" x14ac:dyDescent="0.35">
      <c r="A166" s="109"/>
      <c r="B166" s="110"/>
      <c r="C166" s="238" t="s">
        <v>139</v>
      </c>
      <c r="D166" s="112" t="s">
        <v>93</v>
      </c>
      <c r="E166" s="118" t="s">
        <v>92</v>
      </c>
      <c r="F166" s="114">
        <f>0.125*2</f>
        <v>0.25</v>
      </c>
      <c r="G166" s="115">
        <f>F166*G163</f>
        <v>23.06</v>
      </c>
      <c r="H166" s="79"/>
      <c r="I166" s="94"/>
      <c r="J166" s="93"/>
      <c r="K166" s="94"/>
      <c r="L166" s="97"/>
      <c r="M166" s="94"/>
      <c r="N166" s="98"/>
      <c r="O166" s="99"/>
      <c r="P166" s="99"/>
      <c r="S166" s="56"/>
    </row>
    <row r="167" spans="1:19" s="71" customFormat="1" ht="27.6" x14ac:dyDescent="0.3">
      <c r="A167" s="57" t="s">
        <v>169</v>
      </c>
      <c r="B167" s="58"/>
      <c r="C167" s="59"/>
      <c r="D167" s="60" t="s">
        <v>104</v>
      </c>
      <c r="E167" s="61" t="s">
        <v>33</v>
      </c>
      <c r="F167" s="62"/>
      <c r="G167" s="63">
        <v>64.86</v>
      </c>
      <c r="H167" s="64"/>
      <c r="I167" s="65"/>
      <c r="J167" s="64"/>
      <c r="K167" s="65"/>
      <c r="L167" s="64"/>
      <c r="M167" s="65"/>
      <c r="N167" s="66"/>
      <c r="O167" s="67"/>
      <c r="P167" s="68"/>
      <c r="Q167" s="69"/>
      <c r="R167" s="70"/>
    </row>
    <row r="168" spans="1:19" ht="15.6" x14ac:dyDescent="0.3">
      <c r="A168" s="72"/>
      <c r="B168" s="73"/>
      <c r="C168" s="74"/>
      <c r="D168" s="75" t="s">
        <v>44</v>
      </c>
      <c r="E168" s="76" t="s">
        <v>45</v>
      </c>
      <c r="F168" s="77">
        <v>6</v>
      </c>
      <c r="G168" s="78">
        <f>F168*G167</f>
        <v>389.15999999999997</v>
      </c>
      <c r="H168" s="79"/>
      <c r="I168" s="80"/>
      <c r="J168" s="81"/>
      <c r="K168" s="82"/>
      <c r="L168" s="83"/>
      <c r="M168" s="80"/>
      <c r="N168" s="84"/>
      <c r="O168" s="85"/>
      <c r="P168" s="85"/>
      <c r="S168" s="56"/>
    </row>
    <row r="169" spans="1:19" ht="15.6" x14ac:dyDescent="0.3">
      <c r="A169" s="72"/>
      <c r="B169" s="73"/>
      <c r="C169" s="74"/>
      <c r="D169" s="75" t="s">
        <v>105</v>
      </c>
      <c r="E169" s="76" t="s">
        <v>35</v>
      </c>
      <c r="F169" s="77">
        <v>1.05</v>
      </c>
      <c r="G169" s="78">
        <f>F169*G167</f>
        <v>68.103000000000009</v>
      </c>
      <c r="H169" s="79"/>
      <c r="I169" s="80"/>
      <c r="J169" s="81"/>
      <c r="K169" s="82"/>
      <c r="L169" s="83"/>
      <c r="M169" s="80"/>
      <c r="N169" s="84"/>
      <c r="O169" s="85"/>
      <c r="P169" s="85"/>
      <c r="S169" s="56"/>
    </row>
    <row r="170" spans="1:19" ht="16.2" thickBot="1" x14ac:dyDescent="0.35">
      <c r="A170" s="86"/>
      <c r="B170" s="87"/>
      <c r="C170" s="88"/>
      <c r="D170" s="89" t="s">
        <v>48</v>
      </c>
      <c r="E170" s="90"/>
      <c r="F170" s="100">
        <v>1</v>
      </c>
      <c r="G170" s="92">
        <f>F170*G167</f>
        <v>64.86</v>
      </c>
      <c r="H170" s="93"/>
      <c r="I170" s="94"/>
      <c r="J170" s="95"/>
      <c r="K170" s="96"/>
      <c r="L170" s="97"/>
      <c r="M170" s="94"/>
      <c r="N170" s="98"/>
      <c r="O170" s="99"/>
      <c r="P170" s="99"/>
      <c r="S170" s="56"/>
    </row>
    <row r="171" spans="1:19" s="71" customFormat="1" ht="27.6" x14ac:dyDescent="0.3">
      <c r="A171" s="57" t="s">
        <v>170</v>
      </c>
      <c r="B171" s="58"/>
      <c r="C171" s="59"/>
      <c r="D171" s="60" t="s">
        <v>106</v>
      </c>
      <c r="E171" s="61" t="s">
        <v>33</v>
      </c>
      <c r="F171" s="62"/>
      <c r="G171" s="63">
        <f>32.35+195.16</f>
        <v>227.51</v>
      </c>
      <c r="H171" s="64"/>
      <c r="I171" s="65"/>
      <c r="J171" s="64"/>
      <c r="K171" s="65"/>
      <c r="L171" s="64"/>
      <c r="M171" s="65"/>
      <c r="N171" s="66"/>
      <c r="O171" s="67"/>
      <c r="P171" s="68"/>
      <c r="Q171" s="69"/>
      <c r="R171" s="70"/>
    </row>
    <row r="172" spans="1:19" ht="15.6" x14ac:dyDescent="0.3">
      <c r="A172" s="72"/>
      <c r="B172" s="73"/>
      <c r="C172" s="74"/>
      <c r="D172" s="75" t="s">
        <v>44</v>
      </c>
      <c r="E172" s="76" t="s">
        <v>45</v>
      </c>
      <c r="F172" s="77">
        <v>6</v>
      </c>
      <c r="G172" s="78">
        <f>F172*G171</f>
        <v>1365.06</v>
      </c>
      <c r="H172" s="79"/>
      <c r="I172" s="80"/>
      <c r="J172" s="81"/>
      <c r="K172" s="82"/>
      <c r="L172" s="83"/>
      <c r="M172" s="80"/>
      <c r="N172" s="84"/>
      <c r="O172" s="85"/>
      <c r="P172" s="85"/>
      <c r="S172" s="56"/>
    </row>
    <row r="173" spans="1:19" ht="15.6" x14ac:dyDescent="0.3">
      <c r="A173" s="72"/>
      <c r="B173" s="73"/>
      <c r="C173" s="74" t="s">
        <v>138</v>
      </c>
      <c r="D173" s="75" t="s">
        <v>47</v>
      </c>
      <c r="E173" s="76" t="s">
        <v>35</v>
      </c>
      <c r="F173" s="77"/>
      <c r="G173" s="78"/>
      <c r="H173" s="79"/>
      <c r="I173" s="80"/>
      <c r="J173" s="81"/>
      <c r="K173" s="82"/>
      <c r="L173" s="83"/>
      <c r="M173" s="80"/>
      <c r="N173" s="84"/>
      <c r="O173" s="85"/>
      <c r="P173" s="85"/>
      <c r="S173" s="56"/>
    </row>
    <row r="174" spans="1:19" ht="16.2" thickBot="1" x14ac:dyDescent="0.35">
      <c r="A174" s="86"/>
      <c r="B174" s="87"/>
      <c r="C174" s="88"/>
      <c r="D174" s="89" t="s">
        <v>48</v>
      </c>
      <c r="E174" s="90"/>
      <c r="F174" s="100">
        <v>1</v>
      </c>
      <c r="G174" s="92">
        <f>F174*G171</f>
        <v>227.51</v>
      </c>
      <c r="H174" s="79"/>
      <c r="I174" s="94"/>
      <c r="J174" s="95"/>
      <c r="K174" s="96"/>
      <c r="L174" s="97"/>
      <c r="M174" s="94"/>
      <c r="N174" s="98"/>
      <c r="O174" s="99"/>
      <c r="P174" s="99"/>
      <c r="S174" s="56"/>
    </row>
    <row r="175" spans="1:19" s="71" customFormat="1" ht="41.4" x14ac:dyDescent="0.3">
      <c r="A175" s="57" t="s">
        <v>171</v>
      </c>
      <c r="B175" s="58"/>
      <c r="C175" s="59"/>
      <c r="D175" s="60" t="s">
        <v>107</v>
      </c>
      <c r="E175" s="61" t="s">
        <v>33</v>
      </c>
      <c r="F175" s="62"/>
      <c r="G175" s="63">
        <v>7849.7499999999991</v>
      </c>
      <c r="H175" s="64"/>
      <c r="I175" s="65"/>
      <c r="J175" s="64"/>
      <c r="K175" s="65"/>
      <c r="L175" s="64"/>
      <c r="M175" s="65"/>
      <c r="N175" s="66"/>
      <c r="O175" s="67"/>
      <c r="P175" s="68"/>
      <c r="Q175" s="69"/>
      <c r="R175" s="70"/>
    </row>
    <row r="176" spans="1:19" ht="15.6" x14ac:dyDescent="0.3">
      <c r="A176" s="72"/>
      <c r="B176" s="73"/>
      <c r="C176" s="74"/>
      <c r="D176" s="75" t="s">
        <v>90</v>
      </c>
      <c r="E176" s="76" t="s">
        <v>45</v>
      </c>
      <c r="F176" s="116">
        <v>0.79</v>
      </c>
      <c r="G176" s="78">
        <f>F176*G175</f>
        <v>6201.3024999999998</v>
      </c>
      <c r="H176" s="79"/>
      <c r="I176" s="80"/>
      <c r="J176" s="81"/>
      <c r="K176" s="82"/>
      <c r="L176" s="83"/>
      <c r="M176" s="80"/>
      <c r="N176" s="84"/>
      <c r="O176" s="85"/>
      <c r="P176" s="85"/>
      <c r="S176" s="56"/>
    </row>
    <row r="177" spans="1:19" ht="27.6" x14ac:dyDescent="0.3">
      <c r="A177" s="102"/>
      <c r="B177" s="103"/>
      <c r="C177" s="238" t="s">
        <v>139</v>
      </c>
      <c r="D177" s="105" t="s">
        <v>91</v>
      </c>
      <c r="E177" s="117" t="s">
        <v>92</v>
      </c>
      <c r="F177" s="107">
        <v>0.18</v>
      </c>
      <c r="G177" s="108">
        <f>F177*G175</f>
        <v>1412.9549999999997</v>
      </c>
      <c r="H177" s="79"/>
      <c r="I177" s="80"/>
      <c r="J177" s="79"/>
      <c r="K177" s="80"/>
      <c r="L177" s="83"/>
      <c r="M177" s="80"/>
      <c r="N177" s="84"/>
      <c r="O177" s="85"/>
      <c r="P177" s="85"/>
      <c r="S177" s="56"/>
    </row>
    <row r="178" spans="1:19" ht="28.2" thickBot="1" x14ac:dyDescent="0.35">
      <c r="A178" s="109"/>
      <c r="B178" s="110"/>
      <c r="C178" s="238" t="s">
        <v>139</v>
      </c>
      <c r="D178" s="112" t="s">
        <v>93</v>
      </c>
      <c r="E178" s="118" t="s">
        <v>92</v>
      </c>
      <c r="F178" s="114">
        <f>0.125*2</f>
        <v>0.25</v>
      </c>
      <c r="G178" s="115">
        <f>F178*G175</f>
        <v>1962.4374999999998</v>
      </c>
      <c r="H178" s="79"/>
      <c r="I178" s="94"/>
      <c r="J178" s="93"/>
      <c r="K178" s="94"/>
      <c r="L178" s="97"/>
      <c r="M178" s="94"/>
      <c r="N178" s="98"/>
      <c r="O178" s="99"/>
      <c r="P178" s="99"/>
      <c r="S178" s="56"/>
    </row>
    <row r="179" spans="1:19" s="71" customFormat="1" ht="27.6" x14ac:dyDescent="0.3">
      <c r="A179" s="57" t="s">
        <v>172</v>
      </c>
      <c r="B179" s="58"/>
      <c r="C179" s="59"/>
      <c r="D179" s="60" t="s">
        <v>108</v>
      </c>
      <c r="E179" s="61" t="s">
        <v>33</v>
      </c>
      <c r="F179" s="62"/>
      <c r="G179" s="63">
        <v>1762.42</v>
      </c>
      <c r="H179" s="64"/>
      <c r="I179" s="65"/>
      <c r="J179" s="64"/>
      <c r="K179" s="65"/>
      <c r="L179" s="64"/>
      <c r="M179" s="65"/>
      <c r="N179" s="66"/>
      <c r="O179" s="67"/>
      <c r="P179" s="68"/>
      <c r="Q179" s="69"/>
      <c r="R179" s="70"/>
    </row>
    <row r="180" spans="1:19" ht="15.6" x14ac:dyDescent="0.3">
      <c r="A180" s="72"/>
      <c r="B180" s="73"/>
      <c r="C180" s="74"/>
      <c r="D180" s="75" t="s">
        <v>44</v>
      </c>
      <c r="E180" s="76" t="s">
        <v>45</v>
      </c>
      <c r="F180" s="77">
        <v>6</v>
      </c>
      <c r="G180" s="78">
        <f>F180*G179</f>
        <v>10574.52</v>
      </c>
      <c r="H180" s="79"/>
      <c r="I180" s="80"/>
      <c r="J180" s="81"/>
      <c r="K180" s="82"/>
      <c r="L180" s="83"/>
      <c r="M180" s="80"/>
      <c r="N180" s="84"/>
      <c r="O180" s="85"/>
      <c r="P180" s="85"/>
      <c r="S180" s="56"/>
    </row>
    <row r="181" spans="1:19" ht="15.6" x14ac:dyDescent="0.3">
      <c r="A181" s="72"/>
      <c r="B181" s="73"/>
      <c r="C181" s="74" t="s">
        <v>138</v>
      </c>
      <c r="D181" s="75" t="s">
        <v>47</v>
      </c>
      <c r="E181" s="76" t="s">
        <v>35</v>
      </c>
      <c r="F181" s="77"/>
      <c r="G181" s="78"/>
      <c r="H181" s="79"/>
      <c r="I181" s="80"/>
      <c r="J181" s="81"/>
      <c r="K181" s="82"/>
      <c r="L181" s="83"/>
      <c r="M181" s="80"/>
      <c r="N181" s="84"/>
      <c r="O181" s="85"/>
      <c r="P181" s="85"/>
      <c r="S181" s="56"/>
    </row>
    <row r="182" spans="1:19" ht="16.2" thickBot="1" x14ac:dyDescent="0.35">
      <c r="A182" s="86"/>
      <c r="B182" s="87"/>
      <c r="C182" s="88"/>
      <c r="D182" s="89" t="s">
        <v>48</v>
      </c>
      <c r="E182" s="90"/>
      <c r="F182" s="100">
        <v>1</v>
      </c>
      <c r="G182" s="92">
        <f>F182*G179</f>
        <v>1762.42</v>
      </c>
      <c r="H182" s="79"/>
      <c r="I182" s="94"/>
      <c r="J182" s="95"/>
      <c r="K182" s="96"/>
      <c r="L182" s="97"/>
      <c r="M182" s="94"/>
      <c r="N182" s="98"/>
      <c r="O182" s="99"/>
      <c r="P182" s="99"/>
      <c r="S182" s="56"/>
    </row>
    <row r="183" spans="1:19" s="71" customFormat="1" ht="41.4" x14ac:dyDescent="0.3">
      <c r="A183" s="57" t="s">
        <v>173</v>
      </c>
      <c r="B183" s="58"/>
      <c r="C183" s="59"/>
      <c r="D183" s="60" t="s">
        <v>109</v>
      </c>
      <c r="E183" s="61" t="s">
        <v>33</v>
      </c>
      <c r="F183" s="62"/>
      <c r="G183" s="63">
        <v>131.15</v>
      </c>
      <c r="H183" s="64"/>
      <c r="I183" s="65"/>
      <c r="J183" s="64"/>
      <c r="K183" s="65"/>
      <c r="L183" s="64"/>
      <c r="M183" s="65"/>
      <c r="N183" s="66"/>
      <c r="O183" s="67"/>
      <c r="P183" s="68"/>
      <c r="Q183" s="69"/>
      <c r="R183" s="70"/>
    </row>
    <row r="184" spans="1:19" ht="15.6" x14ac:dyDescent="0.3">
      <c r="A184" s="72"/>
      <c r="B184" s="73"/>
      <c r="C184" s="74"/>
      <c r="D184" s="75" t="s">
        <v>44</v>
      </c>
      <c r="E184" s="76" t="s">
        <v>45</v>
      </c>
      <c r="F184" s="77">
        <v>6</v>
      </c>
      <c r="G184" s="78">
        <f>F184*G183</f>
        <v>786.90000000000009</v>
      </c>
      <c r="H184" s="79"/>
      <c r="I184" s="80"/>
      <c r="J184" s="81"/>
      <c r="K184" s="82"/>
      <c r="L184" s="83"/>
      <c r="M184" s="80"/>
      <c r="N184" s="84"/>
      <c r="O184" s="85"/>
      <c r="P184" s="85"/>
      <c r="S184" s="56"/>
    </row>
    <row r="185" spans="1:19" ht="15.6" x14ac:dyDescent="0.3">
      <c r="A185" s="72"/>
      <c r="B185" s="73"/>
      <c r="C185" s="74" t="s">
        <v>138</v>
      </c>
      <c r="D185" s="75" t="s">
        <v>47</v>
      </c>
      <c r="E185" s="76" t="s">
        <v>35</v>
      </c>
      <c r="F185" s="77"/>
      <c r="G185" s="78"/>
      <c r="H185" s="79"/>
      <c r="I185" s="80"/>
      <c r="J185" s="81"/>
      <c r="K185" s="82"/>
      <c r="L185" s="83"/>
      <c r="M185" s="80"/>
      <c r="N185" s="84"/>
      <c r="O185" s="85"/>
      <c r="P185" s="85"/>
      <c r="S185" s="56"/>
    </row>
    <row r="186" spans="1:19" ht="16.2" thickBot="1" x14ac:dyDescent="0.35">
      <c r="A186" s="86"/>
      <c r="B186" s="87"/>
      <c r="C186" s="88"/>
      <c r="D186" s="89" t="s">
        <v>48</v>
      </c>
      <c r="E186" s="90"/>
      <c r="F186" s="100">
        <v>1</v>
      </c>
      <c r="G186" s="92">
        <f>F186*G183</f>
        <v>131.15</v>
      </c>
      <c r="H186" s="79"/>
      <c r="I186" s="94"/>
      <c r="J186" s="95"/>
      <c r="K186" s="96"/>
      <c r="L186" s="97"/>
      <c r="M186" s="94"/>
      <c r="N186" s="98"/>
      <c r="O186" s="99"/>
      <c r="P186" s="99"/>
      <c r="S186" s="56"/>
    </row>
    <row r="187" spans="1:19" s="71" customFormat="1" ht="41.4" x14ac:dyDescent="0.3">
      <c r="A187" s="57" t="s">
        <v>174</v>
      </c>
      <c r="B187" s="58"/>
      <c r="C187" s="59"/>
      <c r="D187" s="60" t="s">
        <v>111</v>
      </c>
      <c r="E187" s="61" t="s">
        <v>33</v>
      </c>
      <c r="F187" s="62"/>
      <c r="G187" s="63">
        <v>1768.1</v>
      </c>
      <c r="H187" s="64"/>
      <c r="I187" s="65"/>
      <c r="J187" s="64"/>
      <c r="K187" s="65"/>
      <c r="L187" s="64"/>
      <c r="M187" s="65"/>
      <c r="N187" s="66"/>
      <c r="O187" s="67"/>
      <c r="P187" s="68"/>
      <c r="Q187" s="69"/>
      <c r="R187" s="70"/>
    </row>
    <row r="188" spans="1:19" ht="15.6" x14ac:dyDescent="0.3">
      <c r="A188" s="72"/>
      <c r="B188" s="73"/>
      <c r="C188" s="74"/>
      <c r="D188" s="75" t="s">
        <v>90</v>
      </c>
      <c r="E188" s="76" t="s">
        <v>45</v>
      </c>
      <c r="F188" s="116">
        <v>0.79</v>
      </c>
      <c r="G188" s="78">
        <f>F188*G187</f>
        <v>1396.799</v>
      </c>
      <c r="H188" s="79"/>
      <c r="I188" s="80"/>
      <c r="J188" s="81"/>
      <c r="K188" s="82"/>
      <c r="L188" s="83"/>
      <c r="M188" s="80"/>
      <c r="N188" s="84"/>
      <c r="O188" s="85"/>
      <c r="P188" s="85"/>
      <c r="S188" s="56"/>
    </row>
    <row r="189" spans="1:19" ht="27.6" x14ac:dyDescent="0.3">
      <c r="A189" s="102"/>
      <c r="B189" s="103"/>
      <c r="C189" s="238" t="s">
        <v>139</v>
      </c>
      <c r="D189" s="105" t="s">
        <v>91</v>
      </c>
      <c r="E189" s="117" t="s">
        <v>92</v>
      </c>
      <c r="F189" s="107">
        <v>0.18</v>
      </c>
      <c r="G189" s="108">
        <f>F189*G187</f>
        <v>318.25799999999998</v>
      </c>
      <c r="H189" s="79"/>
      <c r="I189" s="80"/>
      <c r="J189" s="79"/>
      <c r="K189" s="80"/>
      <c r="L189" s="83"/>
      <c r="M189" s="80"/>
      <c r="N189" s="84"/>
      <c r="O189" s="85"/>
      <c r="P189" s="85"/>
      <c r="S189" s="56"/>
    </row>
    <row r="190" spans="1:19" ht="28.2" thickBot="1" x14ac:dyDescent="0.35">
      <c r="A190" s="109"/>
      <c r="B190" s="110"/>
      <c r="C190" s="238" t="s">
        <v>139</v>
      </c>
      <c r="D190" s="112" t="s">
        <v>93</v>
      </c>
      <c r="E190" s="118" t="s">
        <v>92</v>
      </c>
      <c r="F190" s="114">
        <f>0.125*2</f>
        <v>0.25</v>
      </c>
      <c r="G190" s="115">
        <f>F190*G187</f>
        <v>442.02499999999998</v>
      </c>
      <c r="H190" s="79"/>
      <c r="I190" s="94"/>
      <c r="J190" s="93"/>
      <c r="K190" s="94"/>
      <c r="L190" s="97"/>
      <c r="M190" s="94"/>
      <c r="N190" s="98"/>
      <c r="O190" s="99"/>
      <c r="P190" s="99"/>
      <c r="S190" s="56"/>
    </row>
    <row r="191" spans="1:19" s="71" customFormat="1" ht="41.4" x14ac:dyDescent="0.3">
      <c r="A191" s="57" t="s">
        <v>175</v>
      </c>
      <c r="B191" s="58"/>
      <c r="C191" s="59"/>
      <c r="D191" s="60" t="s">
        <v>112</v>
      </c>
      <c r="E191" s="61" t="s">
        <v>33</v>
      </c>
      <c r="F191" s="62"/>
      <c r="G191" s="63">
        <v>1850.09</v>
      </c>
      <c r="H191" s="64"/>
      <c r="I191" s="65"/>
      <c r="J191" s="64"/>
      <c r="K191" s="65"/>
      <c r="L191" s="64"/>
      <c r="M191" s="65"/>
      <c r="N191" s="66"/>
      <c r="O191" s="67"/>
      <c r="P191" s="68"/>
      <c r="Q191" s="69"/>
      <c r="R191" s="70"/>
    </row>
    <row r="192" spans="1:19" ht="15.6" x14ac:dyDescent="0.3">
      <c r="A192" s="72"/>
      <c r="B192" s="73"/>
      <c r="C192" s="74"/>
      <c r="D192" s="75" t="s">
        <v>90</v>
      </c>
      <c r="E192" s="76" t="s">
        <v>45</v>
      </c>
      <c r="F192" s="116">
        <v>0.79</v>
      </c>
      <c r="G192" s="78">
        <f>F192*G191</f>
        <v>1461.5710999999999</v>
      </c>
      <c r="H192" s="79"/>
      <c r="I192" s="80"/>
      <c r="J192" s="81"/>
      <c r="K192" s="82"/>
      <c r="L192" s="83"/>
      <c r="M192" s="80"/>
      <c r="N192" s="84"/>
      <c r="O192" s="85"/>
      <c r="P192" s="85"/>
      <c r="S192" s="56"/>
    </row>
    <row r="193" spans="1:19" ht="27.6" x14ac:dyDescent="0.3">
      <c r="A193" s="102"/>
      <c r="B193" s="103"/>
      <c r="C193" s="238" t="s">
        <v>139</v>
      </c>
      <c r="D193" s="105" t="s">
        <v>91</v>
      </c>
      <c r="E193" s="117" t="s">
        <v>92</v>
      </c>
      <c r="F193" s="107">
        <v>0.18</v>
      </c>
      <c r="G193" s="108">
        <f>F193*G191</f>
        <v>333.01619999999997</v>
      </c>
      <c r="H193" s="79"/>
      <c r="I193" s="80"/>
      <c r="J193" s="79"/>
      <c r="K193" s="80"/>
      <c r="L193" s="83"/>
      <c r="M193" s="80"/>
      <c r="N193" s="84"/>
      <c r="O193" s="85"/>
      <c r="P193" s="85"/>
      <c r="S193" s="56"/>
    </row>
    <row r="194" spans="1:19" ht="28.2" thickBot="1" x14ac:dyDescent="0.35">
      <c r="A194" s="109"/>
      <c r="B194" s="110"/>
      <c r="C194" s="238" t="s">
        <v>139</v>
      </c>
      <c r="D194" s="112" t="s">
        <v>93</v>
      </c>
      <c r="E194" s="118" t="s">
        <v>92</v>
      </c>
      <c r="F194" s="114">
        <f>0.125*2</f>
        <v>0.25</v>
      </c>
      <c r="G194" s="115">
        <f>F194*G191</f>
        <v>462.52249999999998</v>
      </c>
      <c r="H194" s="79"/>
      <c r="I194" s="94"/>
      <c r="J194" s="93"/>
      <c r="K194" s="94"/>
      <c r="L194" s="97"/>
      <c r="M194" s="94"/>
      <c r="N194" s="98"/>
      <c r="O194" s="99"/>
      <c r="P194" s="99"/>
      <c r="S194" s="56"/>
    </row>
    <row r="195" spans="1:19" s="71" customFormat="1" ht="41.4" x14ac:dyDescent="0.3">
      <c r="A195" s="57" t="s">
        <v>176</v>
      </c>
      <c r="B195" s="58"/>
      <c r="C195" s="59"/>
      <c r="D195" s="60" t="s">
        <v>113</v>
      </c>
      <c r="E195" s="61" t="s">
        <v>33</v>
      </c>
      <c r="F195" s="62"/>
      <c r="G195" s="63">
        <f>'[1]1-შიდა სამუშაოები'!G139</f>
        <v>2048.37</v>
      </c>
      <c r="H195" s="64"/>
      <c r="I195" s="65"/>
      <c r="J195" s="64"/>
      <c r="K195" s="65"/>
      <c r="L195" s="64"/>
      <c r="M195" s="65"/>
      <c r="N195" s="66"/>
      <c r="O195" s="67"/>
      <c r="P195" s="68"/>
      <c r="Q195" s="69"/>
      <c r="R195" s="70"/>
    </row>
    <row r="196" spans="1:19" ht="15.6" x14ac:dyDescent="0.3">
      <c r="A196" s="72"/>
      <c r="B196" s="73"/>
      <c r="C196" s="74"/>
      <c r="D196" s="75" t="s">
        <v>90</v>
      </c>
      <c r="E196" s="76" t="s">
        <v>45</v>
      </c>
      <c r="F196" s="116">
        <v>0.79</v>
      </c>
      <c r="G196" s="78">
        <f>F196*G195</f>
        <v>1618.2122999999999</v>
      </c>
      <c r="H196" s="79"/>
      <c r="I196" s="80"/>
      <c r="J196" s="81"/>
      <c r="K196" s="82"/>
      <c r="L196" s="83"/>
      <c r="M196" s="80"/>
      <c r="N196" s="84"/>
      <c r="O196" s="85"/>
      <c r="P196" s="85"/>
      <c r="S196" s="56"/>
    </row>
    <row r="197" spans="1:19" ht="27.6" x14ac:dyDescent="0.3">
      <c r="A197" s="102"/>
      <c r="B197" s="103"/>
      <c r="C197" s="238" t="s">
        <v>139</v>
      </c>
      <c r="D197" s="105" t="s">
        <v>91</v>
      </c>
      <c r="E197" s="117" t="s">
        <v>92</v>
      </c>
      <c r="F197" s="107">
        <v>0.18</v>
      </c>
      <c r="G197" s="108">
        <f>F197*G195</f>
        <v>368.70659999999998</v>
      </c>
      <c r="H197" s="79"/>
      <c r="I197" s="80"/>
      <c r="J197" s="79"/>
      <c r="K197" s="80"/>
      <c r="L197" s="83"/>
      <c r="M197" s="80"/>
      <c r="N197" s="84"/>
      <c r="O197" s="85"/>
      <c r="P197" s="85"/>
      <c r="S197" s="56"/>
    </row>
    <row r="198" spans="1:19" ht="28.2" thickBot="1" x14ac:dyDescent="0.35">
      <c r="A198" s="109"/>
      <c r="B198" s="110"/>
      <c r="C198" s="238" t="s">
        <v>139</v>
      </c>
      <c r="D198" s="112" t="s">
        <v>93</v>
      </c>
      <c r="E198" s="118" t="s">
        <v>92</v>
      </c>
      <c r="F198" s="114">
        <f>0.125*2</f>
        <v>0.25</v>
      </c>
      <c r="G198" s="115">
        <f>F198*G195</f>
        <v>512.09249999999997</v>
      </c>
      <c r="H198" s="79"/>
      <c r="I198" s="94"/>
      <c r="J198" s="93"/>
      <c r="K198" s="94"/>
      <c r="L198" s="97"/>
      <c r="M198" s="94"/>
      <c r="N198" s="98"/>
      <c r="O198" s="99"/>
      <c r="P198" s="99"/>
      <c r="S198" s="56"/>
    </row>
    <row r="199" spans="1:19" s="71" customFormat="1" ht="27.6" x14ac:dyDescent="0.3">
      <c r="A199" s="57" t="s">
        <v>177</v>
      </c>
      <c r="B199" s="58"/>
      <c r="C199" s="59"/>
      <c r="D199" s="60" t="s">
        <v>114</v>
      </c>
      <c r="E199" s="61" t="s">
        <v>33</v>
      </c>
      <c r="F199" s="62"/>
      <c r="G199" s="63">
        <v>20.18</v>
      </c>
      <c r="H199" s="64"/>
      <c r="I199" s="65"/>
      <c r="J199" s="64"/>
      <c r="K199" s="65"/>
      <c r="L199" s="64"/>
      <c r="M199" s="65"/>
      <c r="N199" s="66"/>
      <c r="O199" s="67"/>
      <c r="P199" s="68"/>
      <c r="Q199" s="69"/>
      <c r="R199" s="70"/>
    </row>
    <row r="200" spans="1:19" ht="15.6" x14ac:dyDescent="0.3">
      <c r="A200" s="72"/>
      <c r="B200" s="73"/>
      <c r="C200" s="74"/>
      <c r="D200" s="75" t="s">
        <v>90</v>
      </c>
      <c r="E200" s="76" t="s">
        <v>45</v>
      </c>
      <c r="F200" s="116">
        <v>0.79</v>
      </c>
      <c r="G200" s="78">
        <f>F200*G199</f>
        <v>15.9422</v>
      </c>
      <c r="H200" s="79"/>
      <c r="I200" s="80"/>
      <c r="J200" s="81"/>
      <c r="K200" s="82"/>
      <c r="L200" s="83"/>
      <c r="M200" s="80"/>
      <c r="N200" s="84"/>
      <c r="O200" s="85"/>
      <c r="P200" s="85"/>
      <c r="S200" s="56"/>
    </row>
    <row r="201" spans="1:19" ht="27.6" x14ac:dyDescent="0.3">
      <c r="A201" s="102"/>
      <c r="B201" s="103"/>
      <c r="C201" s="238" t="s">
        <v>139</v>
      </c>
      <c r="D201" s="105" t="s">
        <v>91</v>
      </c>
      <c r="E201" s="117" t="s">
        <v>92</v>
      </c>
      <c r="F201" s="107">
        <v>0.18</v>
      </c>
      <c r="G201" s="108">
        <f>F201*G199</f>
        <v>3.6323999999999996</v>
      </c>
      <c r="H201" s="79"/>
      <c r="I201" s="80"/>
      <c r="J201" s="79"/>
      <c r="K201" s="80"/>
      <c r="L201" s="83"/>
      <c r="M201" s="80"/>
      <c r="N201" s="84"/>
      <c r="O201" s="85"/>
      <c r="P201" s="85"/>
      <c r="S201" s="56"/>
    </row>
    <row r="202" spans="1:19" ht="28.2" thickBot="1" x14ac:dyDescent="0.35">
      <c r="A202" s="109"/>
      <c r="B202" s="110"/>
      <c r="C202" s="238" t="s">
        <v>139</v>
      </c>
      <c r="D202" s="112" t="s">
        <v>93</v>
      </c>
      <c r="E202" s="118" t="s">
        <v>92</v>
      </c>
      <c r="F202" s="114">
        <f>0.125*2</f>
        <v>0.25</v>
      </c>
      <c r="G202" s="115">
        <f>F202*G199</f>
        <v>5.0449999999999999</v>
      </c>
      <c r="H202" s="93"/>
      <c r="I202" s="94"/>
      <c r="J202" s="93"/>
      <c r="K202" s="94"/>
      <c r="L202" s="97"/>
      <c r="M202" s="94"/>
      <c r="N202" s="98"/>
      <c r="O202" s="99"/>
      <c r="P202" s="99"/>
      <c r="S202" s="56"/>
    </row>
    <row r="203" spans="1:19" s="71" customFormat="1" ht="27.6" x14ac:dyDescent="0.3">
      <c r="A203" s="57" t="s">
        <v>178</v>
      </c>
      <c r="B203" s="58"/>
      <c r="C203" s="59"/>
      <c r="D203" s="60" t="s">
        <v>114</v>
      </c>
      <c r="E203" s="61" t="s">
        <v>33</v>
      </c>
      <c r="F203" s="62"/>
      <c r="G203" s="63">
        <v>106.7</v>
      </c>
      <c r="H203" s="64"/>
      <c r="I203" s="65"/>
      <c r="J203" s="64"/>
      <c r="K203" s="65"/>
      <c r="L203" s="64"/>
      <c r="M203" s="65"/>
      <c r="N203" s="66"/>
      <c r="O203" s="67"/>
      <c r="P203" s="68"/>
      <c r="Q203" s="69"/>
      <c r="R203" s="70"/>
    </row>
    <row r="204" spans="1:19" ht="15.6" x14ac:dyDescent="0.3">
      <c r="A204" s="72"/>
      <c r="B204" s="73"/>
      <c r="C204" s="74"/>
      <c r="D204" s="75" t="s">
        <v>90</v>
      </c>
      <c r="E204" s="76" t="s">
        <v>45</v>
      </c>
      <c r="F204" s="116">
        <v>0.79</v>
      </c>
      <c r="G204" s="78">
        <f>F204*G203</f>
        <v>84.293000000000006</v>
      </c>
      <c r="H204" s="79"/>
      <c r="I204" s="80"/>
      <c r="J204" s="81"/>
      <c r="K204" s="82"/>
      <c r="L204" s="83"/>
      <c r="M204" s="80"/>
      <c r="N204" s="84"/>
      <c r="O204" s="85"/>
      <c r="P204" s="85"/>
      <c r="S204" s="56"/>
    </row>
    <row r="205" spans="1:19" ht="27.6" x14ac:dyDescent="0.3">
      <c r="A205" s="102"/>
      <c r="B205" s="103"/>
      <c r="C205" s="238" t="s">
        <v>139</v>
      </c>
      <c r="D205" s="105" t="s">
        <v>91</v>
      </c>
      <c r="E205" s="117" t="s">
        <v>92</v>
      </c>
      <c r="F205" s="107">
        <v>0.18</v>
      </c>
      <c r="G205" s="108">
        <f>F205*G203</f>
        <v>19.206</v>
      </c>
      <c r="H205" s="79"/>
      <c r="I205" s="80"/>
      <c r="J205" s="79"/>
      <c r="K205" s="80"/>
      <c r="L205" s="83"/>
      <c r="M205" s="80"/>
      <c r="N205" s="84"/>
      <c r="O205" s="85"/>
      <c r="P205" s="85"/>
      <c r="S205" s="56"/>
    </row>
    <row r="206" spans="1:19" ht="28.2" thickBot="1" x14ac:dyDescent="0.35">
      <c r="A206" s="109"/>
      <c r="B206" s="110"/>
      <c r="C206" s="238" t="s">
        <v>139</v>
      </c>
      <c r="D206" s="112" t="s">
        <v>93</v>
      </c>
      <c r="E206" s="118" t="s">
        <v>92</v>
      </c>
      <c r="F206" s="114">
        <f>0.125*2</f>
        <v>0.25</v>
      </c>
      <c r="G206" s="115">
        <f>F206*G203</f>
        <v>26.675000000000001</v>
      </c>
      <c r="H206" s="93"/>
      <c r="I206" s="94"/>
      <c r="J206" s="93"/>
      <c r="K206" s="94"/>
      <c r="L206" s="97"/>
      <c r="M206" s="94"/>
      <c r="N206" s="98"/>
      <c r="O206" s="99"/>
      <c r="P206" s="99"/>
      <c r="S206" s="56"/>
    </row>
    <row r="207" spans="1:19" s="71" customFormat="1" ht="27.6" x14ac:dyDescent="0.3">
      <c r="A207" s="57" t="s">
        <v>179</v>
      </c>
      <c r="B207" s="58"/>
      <c r="C207" s="59"/>
      <c r="D207" s="60" t="s">
        <v>115</v>
      </c>
      <c r="E207" s="61" t="s">
        <v>33</v>
      </c>
      <c r="F207" s="62"/>
      <c r="G207" s="63">
        <v>22.58</v>
      </c>
      <c r="H207" s="64"/>
      <c r="I207" s="65"/>
      <c r="J207" s="64"/>
      <c r="K207" s="65"/>
      <c r="L207" s="64"/>
      <c r="M207" s="65"/>
      <c r="N207" s="66"/>
      <c r="O207" s="67"/>
      <c r="P207" s="68"/>
      <c r="Q207" s="69"/>
      <c r="R207" s="70"/>
    </row>
    <row r="208" spans="1:19" ht="15.6" x14ac:dyDescent="0.3">
      <c r="A208" s="72"/>
      <c r="B208" s="73"/>
      <c r="C208" s="74"/>
      <c r="D208" s="75" t="s">
        <v>44</v>
      </c>
      <c r="E208" s="76" t="s">
        <v>45</v>
      </c>
      <c r="F208" s="77">
        <v>6</v>
      </c>
      <c r="G208" s="78">
        <f>F208*G207</f>
        <v>135.47999999999999</v>
      </c>
      <c r="H208" s="79"/>
      <c r="I208" s="80"/>
      <c r="J208" s="81"/>
      <c r="K208" s="82"/>
      <c r="L208" s="83"/>
      <c r="M208" s="80"/>
      <c r="N208" s="84"/>
      <c r="O208" s="85"/>
      <c r="P208" s="85"/>
      <c r="S208" s="56"/>
    </row>
    <row r="209" spans="1:19" ht="15.6" x14ac:dyDescent="0.3">
      <c r="A209" s="72"/>
      <c r="B209" s="73"/>
      <c r="C209" s="74" t="s">
        <v>138</v>
      </c>
      <c r="D209" s="75" t="s">
        <v>47</v>
      </c>
      <c r="E209" s="76" t="s">
        <v>35</v>
      </c>
      <c r="F209" s="77"/>
      <c r="G209" s="78"/>
      <c r="H209" s="79"/>
      <c r="I209" s="80"/>
      <c r="J209" s="81"/>
      <c r="K209" s="82"/>
      <c r="L209" s="83"/>
      <c r="M209" s="80"/>
      <c r="N209" s="84"/>
      <c r="O209" s="85"/>
      <c r="P209" s="85"/>
      <c r="S209" s="56"/>
    </row>
    <row r="210" spans="1:19" ht="16.2" thickBot="1" x14ac:dyDescent="0.35">
      <c r="A210" s="86"/>
      <c r="B210" s="87"/>
      <c r="C210" s="88"/>
      <c r="D210" s="89" t="s">
        <v>48</v>
      </c>
      <c r="E210" s="90"/>
      <c r="F210" s="100">
        <v>1</v>
      </c>
      <c r="G210" s="92">
        <f>F210*G207</f>
        <v>22.58</v>
      </c>
      <c r="H210" s="79"/>
      <c r="I210" s="94"/>
      <c r="J210" s="95"/>
      <c r="K210" s="96"/>
      <c r="L210" s="97"/>
      <c r="M210" s="94"/>
      <c r="N210" s="98"/>
      <c r="O210" s="99"/>
      <c r="P210" s="99"/>
      <c r="S210" s="56"/>
    </row>
    <row r="211" spans="1:19" s="71" customFormat="1" ht="27.6" x14ac:dyDescent="0.3">
      <c r="A211" s="57" t="s">
        <v>180</v>
      </c>
      <c r="B211" s="58"/>
      <c r="C211" s="59"/>
      <c r="D211" s="60" t="s">
        <v>115</v>
      </c>
      <c r="E211" s="61" t="s">
        <v>33</v>
      </c>
      <c r="F211" s="62"/>
      <c r="G211" s="63">
        <v>46.53</v>
      </c>
      <c r="H211" s="64"/>
      <c r="I211" s="65"/>
      <c r="J211" s="64"/>
      <c r="K211" s="65"/>
      <c r="L211" s="64"/>
      <c r="M211" s="65"/>
      <c r="N211" s="66"/>
      <c r="O211" s="67"/>
      <c r="P211" s="68"/>
      <c r="Q211" s="69"/>
      <c r="R211" s="70"/>
    </row>
    <row r="212" spans="1:19" ht="15.6" x14ac:dyDescent="0.3">
      <c r="A212" s="72"/>
      <c r="B212" s="73"/>
      <c r="C212" s="74"/>
      <c r="D212" s="75" t="s">
        <v>44</v>
      </c>
      <c r="E212" s="76" t="s">
        <v>45</v>
      </c>
      <c r="F212" s="77">
        <v>6</v>
      </c>
      <c r="G212" s="78">
        <f>F212*G211</f>
        <v>279.18</v>
      </c>
      <c r="H212" s="79"/>
      <c r="I212" s="80"/>
      <c r="J212" s="81"/>
      <c r="K212" s="82"/>
      <c r="L212" s="83"/>
      <c r="M212" s="80"/>
      <c r="N212" s="84"/>
      <c r="O212" s="85"/>
      <c r="P212" s="85"/>
      <c r="S212" s="56"/>
    </row>
    <row r="213" spans="1:19" ht="15.6" x14ac:dyDescent="0.3">
      <c r="A213" s="72"/>
      <c r="B213" s="73" t="s">
        <v>54</v>
      </c>
      <c r="C213" s="74" t="s">
        <v>138</v>
      </c>
      <c r="D213" s="75" t="s">
        <v>47</v>
      </c>
      <c r="E213" s="76" t="s">
        <v>35</v>
      </c>
      <c r="F213" s="77"/>
      <c r="G213" s="78"/>
      <c r="H213" s="79"/>
      <c r="I213" s="80"/>
      <c r="J213" s="81"/>
      <c r="K213" s="82"/>
      <c r="L213" s="83"/>
      <c r="M213" s="80"/>
      <c r="N213" s="84"/>
      <c r="O213" s="85"/>
      <c r="P213" s="85"/>
      <c r="S213" s="56"/>
    </row>
    <row r="214" spans="1:19" ht="16.2" thickBot="1" x14ac:dyDescent="0.35">
      <c r="A214" s="86"/>
      <c r="B214" s="87"/>
      <c r="C214" s="88"/>
      <c r="D214" s="89" t="s">
        <v>48</v>
      </c>
      <c r="E214" s="90"/>
      <c r="F214" s="100">
        <v>1</v>
      </c>
      <c r="G214" s="92">
        <f>F214*G211</f>
        <v>46.53</v>
      </c>
      <c r="H214" s="79"/>
      <c r="I214" s="94"/>
      <c r="J214" s="95"/>
      <c r="K214" s="96"/>
      <c r="L214" s="97"/>
      <c r="M214" s="94"/>
      <c r="N214" s="98"/>
      <c r="O214" s="99"/>
      <c r="P214" s="99"/>
      <c r="S214" s="56"/>
    </row>
    <row r="215" spans="1:19" s="71" customFormat="1" ht="27.6" x14ac:dyDescent="0.3">
      <c r="A215" s="57" t="s">
        <v>181</v>
      </c>
      <c r="B215" s="58"/>
      <c r="C215" s="59"/>
      <c r="D215" s="60" t="s">
        <v>116</v>
      </c>
      <c r="E215" s="61" t="s">
        <v>33</v>
      </c>
      <c r="F215" s="62"/>
      <c r="G215" s="63">
        <f>'[1]1-შიდა სამუშაოები'!G109</f>
        <v>2603.9</v>
      </c>
      <c r="H215" s="64"/>
      <c r="I215" s="65"/>
      <c r="J215" s="64"/>
      <c r="K215" s="65"/>
      <c r="L215" s="64"/>
      <c r="M215" s="65"/>
      <c r="N215" s="66"/>
      <c r="O215" s="67"/>
      <c r="P215" s="68"/>
      <c r="Q215" s="69"/>
      <c r="R215" s="70"/>
    </row>
    <row r="216" spans="1:19" ht="15.6" x14ac:dyDescent="0.3">
      <c r="A216" s="72"/>
      <c r="B216" s="73"/>
      <c r="C216" s="74"/>
      <c r="D216" s="75" t="s">
        <v>90</v>
      </c>
      <c r="E216" s="76" t="s">
        <v>45</v>
      </c>
      <c r="F216" s="77">
        <v>2</v>
      </c>
      <c r="G216" s="78">
        <f>F216*G215</f>
        <v>5207.8</v>
      </c>
      <c r="H216" s="79"/>
      <c r="I216" s="80"/>
      <c r="J216" s="81"/>
      <c r="K216" s="82"/>
      <c r="L216" s="83"/>
      <c r="M216" s="80"/>
      <c r="N216" s="84"/>
      <c r="O216" s="85"/>
      <c r="P216" s="85"/>
      <c r="S216" s="56"/>
    </row>
    <row r="217" spans="1:19" ht="15.6" x14ac:dyDescent="0.3">
      <c r="A217" s="72"/>
      <c r="B217" s="73"/>
      <c r="C217" s="74"/>
      <c r="D217" s="75" t="s">
        <v>117</v>
      </c>
      <c r="E217" s="76" t="s">
        <v>45</v>
      </c>
      <c r="F217" s="77">
        <v>0.01</v>
      </c>
      <c r="G217" s="78">
        <f>F217*G215</f>
        <v>26.039000000000001</v>
      </c>
      <c r="H217" s="79"/>
      <c r="I217" s="80"/>
      <c r="J217" s="81"/>
      <c r="K217" s="82"/>
      <c r="L217" s="83"/>
      <c r="M217" s="80"/>
      <c r="N217" s="84"/>
      <c r="O217" s="85"/>
      <c r="P217" s="85"/>
      <c r="S217" s="56"/>
    </row>
    <row r="218" spans="1:19" ht="27.6" x14ac:dyDescent="0.3">
      <c r="A218" s="72"/>
      <c r="B218" s="73"/>
      <c r="C218" s="238" t="s">
        <v>139</v>
      </c>
      <c r="D218" s="75" t="s">
        <v>118</v>
      </c>
      <c r="E218" s="76" t="s">
        <v>35</v>
      </c>
      <c r="F218" s="116">
        <v>1.1200000000000001</v>
      </c>
      <c r="G218" s="78">
        <f>F218*G215</f>
        <v>2916.3680000000004</v>
      </c>
      <c r="H218" s="79"/>
      <c r="I218" s="80"/>
      <c r="J218" s="81"/>
      <c r="K218" s="82"/>
      <c r="L218" s="83"/>
      <c r="M218" s="80"/>
      <c r="N218" s="84"/>
      <c r="O218" s="85"/>
      <c r="P218" s="85"/>
      <c r="S218" s="56"/>
    </row>
    <row r="219" spans="1:19" ht="16.2" thickBot="1" x14ac:dyDescent="0.35">
      <c r="A219" s="109"/>
      <c r="B219" s="110"/>
      <c r="C219" s="111"/>
      <c r="D219" s="112" t="s">
        <v>88</v>
      </c>
      <c r="E219" s="118"/>
      <c r="F219" s="119">
        <v>1</v>
      </c>
      <c r="G219" s="115">
        <f>F219*G215</f>
        <v>2603.9</v>
      </c>
      <c r="H219" s="93"/>
      <c r="I219" s="94"/>
      <c r="J219" s="93"/>
      <c r="K219" s="94"/>
      <c r="L219" s="97"/>
      <c r="M219" s="94"/>
      <c r="N219" s="98"/>
      <c r="O219" s="99"/>
      <c r="P219" s="99"/>
      <c r="S219" s="56"/>
    </row>
    <row r="220" spans="1:19" s="56" customFormat="1" ht="16.2" thickBot="1" x14ac:dyDescent="0.35">
      <c r="A220" s="49" t="s">
        <v>119</v>
      </c>
      <c r="B220" s="50"/>
      <c r="C220" s="51"/>
      <c r="D220" s="51"/>
      <c r="E220" s="52"/>
      <c r="F220" s="52"/>
      <c r="G220" s="52"/>
      <c r="H220" s="53"/>
      <c r="I220" s="52"/>
      <c r="J220" s="54"/>
      <c r="K220" s="52"/>
      <c r="L220" s="52"/>
      <c r="M220" s="101"/>
      <c r="N220" s="55"/>
      <c r="O220" s="171"/>
      <c r="P220" s="55"/>
    </row>
    <row r="221" spans="1:19" s="71" customFormat="1" ht="27.6" x14ac:dyDescent="0.3">
      <c r="A221" s="57" t="s">
        <v>182</v>
      </c>
      <c r="B221" s="58"/>
      <c r="C221" s="59"/>
      <c r="D221" s="60" t="s">
        <v>120</v>
      </c>
      <c r="E221" s="61" t="s">
        <v>33</v>
      </c>
      <c r="F221" s="62"/>
      <c r="G221" s="63">
        <v>4833.76</v>
      </c>
      <c r="H221" s="64"/>
      <c r="I221" s="65"/>
      <c r="J221" s="64"/>
      <c r="K221" s="65"/>
      <c r="L221" s="64"/>
      <c r="M221" s="65"/>
      <c r="N221" s="66"/>
      <c r="O221" s="67"/>
      <c r="P221" s="68"/>
      <c r="Q221" s="69"/>
      <c r="R221" s="70"/>
    </row>
    <row r="222" spans="1:19" ht="15.6" x14ac:dyDescent="0.3">
      <c r="A222" s="102"/>
      <c r="B222" s="103"/>
      <c r="C222" s="104"/>
      <c r="D222" s="105" t="s">
        <v>86</v>
      </c>
      <c r="E222" s="106" t="s">
        <v>87</v>
      </c>
      <c r="F222" s="107">
        <v>0.2</v>
      </c>
      <c r="G222" s="108">
        <f>F222*G221</f>
        <v>966.75200000000007</v>
      </c>
      <c r="H222" s="79"/>
      <c r="I222" s="80"/>
      <c r="J222" s="79"/>
      <c r="K222" s="80"/>
      <c r="L222" s="83"/>
      <c r="M222" s="80"/>
      <c r="N222" s="84"/>
      <c r="O222" s="85"/>
      <c r="P222" s="85"/>
      <c r="S222" s="56"/>
    </row>
    <row r="223" spans="1:19" ht="16.2" thickBot="1" x14ac:dyDescent="0.35">
      <c r="A223" s="109"/>
      <c r="B223" s="110"/>
      <c r="C223" s="111"/>
      <c r="D223" s="112" t="s">
        <v>88</v>
      </c>
      <c r="E223" s="113"/>
      <c r="F223" s="114">
        <v>1</v>
      </c>
      <c r="G223" s="115">
        <f>F223*G221</f>
        <v>4833.76</v>
      </c>
      <c r="H223" s="79"/>
      <c r="I223" s="94"/>
      <c r="J223" s="93"/>
      <c r="K223" s="94"/>
      <c r="L223" s="97"/>
      <c r="M223" s="94"/>
      <c r="N223" s="98"/>
      <c r="O223" s="99"/>
      <c r="P223" s="99"/>
      <c r="S223" s="56"/>
    </row>
    <row r="224" spans="1:19" s="71" customFormat="1" ht="41.4" x14ac:dyDescent="0.3">
      <c r="A224" s="57" t="s">
        <v>183</v>
      </c>
      <c r="B224" s="58"/>
      <c r="C224" s="59"/>
      <c r="D224" s="60" t="s">
        <v>121</v>
      </c>
      <c r="E224" s="61" t="s">
        <v>33</v>
      </c>
      <c r="F224" s="62"/>
      <c r="G224" s="63">
        <f>'[1]1-შიდა სამუშაოები'!G156</f>
        <v>214.02</v>
      </c>
      <c r="H224" s="64"/>
      <c r="I224" s="65"/>
      <c r="J224" s="64"/>
      <c r="K224" s="65"/>
      <c r="L224" s="64"/>
      <c r="M224" s="65"/>
      <c r="N224" s="66"/>
      <c r="O224" s="67"/>
      <c r="P224" s="68"/>
      <c r="Q224" s="69"/>
      <c r="R224" s="70"/>
    </row>
    <row r="225" spans="1:19" ht="15.6" x14ac:dyDescent="0.3">
      <c r="A225" s="102"/>
      <c r="B225" s="103"/>
      <c r="C225" s="104"/>
      <c r="D225" s="105" t="s">
        <v>90</v>
      </c>
      <c r="E225" s="117" t="s">
        <v>45</v>
      </c>
      <c r="F225" s="107">
        <v>0.92</v>
      </c>
      <c r="G225" s="108">
        <f>F225*G224</f>
        <v>196.89840000000001</v>
      </c>
      <c r="H225" s="79"/>
      <c r="I225" s="80"/>
      <c r="J225" s="79"/>
      <c r="K225" s="80"/>
      <c r="L225" s="83"/>
      <c r="M225" s="80"/>
      <c r="N225" s="84"/>
      <c r="O225" s="85"/>
      <c r="P225" s="85"/>
      <c r="S225" s="56"/>
    </row>
    <row r="226" spans="1:19" ht="27.6" x14ac:dyDescent="0.3">
      <c r="A226" s="102"/>
      <c r="B226" s="103"/>
      <c r="C226" s="238" t="s">
        <v>139</v>
      </c>
      <c r="D226" s="105" t="s">
        <v>91</v>
      </c>
      <c r="E226" s="117" t="s">
        <v>92</v>
      </c>
      <c r="F226" s="107">
        <v>0.18</v>
      </c>
      <c r="G226" s="108">
        <f>F226*G224</f>
        <v>38.523600000000002</v>
      </c>
      <c r="H226" s="79"/>
      <c r="I226" s="80"/>
      <c r="J226" s="79"/>
      <c r="K226" s="80"/>
      <c r="L226" s="83"/>
      <c r="M226" s="80"/>
      <c r="N226" s="84"/>
      <c r="O226" s="85"/>
      <c r="P226" s="85"/>
      <c r="S226" s="56"/>
    </row>
    <row r="227" spans="1:19" ht="28.2" thickBot="1" x14ac:dyDescent="0.35">
      <c r="A227" s="102"/>
      <c r="B227" s="103"/>
      <c r="C227" s="238" t="s">
        <v>139</v>
      </c>
      <c r="D227" s="105" t="s">
        <v>93</v>
      </c>
      <c r="E227" s="117" t="s">
        <v>92</v>
      </c>
      <c r="F227" s="107">
        <f>0.125*2</f>
        <v>0.25</v>
      </c>
      <c r="G227" s="108">
        <f>F227*G224</f>
        <v>53.505000000000003</v>
      </c>
      <c r="H227" s="79"/>
      <c r="I227" s="80"/>
      <c r="J227" s="79"/>
      <c r="K227" s="80"/>
      <c r="L227" s="83"/>
      <c r="M227" s="80"/>
      <c r="N227" s="84"/>
      <c r="O227" s="85"/>
      <c r="P227" s="85"/>
      <c r="S227" s="56"/>
    </row>
    <row r="228" spans="1:19" s="71" customFormat="1" ht="41.4" x14ac:dyDescent="0.3">
      <c r="A228" s="57" t="s">
        <v>184</v>
      </c>
      <c r="B228" s="58"/>
      <c r="C228" s="59"/>
      <c r="D228" s="60" t="s">
        <v>122</v>
      </c>
      <c r="E228" s="61" t="s">
        <v>33</v>
      </c>
      <c r="F228" s="62"/>
      <c r="G228" s="63">
        <f>'[1]1-შიდა სამუშაოები'!G189+'[1]1-შიდა სამუშაოები'!G173</f>
        <v>20.39</v>
      </c>
      <c r="H228" s="64"/>
      <c r="I228" s="65"/>
      <c r="J228" s="64"/>
      <c r="K228" s="65"/>
      <c r="L228" s="64"/>
      <c r="M228" s="65"/>
      <c r="N228" s="66"/>
      <c r="O228" s="67"/>
      <c r="P228" s="68"/>
      <c r="Q228" s="69"/>
      <c r="R228" s="70"/>
    </row>
    <row r="229" spans="1:19" ht="15.6" x14ac:dyDescent="0.3">
      <c r="A229" s="102"/>
      <c r="B229" s="103"/>
      <c r="C229" s="104"/>
      <c r="D229" s="105" t="s">
        <v>90</v>
      </c>
      <c r="E229" s="117" t="s">
        <v>45</v>
      </c>
      <c r="F229" s="107">
        <v>0.92</v>
      </c>
      <c r="G229" s="108">
        <f>F229*G228</f>
        <v>18.758800000000001</v>
      </c>
      <c r="H229" s="79"/>
      <c r="I229" s="80"/>
      <c r="J229" s="79"/>
      <c r="K229" s="80"/>
      <c r="L229" s="83"/>
      <c r="M229" s="80"/>
      <c r="N229" s="84"/>
      <c r="O229" s="85"/>
      <c r="P229" s="85"/>
      <c r="S229" s="56"/>
    </row>
    <row r="230" spans="1:19" ht="27.6" x14ac:dyDescent="0.3">
      <c r="A230" s="102"/>
      <c r="B230" s="103"/>
      <c r="C230" s="238" t="s">
        <v>139</v>
      </c>
      <c r="D230" s="105" t="s">
        <v>91</v>
      </c>
      <c r="E230" s="117" t="s">
        <v>92</v>
      </c>
      <c r="F230" s="107">
        <v>0.18</v>
      </c>
      <c r="G230" s="108">
        <f>F230*G228</f>
        <v>3.6701999999999999</v>
      </c>
      <c r="H230" s="79"/>
      <c r="I230" s="80"/>
      <c r="J230" s="79"/>
      <c r="K230" s="80"/>
      <c r="L230" s="83"/>
      <c r="M230" s="80"/>
      <c r="N230" s="84"/>
      <c r="O230" s="85"/>
      <c r="P230" s="85"/>
      <c r="S230" s="56"/>
    </row>
    <row r="231" spans="1:19" ht="28.2" thickBot="1" x14ac:dyDescent="0.35">
      <c r="A231" s="102"/>
      <c r="B231" s="103"/>
      <c r="C231" s="238" t="s">
        <v>139</v>
      </c>
      <c r="D231" s="105" t="s">
        <v>93</v>
      </c>
      <c r="E231" s="117" t="s">
        <v>92</v>
      </c>
      <c r="F231" s="107">
        <f>0.125*2</f>
        <v>0.25</v>
      </c>
      <c r="G231" s="108">
        <f>F231*G228</f>
        <v>5.0975000000000001</v>
      </c>
      <c r="H231" s="79"/>
      <c r="I231" s="80"/>
      <c r="J231" s="79"/>
      <c r="K231" s="80"/>
      <c r="L231" s="83"/>
      <c r="M231" s="80"/>
      <c r="N231" s="84"/>
      <c r="O231" s="85"/>
      <c r="P231" s="85"/>
      <c r="S231" s="56"/>
    </row>
    <row r="232" spans="1:19" s="71" customFormat="1" ht="41.4" x14ac:dyDescent="0.3">
      <c r="A232" s="57" t="s">
        <v>185</v>
      </c>
      <c r="B232" s="58"/>
      <c r="C232" s="59"/>
      <c r="D232" s="60" t="s">
        <v>123</v>
      </c>
      <c r="E232" s="61" t="s">
        <v>33</v>
      </c>
      <c r="F232" s="62"/>
      <c r="G232" s="63">
        <f>'[1]1-შიდა სამუშაოები'!G205</f>
        <v>93.31</v>
      </c>
      <c r="H232" s="64"/>
      <c r="I232" s="65"/>
      <c r="J232" s="64"/>
      <c r="K232" s="65"/>
      <c r="L232" s="64"/>
      <c r="M232" s="65"/>
      <c r="N232" s="66"/>
      <c r="O232" s="67"/>
      <c r="P232" s="68"/>
      <c r="Q232" s="69"/>
      <c r="R232" s="70"/>
    </row>
    <row r="233" spans="1:19" ht="15.6" x14ac:dyDescent="0.3">
      <c r="A233" s="102"/>
      <c r="B233" s="103"/>
      <c r="C233" s="104"/>
      <c r="D233" s="105" t="s">
        <v>90</v>
      </c>
      <c r="E233" s="117" t="s">
        <v>45</v>
      </c>
      <c r="F233" s="107">
        <v>0.92</v>
      </c>
      <c r="G233" s="108">
        <f>F233*G232</f>
        <v>85.845200000000006</v>
      </c>
      <c r="H233" s="79"/>
      <c r="I233" s="80"/>
      <c r="J233" s="79"/>
      <c r="K233" s="80"/>
      <c r="L233" s="83"/>
      <c r="M233" s="80"/>
      <c r="N233" s="84"/>
      <c r="O233" s="85"/>
      <c r="P233" s="85"/>
      <c r="S233" s="56"/>
    </row>
    <row r="234" spans="1:19" ht="27.6" x14ac:dyDescent="0.3">
      <c r="A234" s="102"/>
      <c r="B234" s="103"/>
      <c r="C234" s="238" t="s">
        <v>139</v>
      </c>
      <c r="D234" s="105" t="s">
        <v>91</v>
      </c>
      <c r="E234" s="117" t="s">
        <v>92</v>
      </c>
      <c r="F234" s="107">
        <v>0.18</v>
      </c>
      <c r="G234" s="108">
        <f>F234*G232</f>
        <v>16.7958</v>
      </c>
      <c r="H234" s="79"/>
      <c r="I234" s="80"/>
      <c r="J234" s="79"/>
      <c r="K234" s="80"/>
      <c r="L234" s="83"/>
      <c r="M234" s="80"/>
      <c r="N234" s="84"/>
      <c r="O234" s="85"/>
      <c r="P234" s="85"/>
      <c r="S234" s="56"/>
    </row>
    <row r="235" spans="1:19" ht="28.2" thickBot="1" x14ac:dyDescent="0.35">
      <c r="A235" s="102"/>
      <c r="B235" s="103"/>
      <c r="C235" s="238" t="s">
        <v>139</v>
      </c>
      <c r="D235" s="105" t="s">
        <v>93</v>
      </c>
      <c r="E235" s="117" t="s">
        <v>92</v>
      </c>
      <c r="F235" s="107">
        <f>0.125*2</f>
        <v>0.25</v>
      </c>
      <c r="G235" s="108">
        <f>F235*G232</f>
        <v>23.327500000000001</v>
      </c>
      <c r="H235" s="79"/>
      <c r="I235" s="80"/>
      <c r="J235" s="79"/>
      <c r="K235" s="80"/>
      <c r="L235" s="83"/>
      <c r="M235" s="80"/>
      <c r="N235" s="84"/>
      <c r="O235" s="85"/>
      <c r="P235" s="85"/>
      <c r="S235" s="56"/>
    </row>
    <row r="236" spans="1:19" s="71" customFormat="1" ht="39.75" customHeight="1" x14ac:dyDescent="0.3">
      <c r="A236" s="57" t="s">
        <v>186</v>
      </c>
      <c r="B236" s="58"/>
      <c r="C236" s="59"/>
      <c r="D236" s="60" t="s">
        <v>124</v>
      </c>
      <c r="E236" s="61" t="s">
        <v>33</v>
      </c>
      <c r="F236" s="62"/>
      <c r="G236" s="63">
        <f>'[1]1-შიდა სამუშაოები'!G222</f>
        <v>18.48</v>
      </c>
      <c r="H236" s="64"/>
      <c r="I236" s="65"/>
      <c r="J236" s="64"/>
      <c r="K236" s="65"/>
      <c r="L236" s="64"/>
      <c r="M236" s="65"/>
      <c r="N236" s="66"/>
      <c r="O236" s="67"/>
      <c r="P236" s="68"/>
      <c r="Q236" s="69"/>
      <c r="R236" s="70"/>
    </row>
    <row r="237" spans="1:19" ht="15.6" x14ac:dyDescent="0.3">
      <c r="A237" s="102"/>
      <c r="B237" s="103"/>
      <c r="C237" s="104"/>
      <c r="D237" s="105" t="s">
        <v>90</v>
      </c>
      <c r="E237" s="117" t="s">
        <v>45</v>
      </c>
      <c r="F237" s="107">
        <v>0.92</v>
      </c>
      <c r="G237" s="108">
        <f>F237*G236</f>
        <v>17.0016</v>
      </c>
      <c r="H237" s="79"/>
      <c r="I237" s="80"/>
      <c r="J237" s="79"/>
      <c r="K237" s="80"/>
      <c r="L237" s="83"/>
      <c r="M237" s="80"/>
      <c r="N237" s="84"/>
      <c r="O237" s="85"/>
      <c r="P237" s="85"/>
      <c r="S237" s="56"/>
    </row>
    <row r="238" spans="1:19" ht="27.6" x14ac:dyDescent="0.3">
      <c r="A238" s="102"/>
      <c r="B238" s="103"/>
      <c r="C238" s="238" t="s">
        <v>139</v>
      </c>
      <c r="D238" s="105" t="s">
        <v>91</v>
      </c>
      <c r="E238" s="117" t="s">
        <v>92</v>
      </c>
      <c r="F238" s="107">
        <v>0.18</v>
      </c>
      <c r="G238" s="108">
        <f>F238*G236</f>
        <v>3.3264</v>
      </c>
      <c r="H238" s="79"/>
      <c r="I238" s="80"/>
      <c r="J238" s="79"/>
      <c r="K238" s="80"/>
      <c r="L238" s="83"/>
      <c r="M238" s="80"/>
      <c r="N238" s="84"/>
      <c r="O238" s="85"/>
      <c r="P238" s="85"/>
      <c r="S238" s="56"/>
    </row>
    <row r="239" spans="1:19" ht="28.2" thickBot="1" x14ac:dyDescent="0.35">
      <c r="A239" s="102"/>
      <c r="B239" s="103"/>
      <c r="C239" s="238" t="s">
        <v>139</v>
      </c>
      <c r="D239" s="105" t="s">
        <v>93</v>
      </c>
      <c r="E239" s="117" t="s">
        <v>92</v>
      </c>
      <c r="F239" s="107">
        <f>0.125*2</f>
        <v>0.25</v>
      </c>
      <c r="G239" s="108">
        <f>F239*G236</f>
        <v>4.62</v>
      </c>
      <c r="H239" s="79"/>
      <c r="I239" s="80"/>
      <c r="J239" s="79"/>
      <c r="K239" s="80"/>
      <c r="L239" s="83"/>
      <c r="M239" s="80"/>
      <c r="N239" s="84"/>
      <c r="O239" s="85"/>
      <c r="P239" s="85"/>
      <c r="S239" s="56"/>
    </row>
    <row r="240" spans="1:19" s="71" customFormat="1" ht="41.4" x14ac:dyDescent="0.3">
      <c r="A240" s="57" t="s">
        <v>187</v>
      </c>
      <c r="B240" s="58"/>
      <c r="C240" s="59"/>
      <c r="D240" s="60" t="s">
        <v>125</v>
      </c>
      <c r="E240" s="61" t="s">
        <v>33</v>
      </c>
      <c r="F240" s="62"/>
      <c r="G240" s="63">
        <f>'[1]1-შიდა სამუშაოები'!G238</f>
        <v>20.440000000000001</v>
      </c>
      <c r="H240" s="64"/>
      <c r="I240" s="65"/>
      <c r="J240" s="64"/>
      <c r="K240" s="65"/>
      <c r="L240" s="64"/>
      <c r="M240" s="65"/>
      <c r="N240" s="66"/>
      <c r="O240" s="67"/>
      <c r="P240" s="68"/>
      <c r="Q240" s="69"/>
      <c r="R240" s="70"/>
    </row>
    <row r="241" spans="1:19" ht="15.6" x14ac:dyDescent="0.3">
      <c r="A241" s="102"/>
      <c r="B241" s="103"/>
      <c r="C241" s="104"/>
      <c r="D241" s="105" t="s">
        <v>90</v>
      </c>
      <c r="E241" s="117" t="s">
        <v>45</v>
      </c>
      <c r="F241" s="107">
        <v>0.92</v>
      </c>
      <c r="G241" s="108">
        <f>F241*G240</f>
        <v>18.804800000000004</v>
      </c>
      <c r="H241" s="79"/>
      <c r="I241" s="80"/>
      <c r="J241" s="79"/>
      <c r="K241" s="80"/>
      <c r="L241" s="83"/>
      <c r="M241" s="80"/>
      <c r="N241" s="84"/>
      <c r="O241" s="85"/>
      <c r="P241" s="85"/>
      <c r="S241" s="56"/>
    </row>
    <row r="242" spans="1:19" ht="27.6" x14ac:dyDescent="0.3">
      <c r="A242" s="102"/>
      <c r="B242" s="103"/>
      <c r="C242" s="238" t="s">
        <v>139</v>
      </c>
      <c r="D242" s="105" t="s">
        <v>91</v>
      </c>
      <c r="E242" s="117" t="s">
        <v>92</v>
      </c>
      <c r="F242" s="107">
        <v>0.18</v>
      </c>
      <c r="G242" s="108">
        <f>F242*G240</f>
        <v>3.6792000000000002</v>
      </c>
      <c r="H242" s="79"/>
      <c r="I242" s="80"/>
      <c r="J242" s="79"/>
      <c r="K242" s="80"/>
      <c r="L242" s="83"/>
      <c r="M242" s="80"/>
      <c r="N242" s="84"/>
      <c r="O242" s="85"/>
      <c r="P242" s="85"/>
      <c r="S242" s="56"/>
    </row>
    <row r="243" spans="1:19" ht="28.2" thickBot="1" x14ac:dyDescent="0.35">
      <c r="A243" s="102"/>
      <c r="B243" s="103"/>
      <c r="C243" s="238" t="s">
        <v>139</v>
      </c>
      <c r="D243" s="105" t="s">
        <v>93</v>
      </c>
      <c r="E243" s="117" t="s">
        <v>92</v>
      </c>
      <c r="F243" s="107">
        <f>0.125*2</f>
        <v>0.25</v>
      </c>
      <c r="G243" s="108">
        <f>F243*G240</f>
        <v>5.1100000000000003</v>
      </c>
      <c r="H243" s="79"/>
      <c r="I243" s="80"/>
      <c r="J243" s="79"/>
      <c r="K243" s="80"/>
      <c r="L243" s="83"/>
      <c r="M243" s="80"/>
      <c r="N243" s="84"/>
      <c r="O243" s="85"/>
      <c r="P243" s="85"/>
      <c r="S243" s="56"/>
    </row>
    <row r="244" spans="1:19" s="71" customFormat="1" ht="41.4" x14ac:dyDescent="0.3">
      <c r="A244" s="57" t="s">
        <v>188</v>
      </c>
      <c r="B244" s="58"/>
      <c r="C244" s="59"/>
      <c r="D244" s="60" t="s">
        <v>126</v>
      </c>
      <c r="E244" s="61" t="s">
        <v>33</v>
      </c>
      <c r="F244" s="62"/>
      <c r="G244" s="63">
        <v>88.85</v>
      </c>
      <c r="H244" s="64"/>
      <c r="I244" s="65"/>
      <c r="J244" s="64"/>
      <c r="K244" s="65"/>
      <c r="L244" s="64"/>
      <c r="M244" s="65"/>
      <c r="N244" s="66"/>
      <c r="O244" s="67"/>
      <c r="P244" s="68"/>
      <c r="Q244" s="69"/>
      <c r="R244" s="70"/>
    </row>
    <row r="245" spans="1:19" ht="15.6" x14ac:dyDescent="0.3">
      <c r="A245" s="102"/>
      <c r="B245" s="103"/>
      <c r="C245" s="104"/>
      <c r="D245" s="105" t="s">
        <v>90</v>
      </c>
      <c r="E245" s="117" t="s">
        <v>45</v>
      </c>
      <c r="F245" s="107">
        <v>0.92</v>
      </c>
      <c r="G245" s="108">
        <f>F245*G244</f>
        <v>81.742000000000004</v>
      </c>
      <c r="H245" s="79"/>
      <c r="I245" s="80"/>
      <c r="J245" s="79"/>
      <c r="K245" s="80"/>
      <c r="L245" s="83"/>
      <c r="M245" s="80"/>
      <c r="N245" s="84"/>
      <c r="O245" s="85"/>
      <c r="P245" s="85"/>
      <c r="S245" s="56"/>
    </row>
    <row r="246" spans="1:19" ht="27.6" x14ac:dyDescent="0.3">
      <c r="A246" s="102"/>
      <c r="B246" s="103"/>
      <c r="C246" s="238" t="s">
        <v>139</v>
      </c>
      <c r="D246" s="105" t="s">
        <v>91</v>
      </c>
      <c r="E246" s="117" t="s">
        <v>92</v>
      </c>
      <c r="F246" s="107">
        <v>0.18</v>
      </c>
      <c r="G246" s="108">
        <f>F246*G244</f>
        <v>15.992999999999999</v>
      </c>
      <c r="H246" s="79"/>
      <c r="I246" s="80"/>
      <c r="J246" s="79"/>
      <c r="K246" s="80"/>
      <c r="L246" s="83"/>
      <c r="M246" s="80"/>
      <c r="N246" s="84"/>
      <c r="O246" s="85"/>
      <c r="P246" s="85"/>
      <c r="S246" s="56"/>
    </row>
    <row r="247" spans="1:19" ht="28.2" thickBot="1" x14ac:dyDescent="0.35">
      <c r="A247" s="102"/>
      <c r="B247" s="103"/>
      <c r="C247" s="238" t="s">
        <v>139</v>
      </c>
      <c r="D247" s="105" t="s">
        <v>93</v>
      </c>
      <c r="E247" s="117" t="s">
        <v>92</v>
      </c>
      <c r="F247" s="107">
        <f>0.125*2</f>
        <v>0.25</v>
      </c>
      <c r="G247" s="108">
        <f>F247*G244</f>
        <v>22.212499999999999</v>
      </c>
      <c r="H247" s="79"/>
      <c r="I247" s="80"/>
      <c r="J247" s="79"/>
      <c r="K247" s="80"/>
      <c r="L247" s="83"/>
      <c r="M247" s="80"/>
      <c r="N247" s="84"/>
      <c r="O247" s="85"/>
      <c r="P247" s="85"/>
      <c r="S247" s="56"/>
    </row>
    <row r="248" spans="1:19" s="71" customFormat="1" ht="27.6" x14ac:dyDescent="0.3">
      <c r="A248" s="57" t="s">
        <v>189</v>
      </c>
      <c r="B248" s="58"/>
      <c r="C248" s="59"/>
      <c r="D248" s="60" t="s">
        <v>127</v>
      </c>
      <c r="E248" s="61" t="s">
        <v>33</v>
      </c>
      <c r="F248" s="62"/>
      <c r="G248" s="63">
        <v>248.47</v>
      </c>
      <c r="H248" s="64"/>
      <c r="I248" s="65"/>
      <c r="J248" s="64"/>
      <c r="K248" s="65"/>
      <c r="L248" s="64"/>
      <c r="M248" s="65"/>
      <c r="N248" s="66"/>
      <c r="O248" s="67"/>
      <c r="P248" s="68"/>
      <c r="Q248" s="69"/>
      <c r="R248" s="70"/>
    </row>
    <row r="249" spans="1:19" ht="15.6" x14ac:dyDescent="0.3">
      <c r="A249" s="72"/>
      <c r="B249" s="73"/>
      <c r="C249" s="74"/>
      <c r="D249" s="75" t="s">
        <v>44</v>
      </c>
      <c r="E249" s="76" t="s">
        <v>45</v>
      </c>
      <c r="F249" s="77">
        <v>6</v>
      </c>
      <c r="G249" s="78">
        <f>F249*G248</f>
        <v>1490.82</v>
      </c>
      <c r="H249" s="79"/>
      <c r="I249" s="80"/>
      <c r="J249" s="81"/>
      <c r="K249" s="82"/>
      <c r="L249" s="83"/>
      <c r="M249" s="80"/>
      <c r="N249" s="84"/>
      <c r="O249" s="85"/>
      <c r="P249" s="85"/>
      <c r="S249" s="56"/>
    </row>
    <row r="250" spans="1:19" ht="15.6" x14ac:dyDescent="0.3">
      <c r="A250" s="72"/>
      <c r="B250" s="73"/>
      <c r="C250" s="74" t="s">
        <v>138</v>
      </c>
      <c r="D250" s="75" t="s">
        <v>47</v>
      </c>
      <c r="E250" s="76" t="s">
        <v>35</v>
      </c>
      <c r="F250" s="77"/>
      <c r="G250" s="78"/>
      <c r="H250" s="79"/>
      <c r="I250" s="80"/>
      <c r="J250" s="81"/>
      <c r="K250" s="82"/>
      <c r="L250" s="83"/>
      <c r="M250" s="80"/>
      <c r="N250" s="84"/>
      <c r="O250" s="85"/>
      <c r="P250" s="85"/>
      <c r="S250" s="56"/>
    </row>
    <row r="251" spans="1:19" ht="16.2" thickBot="1" x14ac:dyDescent="0.35">
      <c r="A251" s="86"/>
      <c r="B251" s="87"/>
      <c r="C251" s="88"/>
      <c r="D251" s="89" t="s">
        <v>48</v>
      </c>
      <c r="E251" s="90"/>
      <c r="F251" s="100">
        <v>1</v>
      </c>
      <c r="G251" s="92">
        <f>F251*G248</f>
        <v>248.47</v>
      </c>
      <c r="H251" s="93"/>
      <c r="I251" s="94"/>
      <c r="J251" s="95"/>
      <c r="K251" s="96"/>
      <c r="L251" s="97"/>
      <c r="M251" s="94"/>
      <c r="N251" s="98"/>
      <c r="O251" s="99"/>
      <c r="P251" s="99"/>
      <c r="S251" s="56"/>
    </row>
    <row r="252" spans="1:19" s="71" customFormat="1" ht="27.6" x14ac:dyDescent="0.3">
      <c r="A252" s="57" t="s">
        <v>190</v>
      </c>
      <c r="B252" s="58"/>
      <c r="C252" s="59"/>
      <c r="D252" s="60" t="s">
        <v>128</v>
      </c>
      <c r="E252" s="61" t="s">
        <v>33</v>
      </c>
      <c r="F252" s="62"/>
      <c r="G252" s="63">
        <v>388.58</v>
      </c>
      <c r="H252" s="64"/>
      <c r="I252" s="65"/>
      <c r="J252" s="64"/>
      <c r="K252" s="65"/>
      <c r="L252" s="64"/>
      <c r="M252" s="65"/>
      <c r="N252" s="66"/>
      <c r="O252" s="67"/>
      <c r="P252" s="68"/>
      <c r="Q252" s="69"/>
      <c r="R252" s="70"/>
    </row>
    <row r="253" spans="1:19" ht="15.6" x14ac:dyDescent="0.3">
      <c r="A253" s="72"/>
      <c r="B253" s="73"/>
      <c r="C253" s="74"/>
      <c r="D253" s="75" t="s">
        <v>110</v>
      </c>
      <c r="E253" s="76" t="s">
        <v>35</v>
      </c>
      <c r="F253" s="77">
        <v>1.05</v>
      </c>
      <c r="G253" s="78">
        <f>F253*G252</f>
        <v>408.00900000000001</v>
      </c>
      <c r="H253" s="79"/>
      <c r="I253" s="80"/>
      <c r="J253" s="81"/>
      <c r="K253" s="82"/>
      <c r="L253" s="83"/>
      <c r="M253" s="80"/>
      <c r="N253" s="84"/>
      <c r="O253" s="85"/>
      <c r="P253" s="85"/>
      <c r="S253" s="56"/>
    </row>
    <row r="254" spans="1:19" ht="27.6" x14ac:dyDescent="0.3">
      <c r="A254" s="72"/>
      <c r="B254" s="73"/>
      <c r="C254" s="238" t="s">
        <v>139</v>
      </c>
      <c r="D254" s="75" t="s">
        <v>129</v>
      </c>
      <c r="E254" s="76" t="s">
        <v>35</v>
      </c>
      <c r="F254" s="77">
        <v>1.05</v>
      </c>
      <c r="G254" s="78">
        <f>F254*G252</f>
        <v>408.00900000000001</v>
      </c>
      <c r="H254" s="79"/>
      <c r="I254" s="80"/>
      <c r="J254" s="81"/>
      <c r="K254" s="82"/>
      <c r="L254" s="83"/>
      <c r="M254" s="80"/>
      <c r="N254" s="84"/>
      <c r="O254" s="85"/>
      <c r="P254" s="85"/>
      <c r="S254" s="56"/>
    </row>
    <row r="255" spans="1:19" ht="16.2" thickBot="1" x14ac:dyDescent="0.35">
      <c r="A255" s="86"/>
      <c r="B255" s="87"/>
      <c r="C255" s="88"/>
      <c r="D255" s="89" t="s">
        <v>48</v>
      </c>
      <c r="E255" s="90"/>
      <c r="F255" s="100">
        <v>1</v>
      </c>
      <c r="G255" s="92">
        <f>F255*G252</f>
        <v>388.58</v>
      </c>
      <c r="H255" s="93"/>
      <c r="I255" s="94"/>
      <c r="J255" s="95"/>
      <c r="K255" s="96"/>
      <c r="L255" s="97"/>
      <c r="M255" s="94"/>
      <c r="N255" s="98"/>
      <c r="O255" s="99"/>
      <c r="P255" s="99"/>
      <c r="S255" s="56"/>
    </row>
    <row r="256" spans="1:19" s="71" customFormat="1" ht="41.4" x14ac:dyDescent="0.3">
      <c r="A256" s="57" t="s">
        <v>191</v>
      </c>
      <c r="B256" s="58"/>
      <c r="C256" s="59"/>
      <c r="D256" s="60" t="s">
        <v>130</v>
      </c>
      <c r="E256" s="61" t="s">
        <v>33</v>
      </c>
      <c r="F256" s="62"/>
      <c r="G256" s="63">
        <f>'[1]1-შიდა სამუშაოები'!G287+'[1]1-შიდა სამუშაოები'!G303</f>
        <v>3271.8</v>
      </c>
      <c r="H256" s="64"/>
      <c r="I256" s="65"/>
      <c r="J256" s="64"/>
      <c r="K256" s="65"/>
      <c r="L256" s="64"/>
      <c r="M256" s="65"/>
      <c r="N256" s="66"/>
      <c r="O256" s="67"/>
      <c r="P256" s="68"/>
      <c r="Q256" s="69"/>
      <c r="R256" s="70"/>
    </row>
    <row r="257" spans="1:19" ht="15.6" x14ac:dyDescent="0.3">
      <c r="A257" s="102"/>
      <c r="B257" s="103"/>
      <c r="C257" s="104"/>
      <c r="D257" s="105" t="s">
        <v>90</v>
      </c>
      <c r="E257" s="117" t="s">
        <v>45</v>
      </c>
      <c r="F257" s="107">
        <v>0.92</v>
      </c>
      <c r="G257" s="108">
        <f>F257*G256</f>
        <v>3010.0560000000005</v>
      </c>
      <c r="H257" s="79"/>
      <c r="I257" s="80"/>
      <c r="J257" s="79"/>
      <c r="K257" s="80"/>
      <c r="L257" s="83"/>
      <c r="M257" s="80"/>
      <c r="N257" s="84"/>
      <c r="O257" s="85"/>
      <c r="P257" s="85"/>
      <c r="S257" s="56"/>
    </row>
    <row r="258" spans="1:19" ht="27.6" x14ac:dyDescent="0.3">
      <c r="A258" s="102"/>
      <c r="B258" s="103"/>
      <c r="C258" s="238" t="s">
        <v>139</v>
      </c>
      <c r="D258" s="105" t="s">
        <v>91</v>
      </c>
      <c r="E258" s="117" t="s">
        <v>92</v>
      </c>
      <c r="F258" s="107">
        <v>0.18</v>
      </c>
      <c r="G258" s="108">
        <f>F258*G256</f>
        <v>588.92399999999998</v>
      </c>
      <c r="H258" s="79"/>
      <c r="I258" s="80"/>
      <c r="J258" s="79"/>
      <c r="K258" s="80"/>
      <c r="L258" s="83"/>
      <c r="M258" s="80"/>
      <c r="N258" s="84"/>
      <c r="O258" s="85"/>
      <c r="P258" s="85"/>
      <c r="S258" s="56"/>
    </row>
    <row r="259" spans="1:19" ht="28.2" thickBot="1" x14ac:dyDescent="0.35">
      <c r="A259" s="102"/>
      <c r="B259" s="103"/>
      <c r="C259" s="238" t="s">
        <v>139</v>
      </c>
      <c r="D259" s="105" t="s">
        <v>93</v>
      </c>
      <c r="E259" s="117" t="s">
        <v>92</v>
      </c>
      <c r="F259" s="107">
        <f>0.125*2</f>
        <v>0.25</v>
      </c>
      <c r="G259" s="108">
        <f>F259*G256</f>
        <v>817.95</v>
      </c>
      <c r="H259" s="79"/>
      <c r="I259" s="80"/>
      <c r="J259" s="79"/>
      <c r="K259" s="80"/>
      <c r="L259" s="83"/>
      <c r="M259" s="80"/>
      <c r="N259" s="84"/>
      <c r="O259" s="85"/>
      <c r="P259" s="85"/>
      <c r="S259" s="56"/>
    </row>
    <row r="260" spans="1:19" s="71" customFormat="1" ht="41.4" x14ac:dyDescent="0.3">
      <c r="A260" s="57" t="s">
        <v>192</v>
      </c>
      <c r="B260" s="58"/>
      <c r="C260" s="59"/>
      <c r="D260" s="60" t="s">
        <v>131</v>
      </c>
      <c r="E260" s="61" t="s">
        <v>33</v>
      </c>
      <c r="F260" s="62"/>
      <c r="G260" s="63">
        <v>143.88</v>
      </c>
      <c r="H260" s="64"/>
      <c r="I260" s="65"/>
      <c r="J260" s="64"/>
      <c r="K260" s="65"/>
      <c r="L260" s="64"/>
      <c r="M260" s="65"/>
      <c r="N260" s="66"/>
      <c r="O260" s="67"/>
      <c r="P260" s="68"/>
      <c r="Q260" s="69"/>
      <c r="R260" s="70"/>
    </row>
    <row r="261" spans="1:19" ht="15.6" x14ac:dyDescent="0.3">
      <c r="A261" s="102"/>
      <c r="B261" s="103"/>
      <c r="C261" s="104"/>
      <c r="D261" s="105" t="s">
        <v>90</v>
      </c>
      <c r="E261" s="117" t="s">
        <v>45</v>
      </c>
      <c r="F261" s="107">
        <v>0.92</v>
      </c>
      <c r="G261" s="108">
        <f>F261*G260</f>
        <v>132.36959999999999</v>
      </c>
      <c r="H261" s="79"/>
      <c r="I261" s="80"/>
      <c r="J261" s="79"/>
      <c r="K261" s="80"/>
      <c r="L261" s="83"/>
      <c r="M261" s="80"/>
      <c r="N261" s="84"/>
      <c r="O261" s="85"/>
      <c r="P261" s="85"/>
      <c r="S261" s="56"/>
    </row>
    <row r="262" spans="1:19" ht="27.6" x14ac:dyDescent="0.3">
      <c r="A262" s="102"/>
      <c r="B262" s="103"/>
      <c r="C262" s="238" t="s">
        <v>139</v>
      </c>
      <c r="D262" s="105" t="s">
        <v>91</v>
      </c>
      <c r="E262" s="117" t="s">
        <v>92</v>
      </c>
      <c r="F262" s="107">
        <v>0.18</v>
      </c>
      <c r="G262" s="108">
        <f>F262*G260</f>
        <v>25.898399999999999</v>
      </c>
      <c r="H262" s="79"/>
      <c r="I262" s="80"/>
      <c r="J262" s="79"/>
      <c r="K262" s="80"/>
      <c r="L262" s="83"/>
      <c r="M262" s="80"/>
      <c r="N262" s="84"/>
      <c r="O262" s="85"/>
      <c r="P262" s="85"/>
      <c r="S262" s="56"/>
    </row>
    <row r="263" spans="1:19" ht="28.2" thickBot="1" x14ac:dyDescent="0.35">
      <c r="A263" s="102"/>
      <c r="B263" s="103"/>
      <c r="C263" s="238" t="s">
        <v>139</v>
      </c>
      <c r="D263" s="105" t="s">
        <v>93</v>
      </c>
      <c r="E263" s="117" t="s">
        <v>92</v>
      </c>
      <c r="F263" s="107">
        <f>0.125*2</f>
        <v>0.25</v>
      </c>
      <c r="G263" s="108">
        <f>F263*G260</f>
        <v>35.97</v>
      </c>
      <c r="H263" s="79"/>
      <c r="I263" s="80"/>
      <c r="J263" s="79"/>
      <c r="K263" s="80"/>
      <c r="L263" s="83"/>
      <c r="M263" s="80"/>
      <c r="N263" s="84"/>
      <c r="O263" s="85"/>
      <c r="P263" s="85"/>
      <c r="S263" s="56"/>
    </row>
    <row r="264" spans="1:19" s="71" customFormat="1" ht="27.6" x14ac:dyDescent="0.3">
      <c r="A264" s="57" t="s">
        <v>193</v>
      </c>
      <c r="B264" s="58"/>
      <c r="C264" s="59"/>
      <c r="D264" s="60" t="s">
        <v>132</v>
      </c>
      <c r="E264" s="61" t="s">
        <v>33</v>
      </c>
      <c r="F264" s="62"/>
      <c r="G264" s="63">
        <f>'[1]1-შიდა სამუშაოები'!G351+'[1]1-შიდა სამუშაოები'!G335</f>
        <v>186.52</v>
      </c>
      <c r="H264" s="64"/>
      <c r="I264" s="65"/>
      <c r="J264" s="64"/>
      <c r="K264" s="65"/>
      <c r="L264" s="64"/>
      <c r="M264" s="65"/>
      <c r="N264" s="66"/>
      <c r="O264" s="67"/>
      <c r="P264" s="68"/>
      <c r="Q264" s="69"/>
      <c r="R264" s="70"/>
    </row>
    <row r="265" spans="1:19" ht="15.6" x14ac:dyDescent="0.3">
      <c r="A265" s="102"/>
      <c r="B265" s="103"/>
      <c r="C265" s="104"/>
      <c r="D265" s="105" t="s">
        <v>90</v>
      </c>
      <c r="E265" s="117" t="s">
        <v>45</v>
      </c>
      <c r="F265" s="107">
        <v>0.92</v>
      </c>
      <c r="G265" s="108">
        <f>F265*G264</f>
        <v>171.59840000000003</v>
      </c>
      <c r="H265" s="79"/>
      <c r="I265" s="80"/>
      <c r="J265" s="79"/>
      <c r="K265" s="80"/>
      <c r="L265" s="83"/>
      <c r="M265" s="80"/>
      <c r="N265" s="84"/>
      <c r="O265" s="85"/>
      <c r="P265" s="85"/>
      <c r="S265" s="56"/>
    </row>
    <row r="266" spans="1:19" ht="27.6" x14ac:dyDescent="0.3">
      <c r="A266" s="102"/>
      <c r="B266" s="103"/>
      <c r="C266" s="238" t="s">
        <v>139</v>
      </c>
      <c r="D266" s="105" t="s">
        <v>91</v>
      </c>
      <c r="E266" s="117" t="s">
        <v>92</v>
      </c>
      <c r="F266" s="107">
        <v>0.18</v>
      </c>
      <c r="G266" s="108">
        <f>F266*G264</f>
        <v>33.573599999999999</v>
      </c>
      <c r="H266" s="79"/>
      <c r="I266" s="80"/>
      <c r="J266" s="79"/>
      <c r="K266" s="80"/>
      <c r="L266" s="83"/>
      <c r="M266" s="80"/>
      <c r="N266" s="84"/>
      <c r="O266" s="85"/>
      <c r="P266" s="85"/>
      <c r="S266" s="56"/>
    </row>
    <row r="267" spans="1:19" ht="28.2" thickBot="1" x14ac:dyDescent="0.35">
      <c r="A267" s="109"/>
      <c r="B267" s="110"/>
      <c r="C267" s="238" t="s">
        <v>139</v>
      </c>
      <c r="D267" s="112" t="s">
        <v>93</v>
      </c>
      <c r="E267" s="118" t="s">
        <v>92</v>
      </c>
      <c r="F267" s="114">
        <f>0.125*2</f>
        <v>0.25</v>
      </c>
      <c r="G267" s="115">
        <f>F267*G264</f>
        <v>46.63</v>
      </c>
      <c r="H267" s="93"/>
      <c r="I267" s="94"/>
      <c r="J267" s="93"/>
      <c r="K267" s="94"/>
      <c r="L267" s="97"/>
      <c r="M267" s="94"/>
      <c r="N267" s="98"/>
      <c r="O267" s="99"/>
      <c r="P267" s="99"/>
      <c r="S267" s="56"/>
    </row>
    <row r="268" spans="1:19" s="127" customFormat="1" ht="14.4" thickBot="1" x14ac:dyDescent="0.35">
      <c r="A268" s="120"/>
      <c r="B268" s="120"/>
      <c r="C268" s="120"/>
      <c r="D268" s="120"/>
      <c r="E268" s="120"/>
      <c r="F268" s="120"/>
      <c r="G268" s="121"/>
      <c r="H268" s="122"/>
      <c r="I268" s="123">
        <f>SUM(I9:I267)</f>
        <v>0</v>
      </c>
      <c r="J268" s="124"/>
      <c r="K268" s="123">
        <f>SUM(K9:K267)</f>
        <v>0</v>
      </c>
      <c r="L268" s="123"/>
      <c r="M268" s="123">
        <f>SUM(M9:M267)</f>
        <v>0</v>
      </c>
      <c r="N268" s="125"/>
      <c r="O268" s="126"/>
      <c r="P268" s="126"/>
    </row>
    <row r="269" spans="1:19" s="127" customFormat="1" ht="14.4" thickBot="1" x14ac:dyDescent="0.35">
      <c r="A269" s="120"/>
      <c r="B269" s="120"/>
      <c r="C269" s="120"/>
      <c r="D269" s="120"/>
      <c r="E269" s="120"/>
      <c r="F269" s="120"/>
      <c r="G269" s="128"/>
      <c r="H269" s="129"/>
      <c r="I269" s="130" t="s">
        <v>133</v>
      </c>
      <c r="J269" s="131"/>
      <c r="K269" s="132"/>
      <c r="L269" s="132"/>
      <c r="M269" s="132"/>
      <c r="N269" s="133">
        <f>J269*I268</f>
        <v>0</v>
      </c>
      <c r="O269" s="126"/>
      <c r="P269" s="126"/>
    </row>
    <row r="270" spans="1:19" s="127" customFormat="1" ht="14.4" thickBot="1" x14ac:dyDescent="0.35">
      <c r="A270" s="120"/>
      <c r="B270" s="120"/>
      <c r="C270" s="120"/>
      <c r="D270" s="120"/>
      <c r="E270" s="120"/>
      <c r="F270" s="120"/>
      <c r="G270" s="128"/>
      <c r="H270" s="122"/>
      <c r="I270" s="134"/>
      <c r="J270" s="135"/>
      <c r="K270" s="134"/>
      <c r="L270" s="134"/>
      <c r="M270" s="134"/>
      <c r="N270" s="136"/>
      <c r="O270" s="126"/>
      <c r="P270" s="126"/>
    </row>
    <row r="271" spans="1:19" s="127" customFormat="1" ht="14.4" thickBot="1" x14ac:dyDescent="0.35">
      <c r="A271" s="120"/>
      <c r="B271" s="120"/>
      <c r="C271" s="120"/>
      <c r="D271" s="137"/>
      <c r="E271" s="138"/>
      <c r="F271" s="137"/>
      <c r="G271" s="69"/>
      <c r="H271" s="129"/>
      <c r="I271" s="139" t="s">
        <v>10</v>
      </c>
      <c r="J271" s="140"/>
      <c r="K271" s="132"/>
      <c r="L271" s="132"/>
      <c r="M271" s="132"/>
      <c r="N271" s="141">
        <f>SUM(N9:N270)</f>
        <v>0</v>
      </c>
      <c r="O271" s="142"/>
      <c r="P271" s="142"/>
    </row>
    <row r="272" spans="1:19" s="127" customFormat="1" ht="14.4" thickBot="1" x14ac:dyDescent="0.35">
      <c r="A272" s="120"/>
      <c r="B272" s="120"/>
      <c r="C272" s="120"/>
      <c r="D272" s="137"/>
      <c r="E272" s="138"/>
      <c r="F272" s="137"/>
      <c r="G272" s="69"/>
      <c r="H272" s="143"/>
      <c r="I272" s="144"/>
      <c r="J272" s="145"/>
      <c r="K272" s="144"/>
      <c r="L272" s="144"/>
      <c r="M272" s="144"/>
      <c r="N272" s="146"/>
      <c r="O272" s="142"/>
      <c r="P272" s="142"/>
    </row>
    <row r="273" spans="1:16" s="127" customFormat="1" ht="13.8" x14ac:dyDescent="0.3">
      <c r="A273" s="147"/>
      <c r="B273" s="148"/>
      <c r="C273" s="149"/>
      <c r="D273" s="137"/>
      <c r="E273" s="150"/>
      <c r="F273" s="150"/>
      <c r="G273" s="151"/>
      <c r="H273" s="152"/>
      <c r="I273" s="153" t="s">
        <v>134</v>
      </c>
      <c r="J273" s="154"/>
      <c r="K273" s="155"/>
      <c r="L273" s="155"/>
      <c r="M273" s="155"/>
      <c r="N273" s="156">
        <f>N271*J273</f>
        <v>0</v>
      </c>
      <c r="O273" s="142"/>
      <c r="P273" s="142"/>
    </row>
    <row r="274" spans="1:16" s="127" customFormat="1" ht="14.4" thickBot="1" x14ac:dyDescent="0.35">
      <c r="A274" s="147"/>
      <c r="B274" s="148"/>
      <c r="C274" s="149"/>
      <c r="D274" s="137"/>
      <c r="E274" s="150"/>
      <c r="F274" s="150"/>
      <c r="G274" s="151"/>
      <c r="H274" s="157"/>
      <c r="I274" s="158" t="s">
        <v>10</v>
      </c>
      <c r="J274" s="159"/>
      <c r="K274" s="160"/>
      <c r="L274" s="160"/>
      <c r="M274" s="160"/>
      <c r="N274" s="161">
        <f>N271+N273</f>
        <v>0</v>
      </c>
      <c r="O274" s="166"/>
      <c r="P274" s="166"/>
    </row>
    <row r="275" spans="1:16" ht="14.4" thickBot="1" x14ac:dyDescent="0.35">
      <c r="A275" s="162"/>
      <c r="B275" s="163"/>
      <c r="C275" s="164"/>
      <c r="D275" s="4"/>
      <c r="E275" s="127"/>
      <c r="F275" s="127"/>
      <c r="G275" s="165"/>
      <c r="H275" s="143"/>
      <c r="I275" s="144"/>
      <c r="J275" s="145"/>
      <c r="K275" s="144"/>
      <c r="L275" s="144"/>
      <c r="M275" s="144"/>
      <c r="N275" s="146"/>
      <c r="O275" s="10"/>
      <c r="P275" s="10"/>
    </row>
    <row r="276" spans="1:16" ht="13.8" x14ac:dyDescent="0.3">
      <c r="B276" s="2"/>
      <c r="C276" s="3"/>
      <c r="D276" s="4"/>
      <c r="E276" s="5"/>
      <c r="F276" s="4"/>
      <c r="G276" s="8"/>
      <c r="H276" s="152"/>
      <c r="I276" s="153" t="s">
        <v>135</v>
      </c>
      <c r="J276" s="154"/>
      <c r="K276" s="155"/>
      <c r="L276" s="167"/>
      <c r="M276" s="155"/>
      <c r="N276" s="168">
        <f>N274*J276</f>
        <v>0</v>
      </c>
    </row>
    <row r="277" spans="1:16" ht="14.4" thickBot="1" x14ac:dyDescent="0.35">
      <c r="H277" s="157"/>
      <c r="I277" s="158" t="s">
        <v>10</v>
      </c>
      <c r="J277" s="159"/>
      <c r="K277" s="160"/>
      <c r="L277" s="159"/>
      <c r="M277" s="160"/>
      <c r="N277" s="169">
        <f>N274+N276</f>
        <v>0</v>
      </c>
    </row>
  </sheetData>
  <autoFilter ref="C1:C277" xr:uid="{CA7B65B5-1DCD-4BF8-85FC-921DD0B6358B}"/>
  <mergeCells count="4">
    <mergeCell ref="F6:G6"/>
    <mergeCell ref="H6:I6"/>
    <mergeCell ref="J6:K6"/>
    <mergeCell ref="L6:M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მოსაპირკეთებელი სამუშაოები</vt:lpstr>
      <vt:lpstr>'მოსაპირკეთებელი სამუშაოები'!Print_Area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 Holding</dc:creator>
  <cp:lastModifiedBy>Gino Holding</cp:lastModifiedBy>
  <dcterms:created xsi:type="dcterms:W3CDTF">2024-01-05T08:17:22Z</dcterms:created>
  <dcterms:modified xsi:type="dcterms:W3CDTF">2024-01-05T13:23:55Z</dcterms:modified>
</cp:coreProperties>
</file>