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o Holding\Desktop\შიდა-მოსაპირკეთებელი სამუშაოები\"/>
    </mc:Choice>
  </mc:AlternateContent>
  <xr:revisionPtr revIDLastSave="0" documentId="13_ncr:1_{E5311337-CD94-4223-8B5C-85B6ABE5799F}" xr6:coauthVersionLast="45" xr6:coauthVersionMax="45" xr10:uidLastSave="{00000000-0000-0000-0000-000000000000}"/>
  <bookViews>
    <workbookView xWindow="-108" yWindow="-108" windowWidth="23256" windowHeight="14016" xr2:uid="{74DF4DA9-6C27-47E0-924F-25C7ED64BEE6}"/>
  </bookViews>
  <sheets>
    <sheet name="შიდა სამუშაოები" sheetId="1" r:id="rId1"/>
  </sheets>
  <externalReferences>
    <externalReference r:id="rId2"/>
  </externalReferences>
  <definedNames>
    <definedName name="_xlnm._FilterDatabase" localSheetId="0" hidden="1">'შიდა სამუშაოები'!$C$1:$C$376</definedName>
    <definedName name="ColumnTitle1">#REF!</definedName>
    <definedName name="company_name">#REF!</definedName>
    <definedName name="gatboba">#REF!</definedName>
    <definedName name="gatboba2">#REF!</definedName>
    <definedName name="NB">#REF!</definedName>
    <definedName name="_xlnm.Print_Area" localSheetId="0">'შიდა სამუშაოები'!$A$1:$P$369</definedName>
    <definedName name="RB">#REF!</definedName>
    <definedName name="RowTitleRegion1..C7">#REF!</definedName>
    <definedName name="RowTitleRegion2..G5">#REF!</definedName>
    <definedName name="RowTitleRegion3..G2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4" i="1" l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2" i="1"/>
  <c r="G151" i="1"/>
  <c r="G150" i="1"/>
  <c r="G149" i="1"/>
  <c r="G148" i="1"/>
  <c r="G147" i="1"/>
  <c r="G146" i="1"/>
  <c r="G145" i="1"/>
  <c r="G144" i="1"/>
  <c r="G143" i="1"/>
  <c r="F142" i="1"/>
  <c r="G142" i="1" s="1"/>
  <c r="F140" i="1"/>
  <c r="G140" i="1" s="1"/>
  <c r="G138" i="1"/>
  <c r="G136" i="1"/>
  <c r="G135" i="1"/>
  <c r="G134" i="1"/>
  <c r="G133" i="1"/>
  <c r="G132" i="1"/>
  <c r="G131" i="1"/>
  <c r="G130" i="1"/>
  <c r="G129" i="1"/>
  <c r="G128" i="1"/>
  <c r="G127" i="1"/>
  <c r="F126" i="1"/>
  <c r="G126" i="1" s="1"/>
  <c r="G124" i="1"/>
  <c r="G122" i="1"/>
  <c r="G120" i="1"/>
  <c r="G119" i="1"/>
  <c r="G118" i="1"/>
  <c r="G117" i="1"/>
  <c r="G116" i="1"/>
  <c r="G115" i="1"/>
  <c r="G114" i="1"/>
  <c r="G113" i="1"/>
  <c r="G112" i="1"/>
  <c r="G111" i="1"/>
  <c r="F110" i="1"/>
  <c r="G110" i="1" s="1"/>
  <c r="G108" i="1"/>
  <c r="G106" i="1"/>
  <c r="G105" i="1"/>
  <c r="G104" i="1"/>
  <c r="G103" i="1"/>
  <c r="G102" i="1"/>
  <c r="G101" i="1"/>
  <c r="G100" i="1"/>
  <c r="G99" i="1"/>
  <c r="G98" i="1"/>
  <c r="G97" i="1"/>
  <c r="F96" i="1"/>
  <c r="G96" i="1" s="1"/>
  <c r="G94" i="1"/>
  <c r="F92" i="1"/>
  <c r="G92" i="1" s="1"/>
  <c r="F90" i="1"/>
  <c r="G90" i="1" s="1"/>
  <c r="G88" i="1"/>
  <c r="F86" i="1"/>
  <c r="G86" i="1" s="1"/>
  <c r="G84" i="1"/>
  <c r="F82" i="1"/>
  <c r="G82" i="1" s="1"/>
  <c r="G80" i="1"/>
  <c r="G78" i="1"/>
  <c r="G76" i="1"/>
  <c r="G75" i="1"/>
  <c r="G74" i="1"/>
  <c r="G73" i="1"/>
  <c r="G72" i="1"/>
  <c r="G71" i="1"/>
  <c r="G70" i="1"/>
  <c r="G69" i="1"/>
  <c r="G68" i="1"/>
  <c r="G67" i="1"/>
  <c r="G66" i="1"/>
  <c r="F65" i="1"/>
  <c r="G65" i="1" s="1"/>
  <c r="F62" i="1"/>
  <c r="G62" i="1" s="1"/>
  <c r="G61" i="1"/>
  <c r="G60" i="1"/>
  <c r="F58" i="1"/>
  <c r="G58" i="1" s="1"/>
  <c r="G57" i="1"/>
  <c r="F55" i="1"/>
  <c r="G55" i="1" s="1"/>
  <c r="G54" i="1"/>
  <c r="G53" i="1"/>
  <c r="F51" i="1"/>
  <c r="G51" i="1" s="1"/>
  <c r="G50" i="1"/>
  <c r="F48" i="1"/>
  <c r="G48" i="1" s="1"/>
  <c r="G47" i="1"/>
  <c r="F45" i="1"/>
  <c r="G45" i="1" s="1"/>
  <c r="G44" i="1"/>
  <c r="G43" i="1"/>
  <c r="F41" i="1"/>
  <c r="G41" i="1" s="1"/>
  <c r="G40" i="1"/>
  <c r="F38" i="1"/>
  <c r="G38" i="1" s="1"/>
  <c r="G37" i="1"/>
  <c r="F35" i="1"/>
  <c r="G35" i="1" s="1"/>
  <c r="G34" i="1"/>
  <c r="G33" i="1"/>
  <c r="F31" i="1"/>
  <c r="G31" i="1" s="1"/>
  <c r="G30" i="1"/>
  <c r="F28" i="1"/>
  <c r="G28" i="1" s="1"/>
  <c r="G27" i="1"/>
  <c r="G26" i="1"/>
  <c r="F24" i="1"/>
  <c r="G24" i="1" s="1"/>
  <c r="G23" i="1"/>
  <c r="G22" i="1"/>
  <c r="F20" i="1"/>
  <c r="G20" i="1" s="1"/>
  <c r="G19" i="1"/>
  <c r="F17" i="1"/>
  <c r="G14" i="1"/>
  <c r="A14" i="1"/>
  <c r="A18" i="1" s="1"/>
  <c r="A21" i="1" s="1"/>
  <c r="F13" i="1"/>
  <c r="G13" i="1" s="1"/>
  <c r="G12" i="1"/>
  <c r="B2" i="1"/>
  <c r="G16" i="1" l="1"/>
  <c r="G17" i="1"/>
  <c r="A25" i="1"/>
  <c r="G15" i="1"/>
  <c r="A29" i="1" l="1"/>
  <c r="A32" i="1" l="1"/>
  <c r="A36" i="1" s="1"/>
  <c r="A39" i="1" s="1"/>
  <c r="A42" i="1" l="1"/>
  <c r="A46" i="1" s="1"/>
  <c r="A49" i="1" l="1"/>
  <c r="A52" i="1" l="1"/>
  <c r="A56" i="1"/>
  <c r="A59" i="1" l="1"/>
  <c r="A64" i="1" s="1"/>
  <c r="K365" i="1" l="1"/>
  <c r="A77" i="1"/>
  <c r="A79" i="1" s="1"/>
  <c r="A81" i="1" l="1"/>
  <c r="A83" i="1" s="1"/>
  <c r="A85" i="1" l="1"/>
  <c r="A87" i="1" s="1"/>
  <c r="A89" i="1" l="1"/>
  <c r="A91" i="1" s="1"/>
  <c r="A93" i="1" l="1"/>
  <c r="A95" i="1" s="1"/>
  <c r="A107" i="1" s="1"/>
  <c r="A109" i="1" l="1"/>
  <c r="A121" i="1" s="1"/>
  <c r="M365" i="1" l="1"/>
  <c r="A123" i="1"/>
  <c r="A125" i="1" l="1"/>
  <c r="A137" i="1" s="1"/>
  <c r="A139" i="1" l="1"/>
  <c r="A141" i="1" s="1"/>
  <c r="A154" i="1" s="1"/>
  <c r="A171" i="1" s="1"/>
  <c r="A187" i="1" s="1"/>
  <c r="A203" i="1" s="1"/>
  <c r="A220" i="1" s="1"/>
  <c r="A236" i="1" s="1"/>
  <c r="A252" i="1" s="1"/>
  <c r="A269" i="1" s="1"/>
  <c r="A285" i="1" s="1"/>
  <c r="A301" i="1" s="1"/>
  <c r="A317" i="1" s="1"/>
  <c r="A333" i="1" s="1"/>
  <c r="A349" i="1" s="1"/>
  <c r="I365" i="1" l="1"/>
  <c r="N366" i="1" s="1"/>
  <c r="N368" i="1" s="1"/>
  <c r="N370" i="1" l="1"/>
  <c r="N371" i="1" s="1"/>
  <c r="N373" i="1" l="1"/>
  <c r="N374" i="1" s="1"/>
</calcChain>
</file>

<file path=xl/sharedStrings.xml><?xml version="1.0" encoding="utf-8"?>
<sst xmlns="http://schemas.openxmlformats.org/spreadsheetml/2006/main" count="750" uniqueCount="127">
  <si>
    <t>შიდა სამუშაოები</t>
  </si>
  <si>
    <t>N</t>
  </si>
  <si>
    <t>ნახაზის No:</t>
  </si>
  <si>
    <t>შენიშვნა</t>
  </si>
  <si>
    <t>სამუშაოს დასახელება</t>
  </si>
  <si>
    <t>განზომილება</t>
  </si>
  <si>
    <t>რაოდენობა</t>
  </si>
  <si>
    <t>მასალა</t>
  </si>
  <si>
    <t>ხელფასი</t>
  </si>
  <si>
    <t>მანქანა-მექანისზმი</t>
  </si>
  <si>
    <t>ჯამი</t>
  </si>
  <si>
    <t>ჯამი სამუშაოს ერთეულზე</t>
  </si>
  <si>
    <t>ღირებულება სამუშაოს ერთეულზე</t>
  </si>
  <si>
    <t>ნორმატიული ერთეულზე</t>
  </si>
  <si>
    <t>სულ</t>
  </si>
  <si>
    <t>ერთ.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</si>
  <si>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</si>
  <si>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</si>
  <si>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</si>
  <si>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</si>
  <si>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</si>
  <si>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</si>
  <si>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</si>
  <si>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</si>
  <si>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</si>
  <si>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</si>
  <si>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</si>
  <si>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</si>
  <si>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</si>
  <si>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</si>
  <si>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</si>
  <si>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იატაკი</t>
  </si>
  <si>
    <t>მოჭიმვის მოწყობა სისქით 100მმ - ჯაზ-ბარი</t>
  </si>
  <si>
    <r>
      <t>მ</t>
    </r>
    <r>
      <rPr>
        <b/>
        <vertAlign val="superscript"/>
        <sz val="10"/>
        <rFont val="Calibri"/>
        <family val="2"/>
        <scheme val="minor"/>
      </rPr>
      <t>2</t>
    </r>
  </si>
  <si>
    <t>მინაბამბა 50მმ</t>
  </si>
  <si>
    <r>
      <t>მ</t>
    </r>
    <r>
      <rPr>
        <vertAlign val="superscript"/>
        <sz val="10"/>
        <rFont val="Calibri"/>
        <family val="2"/>
        <scheme val="minor"/>
      </rPr>
      <t>2</t>
    </r>
  </si>
  <si>
    <t>ქვიშა-ცემენტის ხსნარი</t>
  </si>
  <si>
    <r>
      <t>მ</t>
    </r>
    <r>
      <rPr>
        <vertAlign val="superscript"/>
        <sz val="10"/>
        <rFont val="Calibri"/>
        <family val="2"/>
        <scheme val="minor"/>
      </rPr>
      <t>3</t>
    </r>
  </si>
  <si>
    <t>მოჭიმვის მოწყობა სისქით 100მმ - ჯაზ-ბარის კულისები_&amp;_WC</t>
  </si>
  <si>
    <t>ჰიდროსაიზოლაციო ფენილი</t>
  </si>
  <si>
    <t>მოჭიმვის მოწყობა სისქით 100მმ - ჯაზ-ბარის დერეფანი</t>
  </si>
  <si>
    <t>მოჭიმვის მოწყობა სისქით 100მმ - WC N9_&amp;_N10</t>
  </si>
  <si>
    <t>მოჭიმვის მოწყობა სისქით 100მმ - სამზარეულოს სველი წერტილები</t>
  </si>
  <si>
    <t>მოჭიმვის მოწყობა სისქით 100მმ - რეცეფცია და ანტრესოლი</t>
  </si>
  <si>
    <t>მოჭიმვის მოწყობა სისქით 100მმ - საპარკინგე სივრცე და პანდუსი</t>
  </si>
  <si>
    <t>ლითონის ბადე 200X200 მმ</t>
  </si>
  <si>
    <t>მოჭიმვის მოწყობა სისქით 100მმ - ოფისები.ბინები. აპარტამენტები</t>
  </si>
  <si>
    <t>XPS 50მმ</t>
  </si>
  <si>
    <t>მოჭიმვის მოწყობა სისქით 100მმ - დერეფანი N1_&amp;_N2</t>
  </si>
  <si>
    <t>მოჭიმვის მოწყობა სისქით 100მმ - კომერციული</t>
  </si>
  <si>
    <t>მოჭიმვის მოწყობა სისქით 100მმ - სპა</t>
  </si>
  <si>
    <t>მოჭიმვის მოწყობა სისქით 100მმ - სპა WC</t>
  </si>
  <si>
    <t>კედლები</t>
  </si>
  <si>
    <t>თაბაშირ-მუყაოს ფილის კედელი - ჯაზ-ბარი</t>
  </si>
  <si>
    <t>m2</t>
  </si>
  <si>
    <t>მძიმე თაბაშირის ფილა სისქე 12.5მმ, წონა 12.5კგ/მ2</t>
  </si>
  <si>
    <t xml:space="preserve"> </t>
  </si>
  <si>
    <t>კნაუფის პროფილი CW 50/50/0.6</t>
  </si>
  <si>
    <t>l/m</t>
  </si>
  <si>
    <t>კნაუფის პროფილი UW 50/40/0.6</t>
  </si>
  <si>
    <t>გამჭედი დუბელი K 6x35</t>
  </si>
  <si>
    <t>pcs</t>
  </si>
  <si>
    <t>შურუპი თვითმჭრელი (TN 25) 3.5x25 მმ</t>
  </si>
  <si>
    <t>შურუპი თვითმჭრელი (TN 35) 3.5x35 მმ</t>
  </si>
  <si>
    <t>თაბაშირის ფითხი Knauf Fugagips</t>
  </si>
  <si>
    <t>kg</t>
  </si>
  <si>
    <t>არმირების ქაღალდის ლენტი</t>
  </si>
  <si>
    <t>საიზოლაციო ლენტი პროფილებისათვის PE 50</t>
  </si>
  <si>
    <t>აკუსტიკური ქვაბამბა 50მმ, სიმკვრივე 15-35 კგ/მ3</t>
  </si>
  <si>
    <t>აკუსტიკური ქაფი</t>
  </si>
  <si>
    <t>გრძ.მ</t>
  </si>
  <si>
    <t>სხვა მასალა - თაბაშირ-მუყაოს ფილის კედელი. ცეცხლმედეგობა - 120წთ</t>
  </si>
  <si>
    <t>შიდა კედლების და ტიხრების შელესვა გიპერით - პარკინგი</t>
  </si>
  <si>
    <t>გიპერის ფითხი</t>
  </si>
  <si>
    <t>კგ</t>
  </si>
  <si>
    <t>შიდა კედლების და ტიხრების შელესვა გიპერით - ჯაზ-ბარის კულისები_&amp;_WC</t>
  </si>
  <si>
    <t>შიდა კედლების და ტიხრების შელესვა ქვიშა-ცემენტის ხსნარით - ჯაზ-ბარის  WC</t>
  </si>
  <si>
    <r>
      <t>მ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</si>
  <si>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შიდა კედლების და ტიხრების შელესვა გიპერით - ჯაზ-ბარის დერეფანი</t>
  </si>
  <si>
    <t>შიდა კედლების და ტიხრების შელესვა ქვიშა-ცემენტის ხსნარით - WC N9_&amp;_N10</t>
  </si>
  <si>
    <t>შიდა კედლების და ტიხრების შელესვა გიპერით - დამხმ.ფ.N7-N8-12-13-13ა-13ბ</t>
  </si>
  <si>
    <t>შიდა კედლების და ტიხრების შელესვა ქვიშა-ცემენტის ხსნარით - სამზარეულოს სველი წერტილები</t>
  </si>
  <si>
    <t>ჰიდროიზოლაცია - სამზარეულოს სველი წერტილები</t>
  </si>
  <si>
    <t>შიდა კედლების და ტიხრების შელესვა გიპერით - რეცეფცია და ანტრესოლი</t>
  </si>
  <si>
    <t>თაბაშირ-მუყაოს ფილის კედელი - რეცეფცია და ანტრესოლი</t>
  </si>
  <si>
    <t>შიდა კედლების და ტიხრების შელესვა გიპერით - ოფისები.ბინები. აპარტამენტები</t>
  </si>
  <si>
    <t>თაბაშირ-მუყაოს ფილის კედელი - ოფისები.ბინები. აპარტამენტები</t>
  </si>
  <si>
    <t>შიდა კედლების და ტიხრების შელესვა გიპერით - დერეფანი N1_&amp;_N2</t>
  </si>
  <si>
    <t>შიდა კედლების და ტიხრების შელესვა გიპერით - კომერციული</t>
  </si>
  <si>
    <t>თაბაშირ-მუყაოს ფილის კედელი - კომერციული</t>
  </si>
  <si>
    <t>შიდა კედლების და ტიხრების შელესვა გიპერით - კიბის უჯრედები</t>
  </si>
  <si>
    <t>შიდა კედლების და ტიხრების შელესვა ქვიშა-ცემენტის ხსნარით - სპა</t>
  </si>
  <si>
    <t>თაბაშირ-მუყაოს ფილის კედელი - სპა</t>
  </si>
  <si>
    <t>ჭერი</t>
  </si>
  <si>
    <t>თაბაშირ-მუყაოს შეკიდული ჭერი ლითონის ერთდონიან კარკასზე - ჯაზ-ბარი</t>
  </si>
  <si>
    <t>თაბაშირ-მუყაოს ფილა 2500x1200x12.5</t>
  </si>
  <si>
    <t>მ2</t>
  </si>
  <si>
    <t>კნაუფის პროფილი CD 60/27</t>
  </si>
  <si>
    <t>კნაუფის პროფილი UD 28/27</t>
  </si>
  <si>
    <t>CD პროფილის გადასაბმელი</t>
  </si>
  <si>
    <t>ცალი</t>
  </si>
  <si>
    <t>CD პროფილის ერთდონიანი გადასაბმელი</t>
  </si>
  <si>
    <t>CD პროფილი ანკერ სწრაფსაკიდი</t>
  </si>
  <si>
    <t>CD პროფილი საკიდი</t>
  </si>
  <si>
    <t>შურუპი LN9</t>
  </si>
  <si>
    <t>შურუპი LN25</t>
  </si>
  <si>
    <t>რკინის დუბელი</t>
  </si>
  <si>
    <t>გამჭედი დუბელი К 6/35 </t>
  </si>
  <si>
    <t>არმირების ლენტი</t>
  </si>
  <si>
    <t>ფითხი Knauf Fugagips</t>
  </si>
  <si>
    <t>Knauf – ტიფენგრუნდი (Knauf Tiefengrund)</t>
  </si>
  <si>
    <t>ლტ</t>
  </si>
  <si>
    <t>სხვა დამხმარე მასალები</t>
  </si>
  <si>
    <t>თაბაშირ-მუყაოს ნესტგამძლე ფილა 2500x1200x12.5</t>
  </si>
  <si>
    <t>თაბაშირ-მუყაოს შეკიდული ჭერი ლითონის ერთდონიან კარკასზე - ჯაზ-ბარის კულისები_&amp;_WC</t>
  </si>
  <si>
    <t>თაბაშირ-მუყაოს შეკიდული ჭერი ლითონის ერთდონიან კარკასზე - ჯაზ-ბარის დერეფანი</t>
  </si>
  <si>
    <t>თაბაშირ-მუყაოს შეკიდული ჭერი ლითონის ერთდონიან კარკასზე - WC N9_&amp;_N10</t>
  </si>
  <si>
    <t>თაბაშირ-მუყაოს შეკიდული ჭერი ლითონის ერთდონიან კარკასზე - სამზარეულოს სველი წერტილები</t>
  </si>
  <si>
    <t>თაბაშირ-მუყაოს შეკიდული ჭერი ლითონის ერთდონიან კარკასზე - რეცეფცია და ანტრესოლი</t>
  </si>
  <si>
    <t>თაბაშირ-მუყაოს შეკიდული ჭერი ლითონის ერთდონიან კარკასზე - ოფისები.ბინები. აპარტამენტები</t>
  </si>
  <si>
    <t>თაბაშირ-მუყაოს შეკიდული ჭერი ლითონის ერთდონიან კარკასზე - სპა</t>
  </si>
  <si>
    <t>ტრანსპორტირების ხარჯი</t>
  </si>
  <si>
    <t>ზედნადები ხარჯი</t>
  </si>
  <si>
    <t>გეგმიური დაგროვება</t>
  </si>
  <si>
    <t>knauf</t>
  </si>
  <si>
    <t>მიუთითეთ სიმკვრივე</t>
  </si>
  <si>
    <t>მიუთითეთ გამოსაყენებელი მასალა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</si>
</sst>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GEL&quot;* #,##0.00_);_(&quot;GEL&quot;* \(#,##0.00\);_(&quot;GEL&quot;* &quot;-&quot;??_);_(@_)"/>
    <numFmt numFmtId="165" formatCode="_([$$-409]* #,##0.00_);_([$$-409]* \(#,##0.00\);_([$$-409]* &quot;-&quot;??_);_(@_)"/>
    <numFmt numFmtId="166" formatCode="0.0"/>
    <numFmt numFmtId="167" formatCode="_-* #,##0.00\ [$₾-437]_-;\-* #,##0.00\ [$₾-437]_-;_-* &quot;-&quot;??\ [$₾-437]_-;_-@_-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2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65" fontId="2" fillId="2" borderId="0" xfId="3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5" fontId="2" fillId="2" borderId="0" xfId="0" applyNumberFormat="1" applyFont="1" applyFill="1" applyAlignment="1" applyProtection="1">
      <alignment vertical="center" wrapText="1"/>
      <protection locked="0"/>
    </xf>
    <xf numFmtId="165" fontId="4" fillId="2" borderId="0" xfId="0" applyNumberFormat="1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165" fontId="2" fillId="2" borderId="0" xfId="3" applyNumberFormat="1" applyFont="1" applyFill="1" applyAlignment="1" applyProtection="1">
      <alignment vertical="center"/>
      <protection locked="0"/>
    </xf>
    <xf numFmtId="165" fontId="2" fillId="2" borderId="0" xfId="0" applyNumberFormat="1" applyFont="1" applyFill="1" applyAlignment="1" applyProtection="1">
      <alignment vertical="center"/>
      <protection locked="0"/>
    </xf>
    <xf numFmtId="165" fontId="4" fillId="2" borderId="0" xfId="0" applyNumberFormat="1" applyFont="1" applyFill="1" applyAlignment="1" applyProtection="1">
      <alignment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4" fillId="2" borderId="2" xfId="4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165" fontId="4" fillId="2" borderId="11" xfId="3" applyNumberFormat="1" applyFont="1" applyFill="1" applyBorder="1" applyAlignment="1">
      <alignment horizontal="center" vertical="center" wrapText="1"/>
    </xf>
    <xf numFmtId="165" fontId="4" fillId="2" borderId="8" xfId="4" applyNumberFormat="1" applyFont="1" applyFill="1" applyBorder="1" applyAlignment="1">
      <alignment horizontal="center" vertical="center" wrapText="1"/>
    </xf>
    <xf numFmtId="165" fontId="4" fillId="2" borderId="8" xfId="4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165" fontId="8" fillId="3" borderId="22" xfId="3" applyNumberFormat="1" applyFont="1" applyFill="1" applyBorder="1" applyAlignment="1">
      <alignment horizontal="center" vertical="center" wrapText="1"/>
    </xf>
    <xf numFmtId="49" fontId="8" fillId="3" borderId="23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10" fillId="2" borderId="0" xfId="3" applyNumberFormat="1" applyFont="1" applyFill="1" applyBorder="1" applyAlignment="1" applyProtection="1">
      <alignment horizontal="left" vertical="center"/>
      <protection locked="0"/>
    </xf>
    <xf numFmtId="165" fontId="0" fillId="2" borderId="0" xfId="3" applyNumberFormat="1" applyFont="1" applyFill="1" applyBorder="1" applyAlignment="1" applyProtection="1">
      <alignment horizontal="left" vertical="center"/>
      <protection locked="0"/>
    </xf>
    <xf numFmtId="165" fontId="0" fillId="2" borderId="0" xfId="0" applyNumberFormat="1" applyFill="1" applyAlignment="1" applyProtection="1">
      <alignment horizontal="left" vertical="center"/>
      <protection locked="0"/>
    </xf>
    <xf numFmtId="165" fontId="0" fillId="2" borderId="25" xfId="0" applyNumberForma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6" fontId="12" fillId="4" borderId="27" xfId="0" applyNumberFormat="1" applyFont="1" applyFill="1" applyBorder="1" applyAlignment="1">
      <alignment vertical="center" wrapText="1"/>
    </xf>
    <xf numFmtId="2" fontId="12" fillId="4" borderId="28" xfId="0" applyNumberFormat="1" applyFont="1" applyFill="1" applyBorder="1" applyAlignment="1">
      <alignment horizontal="center" vertical="center" wrapText="1"/>
    </xf>
    <xf numFmtId="43" fontId="11" fillId="4" borderId="29" xfId="4" applyFont="1" applyFill="1" applyBorder="1" applyAlignment="1">
      <alignment horizontal="center" vertical="center" wrapText="1"/>
    </xf>
    <xf numFmtId="43" fontId="12" fillId="4" borderId="28" xfId="4" applyFont="1" applyFill="1" applyBorder="1" applyAlignment="1">
      <alignment horizontal="center" vertical="center" wrapText="1"/>
    </xf>
    <xf numFmtId="167" fontId="2" fillId="4" borderId="29" xfId="3" applyNumberFormat="1" applyFont="1" applyFill="1" applyBorder="1" applyAlignment="1" applyProtection="1">
      <alignment horizontal="center" vertical="center" wrapText="1"/>
      <protection locked="0"/>
    </xf>
    <xf numFmtId="167" fontId="4" fillId="4" borderId="28" xfId="4" applyNumberFormat="1" applyFont="1" applyFill="1" applyBorder="1" applyAlignment="1" applyProtection="1">
      <alignment horizontal="center" vertical="center" wrapText="1"/>
      <protection locked="0"/>
    </xf>
    <xf numFmtId="167" fontId="4" fillId="4" borderId="27" xfId="4" applyNumberFormat="1" applyFont="1" applyFill="1" applyBorder="1" applyAlignment="1" applyProtection="1">
      <alignment vertical="center" wrapText="1"/>
      <protection locked="0"/>
    </xf>
    <xf numFmtId="167" fontId="12" fillId="4" borderId="2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 applyProtection="1">
      <alignment vertical="center" wrapText="1"/>
      <protection locked="0"/>
    </xf>
    <xf numFmtId="0" fontId="12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68" fontId="11" fillId="2" borderId="11" xfId="5" applyNumberFormat="1" applyFont="1" applyFill="1" applyBorder="1" applyAlignment="1">
      <alignment horizontal="center" vertical="center" wrapText="1"/>
    </xf>
    <xf numFmtId="169" fontId="12" fillId="2" borderId="12" xfId="4" applyNumberFormat="1" applyFont="1" applyFill="1" applyBorder="1" applyAlignment="1">
      <alignment horizontal="center" vertical="center" wrapText="1"/>
    </xf>
    <xf numFmtId="167" fontId="11" fillId="2" borderId="34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10" xfId="4" applyNumberFormat="1" applyFont="1" applyFill="1" applyBorder="1" applyAlignment="1" applyProtection="1">
      <alignment horizontal="center" vertical="center" wrapText="1"/>
      <protection locked="0"/>
    </xf>
    <xf numFmtId="167" fontId="11" fillId="2" borderId="11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12" xfId="4" applyNumberFormat="1" applyFont="1" applyFill="1" applyBorder="1" applyAlignment="1" applyProtection="1">
      <alignment horizontal="center" vertical="center" wrapText="1"/>
      <protection locked="0"/>
    </xf>
    <xf numFmtId="167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167" fontId="12" fillId="0" borderId="12" xfId="4" applyNumberFormat="1" applyFont="1" applyFill="1" applyBorder="1" applyAlignment="1" applyProtection="1">
      <alignment horizontal="center" vertical="center" wrapText="1"/>
      <protection locked="0"/>
    </xf>
    <xf numFmtId="167" fontId="12" fillId="0" borderId="31" xfId="4" applyNumberFormat="1" applyFont="1" applyFill="1" applyBorder="1" applyAlignment="1" applyProtection="1">
      <alignment vertical="center" wrapText="1"/>
      <protection locked="0"/>
    </xf>
    <xf numFmtId="167" fontId="11" fillId="2" borderId="35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2" fontId="2" fillId="2" borderId="40" xfId="0" applyNumberFormat="1" applyFont="1" applyFill="1" applyBorder="1" applyAlignment="1">
      <alignment horizontal="center" vertical="center" wrapText="1"/>
    </xf>
    <xf numFmtId="170" fontId="2" fillId="2" borderId="41" xfId="4" applyNumberFormat="1" applyFont="1" applyFill="1" applyBorder="1" applyAlignment="1">
      <alignment horizontal="center" vertical="center" wrapText="1"/>
    </xf>
    <xf numFmtId="168" fontId="12" fillId="0" borderId="39" xfId="1" applyNumberFormat="1" applyFont="1" applyBorder="1" applyAlignment="1" applyProtection="1">
      <alignment horizontal="right" vertical="center" wrapText="1"/>
    </xf>
    <xf numFmtId="167" fontId="2" fillId="2" borderId="42" xfId="3" applyNumberFormat="1" applyFont="1" applyFill="1" applyBorder="1" applyAlignment="1" applyProtection="1">
      <alignment horizontal="center" vertical="center" wrapText="1"/>
      <protection locked="0"/>
    </xf>
    <xf numFmtId="167" fontId="4" fillId="2" borderId="4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41" xfId="3" applyNumberFormat="1" applyFont="1" applyFill="1" applyBorder="1" applyAlignment="1" applyProtection="1">
      <alignment horizontal="center" vertical="center" wrapText="1"/>
      <protection locked="0"/>
    </xf>
    <xf numFmtId="167" fontId="4" fillId="2" borderId="40" xfId="4" applyNumberFormat="1" applyFont="1" applyFill="1" applyBorder="1" applyAlignment="1" applyProtection="1">
      <alignment horizontal="center" vertical="center" wrapText="1"/>
      <protection locked="0"/>
    </xf>
    <xf numFmtId="167" fontId="11" fillId="0" borderId="41" xfId="3" applyNumberFormat="1" applyFont="1" applyFill="1" applyBorder="1" applyAlignment="1" applyProtection="1">
      <alignment horizontal="center" vertical="center" wrapText="1"/>
      <protection locked="0"/>
    </xf>
    <xf numFmtId="167" fontId="12" fillId="0" borderId="40" xfId="4" applyNumberFormat="1" applyFont="1" applyFill="1" applyBorder="1" applyAlignment="1" applyProtection="1">
      <alignment horizontal="center" vertical="center" wrapText="1"/>
      <protection locked="0"/>
    </xf>
    <xf numFmtId="167" fontId="12" fillId="0" borderId="37" xfId="4" applyNumberFormat="1" applyFont="1" applyFill="1" applyBorder="1" applyAlignment="1" applyProtection="1">
      <alignment vertical="center" wrapText="1"/>
      <protection locked="0"/>
    </xf>
    <xf numFmtId="0" fontId="18" fillId="2" borderId="44" xfId="0" applyFont="1" applyFill="1" applyBorder="1" applyAlignment="1" applyProtection="1">
      <alignment vertical="center"/>
      <protection locked="0"/>
    </xf>
    <xf numFmtId="0" fontId="18" fillId="2" borderId="45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2" fontId="11" fillId="2" borderId="12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left" vertical="center" wrapText="1"/>
    </xf>
    <xf numFmtId="168" fontId="2" fillId="2" borderId="46" xfId="1" applyNumberFormat="1" applyFont="1" applyFill="1" applyBorder="1" applyAlignment="1" applyProtection="1">
      <alignment horizontal="right" vertical="center" wrapText="1"/>
    </xf>
    <xf numFmtId="168" fontId="12" fillId="0" borderId="33" xfId="1" applyNumberFormat="1" applyFont="1" applyBorder="1" applyAlignment="1" applyProtection="1">
      <alignment horizontal="right" vertical="center" wrapText="1"/>
    </xf>
    <xf numFmtId="167" fontId="2" fillId="2" borderId="34" xfId="3" applyNumberFormat="1" applyFont="1" applyFill="1" applyBorder="1" applyAlignment="1" applyProtection="1">
      <alignment horizontal="center" vertical="center" wrapText="1"/>
      <protection locked="0"/>
    </xf>
    <xf numFmtId="167" fontId="4" fillId="2" borderId="10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1" xfId="3" applyNumberFormat="1" applyFont="1" applyFill="1" applyBorder="1" applyAlignment="1" applyProtection="1">
      <alignment horizontal="center" vertical="center" wrapText="1"/>
      <protection locked="0"/>
    </xf>
    <xf numFmtId="167" fontId="4" fillId="2" borderId="12" xfId="4" applyNumberFormat="1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vertical="center"/>
      <protection locked="0"/>
    </xf>
    <xf numFmtId="0" fontId="11" fillId="0" borderId="33" xfId="0" applyFont="1" applyBorder="1" applyAlignment="1">
      <alignment horizontal="left" vertical="center" wrapText="1"/>
    </xf>
    <xf numFmtId="170" fontId="2" fillId="2" borderId="11" xfId="4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165" fontId="2" fillId="2" borderId="0" xfId="3" applyNumberFormat="1" applyFont="1" applyFill="1" applyBorder="1" applyAlignment="1" applyProtection="1">
      <alignment horizontal="left" vertical="center"/>
      <protection locked="0"/>
    </xf>
    <xf numFmtId="165" fontId="11" fillId="2" borderId="0" xfId="3" applyNumberFormat="1" applyFont="1" applyFill="1" applyBorder="1" applyAlignment="1" applyProtection="1">
      <alignment horizontal="left" vertical="center"/>
      <protection locked="0"/>
    </xf>
    <xf numFmtId="165" fontId="11" fillId="2" borderId="0" xfId="0" applyNumberFormat="1" applyFont="1" applyFill="1" applyAlignment="1" applyProtection="1">
      <alignment horizontal="left" vertical="center"/>
      <protection locked="0"/>
    </xf>
    <xf numFmtId="0" fontId="2" fillId="4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2" fontId="4" fillId="4" borderId="27" xfId="0" applyNumberFormat="1" applyFont="1" applyFill="1" applyBorder="1" applyAlignment="1">
      <alignment horizontal="left" vertical="center" wrapText="1"/>
    </xf>
    <xf numFmtId="2" fontId="4" fillId="4" borderId="28" xfId="0" applyNumberFormat="1" applyFont="1" applyFill="1" applyBorder="1" applyAlignment="1">
      <alignment horizontal="center" vertical="center" wrapText="1"/>
    </xf>
    <xf numFmtId="168" fontId="2" fillId="4" borderId="48" xfId="1" applyNumberFormat="1" applyFont="1" applyFill="1" applyBorder="1" applyAlignment="1" applyProtection="1">
      <alignment horizontal="right" vertical="center" wrapText="1"/>
    </xf>
    <xf numFmtId="167" fontId="4" fillId="4" borderId="26" xfId="4" applyNumberFormat="1" applyFont="1" applyFill="1" applyBorder="1" applyAlignment="1" applyProtection="1">
      <alignment vertical="center" wrapText="1"/>
      <protection locked="0"/>
    </xf>
    <xf numFmtId="167" fontId="4" fillId="4" borderId="49" xfId="0" applyNumberFormat="1" applyFont="1" applyFill="1" applyBorder="1" applyAlignment="1" applyProtection="1">
      <alignment vertical="center" wrapText="1"/>
      <protection locked="0"/>
    </xf>
    <xf numFmtId="167" fontId="4" fillId="4" borderId="2" xfId="0" applyNumberFormat="1" applyFont="1" applyFill="1" applyBorder="1" applyAlignment="1" applyProtection="1">
      <alignment vertical="center" wrapText="1"/>
      <protection locked="0"/>
    </xf>
    <xf numFmtId="167" fontId="11" fillId="0" borderId="0" xfId="0" applyNumberFormat="1" applyFont="1"/>
    <xf numFmtId="0" fontId="11" fillId="0" borderId="0" xfId="0" applyFont="1"/>
    <xf numFmtId="0" fontId="4" fillId="0" borderId="30" xfId="0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43" fontId="4" fillId="2" borderId="50" xfId="1" applyFont="1" applyFill="1" applyBorder="1" applyAlignment="1" applyProtection="1">
      <alignment horizontal="right" vertical="center" wrapText="1"/>
    </xf>
    <xf numFmtId="167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12" xfId="4" applyNumberFormat="1" applyFont="1" applyFill="1" applyBorder="1" applyAlignment="1" applyProtection="1">
      <alignment horizontal="center" vertical="center" wrapText="1"/>
      <protection locked="0"/>
    </xf>
    <xf numFmtId="167" fontId="4" fillId="0" borderId="31" xfId="4" applyNumberFormat="1" applyFont="1" applyFill="1" applyBorder="1" applyAlignment="1" applyProtection="1">
      <alignment vertical="center" wrapText="1"/>
      <protection locked="0"/>
    </xf>
    <xf numFmtId="165" fontId="2" fillId="2" borderId="25" xfId="0" applyNumberFormat="1" applyFont="1" applyFill="1" applyBorder="1" applyAlignment="1">
      <alignment vertical="center"/>
    </xf>
    <xf numFmtId="165" fontId="2" fillId="2" borderId="35" xfId="0" applyNumberFormat="1" applyFont="1" applyFill="1" applyBorder="1" applyAlignment="1">
      <alignment vertical="center"/>
    </xf>
    <xf numFmtId="0" fontId="12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vertical="center" wrapText="1"/>
    </xf>
    <xf numFmtId="2" fontId="11" fillId="2" borderId="40" xfId="0" applyNumberFormat="1" applyFont="1" applyFill="1" applyBorder="1" applyAlignment="1">
      <alignment horizontal="center" vertical="center" wrapText="1"/>
    </xf>
    <xf numFmtId="168" fontId="11" fillId="2" borderId="41" xfId="5" applyNumberFormat="1" applyFont="1" applyFill="1" applyBorder="1" applyAlignment="1">
      <alignment horizontal="center" vertical="center" wrapText="1"/>
    </xf>
    <xf numFmtId="169" fontId="12" fillId="2" borderId="40" xfId="4" applyNumberFormat="1" applyFont="1" applyFill="1" applyBorder="1" applyAlignment="1">
      <alignment horizontal="center" vertical="center" wrapText="1"/>
    </xf>
    <xf numFmtId="167" fontId="11" fillId="2" borderId="42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43" xfId="4" applyNumberFormat="1" applyFont="1" applyFill="1" applyBorder="1" applyAlignment="1" applyProtection="1">
      <alignment horizontal="center" vertical="center" wrapText="1"/>
      <protection locked="0"/>
    </xf>
    <xf numFmtId="167" fontId="11" fillId="2" borderId="41" xfId="3" applyNumberFormat="1" applyFont="1" applyFill="1" applyBorder="1" applyAlignment="1" applyProtection="1">
      <alignment horizontal="center" vertical="center" wrapText="1"/>
      <protection locked="0"/>
    </xf>
    <xf numFmtId="167" fontId="12" fillId="2" borderId="40" xfId="4" applyNumberFormat="1" applyFont="1" applyFill="1" applyBorder="1" applyAlignment="1" applyProtection="1">
      <alignment horizontal="center" vertical="center" wrapText="1"/>
      <protection locked="0"/>
    </xf>
    <xf numFmtId="167" fontId="11" fillId="2" borderId="45" xfId="0" applyNumberFormat="1" applyFont="1" applyFill="1" applyBorder="1" applyAlignment="1" applyProtection="1">
      <alignment vertical="center"/>
      <protection locked="0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vertical="center"/>
      <protection locked="0"/>
    </xf>
    <xf numFmtId="165" fontId="2" fillId="5" borderId="51" xfId="3" applyNumberFormat="1" applyFont="1" applyFill="1" applyBorder="1" applyAlignment="1" applyProtection="1">
      <alignment vertical="center"/>
      <protection locked="0"/>
    </xf>
    <xf numFmtId="167" fontId="4" fillId="5" borderId="0" xfId="0" applyNumberFormat="1" applyFont="1" applyFill="1" applyAlignment="1">
      <alignment vertical="center"/>
    </xf>
    <xf numFmtId="167" fontId="2" fillId="5" borderId="0" xfId="3" applyNumberFormat="1" applyFont="1" applyFill="1" applyAlignment="1" applyProtection="1">
      <alignment vertical="center"/>
      <protection locked="0"/>
    </xf>
    <xf numFmtId="165" fontId="4" fillId="5" borderId="25" xfId="0" applyNumberFormat="1" applyFont="1" applyFill="1" applyBorder="1" applyAlignment="1">
      <alignment vertical="center"/>
    </xf>
    <xf numFmtId="165" fontId="2" fillId="2" borderId="0" xfId="0" applyNumberFormat="1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43" fontId="4" fillId="2" borderId="25" xfId="0" applyNumberFormat="1" applyFont="1" applyFill="1" applyBorder="1" applyAlignment="1" applyProtection="1">
      <alignment vertical="center"/>
      <protection locked="0"/>
    </xf>
    <xf numFmtId="165" fontId="2" fillId="2" borderId="18" xfId="3" applyNumberFormat="1" applyFont="1" applyFill="1" applyBorder="1" applyAlignment="1" applyProtection="1">
      <alignment vertical="center" wrapText="1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9" fontId="2" fillId="6" borderId="20" xfId="6" applyFont="1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167" fontId="2" fillId="2" borderId="23" xfId="3" applyNumberFormat="1" applyFont="1" applyFill="1" applyBorder="1" applyAlignment="1">
      <alignment vertical="center" wrapText="1"/>
    </xf>
    <xf numFmtId="0" fontId="4" fillId="5" borderId="0" xfId="0" applyFont="1" applyFill="1" applyAlignment="1" applyProtection="1">
      <alignment vertical="center"/>
      <protection locked="0"/>
    </xf>
    <xf numFmtId="9" fontId="2" fillId="5" borderId="0" xfId="6" applyFont="1" applyFill="1" applyAlignment="1" applyProtection="1">
      <alignment vertical="center"/>
      <protection locked="0"/>
    </xf>
    <xf numFmtId="167" fontId="4" fillId="5" borderId="25" xfId="4" applyNumberFormat="1" applyFont="1" applyFill="1" applyBorder="1" applyAlignment="1">
      <alignment vertical="center"/>
    </xf>
    <xf numFmtId="0" fontId="4" fillId="2" borderId="20" xfId="0" applyFont="1" applyFill="1" applyBorder="1" applyAlignment="1" applyProtection="1">
      <alignment horizontal="right" vertical="center" wrapText="1"/>
      <protection locked="0"/>
    </xf>
    <xf numFmtId="9" fontId="2" fillId="2" borderId="20" xfId="6" applyFont="1" applyFill="1" applyBorder="1" applyAlignment="1" applyProtection="1">
      <alignment vertical="center" wrapText="1"/>
      <protection locked="0"/>
    </xf>
    <xf numFmtId="167" fontId="4" fillId="2" borderId="23" xfId="3" applyNumberFormat="1" applyFont="1" applyFill="1" applyBorder="1" applyAlignment="1">
      <alignment vertical="center" wrapText="1"/>
    </xf>
    <xf numFmtId="165" fontId="2" fillId="2" borderId="0" xfId="4" applyNumberFormat="1" applyFont="1" applyFill="1" applyAlignment="1" applyProtection="1">
      <alignment horizontal="right" vertical="center" wrapText="1"/>
      <protection locked="0"/>
    </xf>
    <xf numFmtId="167" fontId="2" fillId="2" borderId="0" xfId="0" applyNumberFormat="1" applyFont="1" applyFill="1" applyAlignment="1" applyProtection="1">
      <alignment vertical="center"/>
      <protection locked="0"/>
    </xf>
    <xf numFmtId="165" fontId="2" fillId="5" borderId="51" xfId="3" applyNumberFormat="1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vertical="center" wrapText="1"/>
      <protection locked="0"/>
    </xf>
    <xf numFmtId="9" fontId="2" fillId="5" borderId="0" xfId="6" applyFont="1" applyFill="1" applyAlignment="1" applyProtection="1">
      <alignment vertical="center" wrapText="1"/>
      <protection locked="0"/>
    </xf>
    <xf numFmtId="167" fontId="4" fillId="5" borderId="25" xfId="4" applyNumberFormat="1" applyFont="1" applyFill="1" applyBorder="1" applyAlignment="1">
      <alignment vertical="center" wrapText="1"/>
    </xf>
    <xf numFmtId="0" fontId="3" fillId="2" borderId="0" xfId="0" applyFont="1" applyFill="1" applyAlignment="1" applyProtection="1">
      <alignment horizontal="right" vertical="center" wrapText="1"/>
      <protection locked="0"/>
    </xf>
    <xf numFmtId="165" fontId="2" fillId="2" borderId="1" xfId="3" applyNumberFormat="1" applyFont="1" applyFill="1" applyBorder="1" applyAlignment="1" applyProtection="1">
      <alignment vertical="center" wrapText="1"/>
      <protection locked="0"/>
    </xf>
    <xf numFmtId="2" fontId="4" fillId="2" borderId="3" xfId="0" applyNumberFormat="1" applyFont="1" applyFill="1" applyBorder="1" applyAlignment="1" applyProtection="1">
      <alignment horizontal="right" vertical="center"/>
      <protection locked="0"/>
    </xf>
    <xf numFmtId="171" fontId="2" fillId="6" borderId="3" xfId="6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right" vertical="center" wrapText="1"/>
      <protection locked="0"/>
    </xf>
    <xf numFmtId="167" fontId="2" fillId="2" borderId="49" xfId="4" applyNumberFormat="1" applyFont="1" applyFill="1" applyBorder="1" applyAlignment="1">
      <alignment horizontal="right" vertical="center" wrapText="1"/>
    </xf>
    <xf numFmtId="165" fontId="2" fillId="2" borderId="52" xfId="3" applyNumberFormat="1" applyFont="1" applyFill="1" applyBorder="1" applyAlignment="1" applyProtection="1">
      <alignment horizontal="right" vertical="center" wrapText="1"/>
      <protection locked="0"/>
    </xf>
    <xf numFmtId="2" fontId="4" fillId="2" borderId="44" xfId="0" applyNumberFormat="1" applyFont="1" applyFill="1" applyBorder="1" applyAlignment="1" applyProtection="1">
      <alignment horizontal="right" vertical="center"/>
      <protection locked="0"/>
    </xf>
    <xf numFmtId="9" fontId="2" fillId="2" borderId="44" xfId="6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right" vertical="center" wrapText="1"/>
      <protection locked="0"/>
    </xf>
    <xf numFmtId="167" fontId="4" fillId="2" borderId="53" xfId="3" applyNumberFormat="1" applyFont="1" applyFill="1" applyBorder="1" applyAlignment="1">
      <alignment horizontal="right" vertical="center" wrapText="1"/>
    </xf>
    <xf numFmtId="0" fontId="4" fillId="2" borderId="0" xfId="0" applyFont="1" applyFill="1" applyAlignment="1" applyProtection="1">
      <alignment horizontal="right" vertical="center" wrapText="1"/>
      <protection locked="0"/>
    </xf>
    <xf numFmtId="165" fontId="4" fillId="2" borderId="0" xfId="0" applyNumberFormat="1" applyFont="1" applyFill="1" applyAlignment="1" applyProtection="1">
      <alignment horizontal="right" vertical="center" wrapText="1"/>
      <protection locked="0"/>
    </xf>
    <xf numFmtId="9" fontId="2" fillId="0" borderId="3" xfId="6" applyFont="1" applyFill="1" applyBorder="1" applyAlignment="1" applyProtection="1">
      <alignment horizontal="right" vertical="center" wrapText="1"/>
      <protection locked="0"/>
    </xf>
    <xf numFmtId="167" fontId="2" fillId="2" borderId="49" xfId="2" applyNumberFormat="1" applyFont="1" applyFill="1" applyBorder="1" applyAlignment="1">
      <alignment horizontal="right" vertical="center" wrapText="1"/>
    </xf>
    <xf numFmtId="167" fontId="4" fillId="2" borderId="53" xfId="2" applyNumberFormat="1" applyFont="1" applyFill="1" applyBorder="1" applyAlignment="1">
      <alignment horizontal="right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7">
    <cellStyle name="Comma" xfId="1" builtinId="3"/>
    <cellStyle name="Comma 2 5" xfId="4" xr:uid="{5ABDFCCF-DEE4-4EB7-9AA1-84D4BDC3DE7E}"/>
    <cellStyle name="Comma 3" xfId="5" xr:uid="{A58C56F2-EF07-4265-A255-90F09D54BF88}"/>
    <cellStyle name="Currency" xfId="2" builtinId="4"/>
    <cellStyle name="Currency 2" xfId="3" xr:uid="{C0ADE7EC-29D1-4F49-90F3-C8D3CC91BA5E}"/>
    <cellStyle name="Normal" xfId="0" builtinId="0"/>
    <cellStyle name="Percent 2" xfId="6" xr:uid="{E859CBAA-DE4D-47B9-9FE7-F9AE4645F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315;&#4308;&#4314;&#4312;&#4325;&#4312;&#4328;&#4309;&#4312;&#4314;&#4312;/&#4305;&#4312;&#4323;&#4335;&#4308;&#4322;&#4312;/GB%20%208.10.2023%20&#4325;.&#4311;&#4305;&#4312;&#4314;&#4312;&#4321;&#4312;,&#4315;&#4308;&#4314;&#4312;&#4325;&#4312;&#4328;&#4309;&#4312;&#4314;&#4312;&#4321;%20&#4306;&#4304;&#4315;&#4310;&#4312;&#4320;&#4312;&#4321;%20&#4321;&#4304;&#4330;&#4334;&#4317;&#4309;&#4320;&#4308;&#4305;&#4308;&#4314;&#4312;%20&#4321;&#4304;&#4334;&#4314;&#4312;&#4321;%20&#4334;&#4304;&#4320;&#4335;&#4311;&#4304;&#4326;&#4320;&#4312;&#4330;&#4334;&#4309;&#4304;_08.10.2023_RE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შიდა სამუშაოები"/>
      <sheetName val="2-მოსაპირკეთებელი სამუშაოები"/>
      <sheetName val="3-კარები"/>
      <sheetName val="4-ხანძარქრობა"/>
      <sheetName val="5-სახანძრო ვენტილაცია"/>
      <sheetName val="6-წყალ-კანალიზაცია"/>
      <sheetName val="7-გათბობა-გაგრილება"/>
      <sheetName val="8-ვენტილაცია"/>
      <sheetName val="9-ელექტროობა"/>
      <sheetName val="10-სუსტი დენები"/>
    </sheetNames>
    <sheetDataSet>
      <sheetData sheetId="0">
        <row r="2">
          <cell r="A2" t="str">
            <v>ქ.თბილისი,მრავალფუნქციური საცხოვრებელი სახლი #47-49-49ა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2E76-320A-4894-BF48-ED8B29B06045}">
  <sheetPr>
    <tabColor rgb="FF00B050"/>
  </sheetPr>
  <dimension ref="A1:S374"/>
  <sheetViews>
    <sheetView showGridLines="0" tabSelected="1" topLeftCell="A2" zoomScale="70" zoomScaleNormal="70" workbookViewId="0">
      <selection activeCell="E375" sqref="E375"/>
    </sheetView>
  </sheetViews>
  <sheetFormatPr defaultColWidth="9.88671875" defaultRowHeight="13.8" x14ac:dyDescent="0.3"/>
  <cols>
    <col min="1" max="1" width="4" style="9" customWidth="1"/>
    <col min="2" max="2" width="7.44140625" style="9" customWidth="1"/>
    <col min="3" max="3" width="26.21875" style="9" customWidth="1"/>
    <col min="4" max="4" width="42.33203125" style="9" customWidth="1"/>
    <col min="5" max="5" width="12.33203125" style="9" customWidth="1"/>
    <col min="6" max="6" width="11.6640625" style="9" customWidth="1"/>
    <col min="7" max="7" width="13.5546875" style="11" customWidth="1"/>
    <col min="8" max="8" width="15.5546875" style="14" customWidth="1"/>
    <col min="9" max="9" width="15.5546875" style="11" customWidth="1"/>
    <col min="10" max="10" width="15.5546875" style="14" customWidth="1"/>
    <col min="11" max="13" width="15.5546875" style="11" customWidth="1"/>
    <col min="14" max="14" width="15.5546875" style="15" customWidth="1"/>
    <col min="15" max="16" width="15.5546875" style="16" customWidth="1"/>
    <col min="17" max="17" width="3.33203125" style="9" customWidth="1"/>
    <col min="18" max="18" width="9.88671875" style="9"/>
    <col min="19" max="19" width="10.44140625" style="9" bestFit="1" customWidth="1"/>
    <col min="20" max="16384" width="9.88671875" style="9"/>
  </cols>
  <sheetData>
    <row r="1" spans="1:18" x14ac:dyDescent="0.3">
      <c r="A1" s="1"/>
      <c r="B1" s="2"/>
      <c r="C1" s="2"/>
      <c r="D1" s="1"/>
      <c r="E1" s="3"/>
      <c r="F1" s="3"/>
      <c r="G1" s="4"/>
      <c r="H1" s="5"/>
      <c r="I1" s="4"/>
      <c r="J1" s="5"/>
      <c r="K1" s="6"/>
      <c r="L1" s="6"/>
      <c r="M1" s="6"/>
      <c r="N1" s="7"/>
      <c r="O1" s="8"/>
      <c r="P1" s="8"/>
    </row>
    <row r="2" spans="1:18" ht="21" x14ac:dyDescent="0.3">
      <c r="A2" s="1"/>
      <c r="B2" s="10" t="str">
        <f>[1]კრებსითი!A2</f>
        <v>ქ.თბილისი,მრავალფუნქციური საცხოვრებელი სახლი #47-49-49ა</v>
      </c>
      <c r="C2" s="11"/>
      <c r="D2" s="11"/>
      <c r="E2" s="11"/>
      <c r="F2" s="3"/>
      <c r="G2" s="4"/>
      <c r="H2" s="5"/>
      <c r="I2" s="4"/>
      <c r="J2" s="5"/>
      <c r="K2" s="6"/>
      <c r="L2" s="6"/>
      <c r="M2" s="6"/>
      <c r="N2" s="7"/>
      <c r="O2" s="8"/>
      <c r="P2" s="8"/>
    </row>
    <row r="3" spans="1:18" x14ac:dyDescent="0.3">
      <c r="A3" s="1"/>
      <c r="B3" s="2"/>
      <c r="C3" s="2"/>
      <c r="D3" s="1"/>
      <c r="E3" s="3"/>
      <c r="F3" s="3"/>
      <c r="G3" s="4"/>
      <c r="H3" s="5"/>
      <c r="I3" s="4"/>
      <c r="J3" s="5"/>
      <c r="K3" s="6"/>
      <c r="L3" s="6"/>
      <c r="M3" s="6"/>
      <c r="N3" s="7"/>
      <c r="O3" s="8"/>
      <c r="P3" s="8"/>
    </row>
    <row r="4" spans="1:18" x14ac:dyDescent="0.3">
      <c r="A4" s="12" t="s">
        <v>0</v>
      </c>
      <c r="B4" s="13"/>
      <c r="C4" s="13"/>
      <c r="D4" s="13"/>
      <c r="E4" s="3"/>
      <c r="F4" s="3"/>
      <c r="G4" s="4"/>
      <c r="H4" s="5"/>
      <c r="I4" s="4"/>
      <c r="J4" s="5"/>
      <c r="K4" s="6"/>
      <c r="L4" s="6"/>
      <c r="M4" s="6"/>
      <c r="N4" s="7"/>
      <c r="O4" s="8"/>
      <c r="P4" s="8"/>
    </row>
    <row r="5" spans="1:18" ht="14.4" thickBot="1" x14ac:dyDescent="0.35"/>
    <row r="6" spans="1:18" ht="41.4" x14ac:dyDescent="0.3">
      <c r="A6" s="17" t="s">
        <v>1</v>
      </c>
      <c r="B6" s="18" t="s">
        <v>2</v>
      </c>
      <c r="C6" s="18" t="s">
        <v>3</v>
      </c>
      <c r="D6" s="19" t="s">
        <v>4</v>
      </c>
      <c r="E6" s="20" t="s">
        <v>5</v>
      </c>
      <c r="F6" s="196" t="s">
        <v>6</v>
      </c>
      <c r="G6" s="197"/>
      <c r="H6" s="198" t="s">
        <v>7</v>
      </c>
      <c r="I6" s="199"/>
      <c r="J6" s="198" t="s">
        <v>8</v>
      </c>
      <c r="K6" s="199"/>
      <c r="L6" s="200" t="s">
        <v>9</v>
      </c>
      <c r="M6" s="201"/>
      <c r="N6" s="21" t="s">
        <v>10</v>
      </c>
      <c r="O6" s="21" t="s">
        <v>11</v>
      </c>
      <c r="P6" s="21" t="s">
        <v>12</v>
      </c>
      <c r="Q6" s="22"/>
    </row>
    <row r="7" spans="1:18" ht="41.4" x14ac:dyDescent="0.3">
      <c r="A7" s="23"/>
      <c r="B7" s="24"/>
      <c r="C7" s="24"/>
      <c r="D7" s="25"/>
      <c r="E7" s="26"/>
      <c r="F7" s="27" t="s">
        <v>13</v>
      </c>
      <c r="G7" s="28" t="s">
        <v>14</v>
      </c>
      <c r="H7" s="29" t="s">
        <v>15</v>
      </c>
      <c r="I7" s="28" t="s">
        <v>14</v>
      </c>
      <c r="J7" s="29" t="s">
        <v>15</v>
      </c>
      <c r="K7" s="28" t="s">
        <v>14</v>
      </c>
      <c r="L7" s="29" t="s">
        <v>15</v>
      </c>
      <c r="M7" s="28" t="s">
        <v>14</v>
      </c>
      <c r="N7" s="30"/>
      <c r="O7" s="30"/>
      <c r="P7" s="31"/>
      <c r="Q7" s="22"/>
    </row>
    <row r="8" spans="1:18" ht="14.4" thickBot="1" x14ac:dyDescent="0.35">
      <c r="A8" s="32" t="s">
        <v>16</v>
      </c>
      <c r="B8" s="33">
        <v>2</v>
      </c>
      <c r="C8" s="33" t="s">
        <v>17</v>
      </c>
      <c r="D8" s="34" t="s">
        <v>18</v>
      </c>
      <c r="E8" s="35" t="s">
        <v>19</v>
      </c>
      <c r="F8" s="35" t="s">
        <v>20</v>
      </c>
      <c r="G8" s="35" t="s">
        <v>21</v>
      </c>
      <c r="H8" s="35" t="s">
        <v>22</v>
      </c>
      <c r="I8" s="35" t="s">
        <v>23</v>
      </c>
      <c r="J8" s="35" t="s">
        <v>24</v>
      </c>
      <c r="K8" s="35" t="s">
        <v>25</v>
      </c>
      <c r="L8" s="36" t="s">
        <v>26</v>
      </c>
      <c r="M8" s="36" t="s">
        <v>27</v>
      </c>
      <c r="N8" s="35" t="s">
        <v>28</v>
      </c>
      <c r="O8" s="35" t="s">
        <v>29</v>
      </c>
      <c r="P8" s="33" t="s">
        <v>30</v>
      </c>
      <c r="Q8" s="37"/>
    </row>
    <row r="9" spans="1:18" ht="14.4" thickBot="1" x14ac:dyDescent="0.35">
      <c r="A9" s="38"/>
      <c r="B9" s="39"/>
      <c r="C9" s="39"/>
      <c r="D9" s="40"/>
      <c r="E9" s="41"/>
      <c r="F9" s="42"/>
      <c r="G9" s="43"/>
      <c r="H9" s="44"/>
      <c r="I9" s="43"/>
      <c r="J9" s="44"/>
      <c r="K9" s="43"/>
      <c r="L9" s="45"/>
      <c r="M9" s="45"/>
      <c r="N9" s="46"/>
      <c r="O9" s="46"/>
      <c r="P9" s="46"/>
      <c r="Q9" s="37"/>
    </row>
    <row r="10" spans="1:18" s="55" customFormat="1" ht="16.2" thickBot="1" x14ac:dyDescent="0.35">
      <c r="A10" s="47" t="s">
        <v>31</v>
      </c>
      <c r="B10" s="48"/>
      <c r="C10" s="49"/>
      <c r="D10" s="49"/>
      <c r="E10" s="50"/>
      <c r="F10" s="50"/>
      <c r="G10" s="50"/>
      <c r="H10" s="51"/>
      <c r="I10" s="50"/>
      <c r="J10" s="52"/>
      <c r="K10" s="50"/>
      <c r="L10" s="50"/>
      <c r="M10" s="50"/>
      <c r="N10" s="53"/>
      <c r="O10" s="53"/>
      <c r="P10" s="54"/>
    </row>
    <row r="11" spans="1:18" s="68" customFormat="1" ht="15" x14ac:dyDescent="0.3">
      <c r="A11" s="56">
        <v>1</v>
      </c>
      <c r="B11" s="57"/>
      <c r="C11" s="58"/>
      <c r="D11" s="59" t="s">
        <v>32</v>
      </c>
      <c r="E11" s="60" t="s">
        <v>33</v>
      </c>
      <c r="F11" s="61"/>
      <c r="G11" s="62">
        <v>171.91</v>
      </c>
      <c r="H11" s="63"/>
      <c r="I11" s="64"/>
      <c r="J11" s="63"/>
      <c r="K11" s="64"/>
      <c r="L11" s="63"/>
      <c r="M11" s="64"/>
      <c r="N11" s="65"/>
      <c r="O11" s="66"/>
      <c r="P11" s="66"/>
      <c r="Q11" s="67"/>
      <c r="R11"/>
    </row>
    <row r="12" spans="1:18" s="84" customFormat="1" ht="15" x14ac:dyDescent="0.3">
      <c r="A12" s="69"/>
      <c r="B12" s="70"/>
      <c r="C12" s="195" t="s">
        <v>125</v>
      </c>
      <c r="D12" s="72" t="s">
        <v>34</v>
      </c>
      <c r="E12" s="73" t="s">
        <v>35</v>
      </c>
      <c r="F12" s="74">
        <v>1.05</v>
      </c>
      <c r="G12" s="75">
        <f>F12*G11</f>
        <v>180.50550000000001</v>
      </c>
      <c r="H12" s="76"/>
      <c r="I12" s="77"/>
      <c r="J12" s="78"/>
      <c r="K12" s="79"/>
      <c r="L12" s="80"/>
      <c r="M12" s="81"/>
      <c r="N12" s="82"/>
      <c r="O12" s="83"/>
      <c r="P12" s="83"/>
      <c r="Q12" s="67"/>
      <c r="R12"/>
    </row>
    <row r="13" spans="1:18" s="101" customFormat="1" ht="15.6" thickBot="1" x14ac:dyDescent="0.35">
      <c r="A13" s="85"/>
      <c r="B13" s="86"/>
      <c r="C13" s="87"/>
      <c r="D13" s="88" t="s">
        <v>36</v>
      </c>
      <c r="E13" s="89" t="s">
        <v>37</v>
      </c>
      <c r="F13" s="90">
        <f>0.05*1.02</f>
        <v>5.1000000000000004E-2</v>
      </c>
      <c r="G13" s="91">
        <f>F13*G11</f>
        <v>8.7674099999999999</v>
      </c>
      <c r="H13" s="92"/>
      <c r="I13" s="93"/>
      <c r="J13" s="94"/>
      <c r="K13" s="95"/>
      <c r="L13" s="96"/>
      <c r="M13" s="97"/>
      <c r="N13" s="98"/>
      <c r="O13" s="99"/>
      <c r="P13" s="100"/>
      <c r="Q13" s="67"/>
      <c r="R13"/>
    </row>
    <row r="14" spans="1:18" s="68" customFormat="1" ht="27.6" x14ac:dyDescent="0.3">
      <c r="A14" s="56">
        <f>MAX(A11:A13)+1</f>
        <v>2</v>
      </c>
      <c r="B14" s="57"/>
      <c r="C14" s="58"/>
      <c r="D14" s="59" t="s">
        <v>38</v>
      </c>
      <c r="E14" s="60" t="s">
        <v>33</v>
      </c>
      <c r="F14" s="61"/>
      <c r="G14" s="62">
        <f>12.21+8.35</f>
        <v>20.560000000000002</v>
      </c>
      <c r="H14" s="63"/>
      <c r="I14" s="64"/>
      <c r="J14" s="63"/>
      <c r="K14" s="64"/>
      <c r="L14" s="63"/>
      <c r="M14" s="64"/>
      <c r="N14" s="65"/>
      <c r="O14" s="66"/>
      <c r="P14" s="66"/>
      <c r="Q14" s="67"/>
      <c r="R14"/>
    </row>
    <row r="15" spans="1:18" s="84" customFormat="1" ht="27.6" x14ac:dyDescent="0.3">
      <c r="A15" s="69"/>
      <c r="B15" s="70"/>
      <c r="C15" s="195" t="s">
        <v>126</v>
      </c>
      <c r="D15" s="72" t="s">
        <v>39</v>
      </c>
      <c r="E15" s="102"/>
      <c r="F15" s="74">
        <v>1.1499999999999999</v>
      </c>
      <c r="G15" s="75">
        <f>F15*G14</f>
        <v>23.644000000000002</v>
      </c>
      <c r="H15" s="76"/>
      <c r="I15" s="77"/>
      <c r="J15" s="78"/>
      <c r="K15" s="79"/>
      <c r="L15" s="80"/>
      <c r="M15" s="81"/>
      <c r="N15" s="82"/>
      <c r="O15" s="83"/>
      <c r="P15" s="83"/>
      <c r="Q15" s="67"/>
      <c r="R15"/>
    </row>
    <row r="16" spans="1:18" s="84" customFormat="1" ht="15" x14ac:dyDescent="0.3">
      <c r="A16" s="69"/>
      <c r="B16" s="70"/>
      <c r="C16" s="71"/>
      <c r="D16" s="72" t="s">
        <v>34</v>
      </c>
      <c r="E16" s="73" t="s">
        <v>35</v>
      </c>
      <c r="F16" s="74">
        <v>1.05</v>
      </c>
      <c r="G16" s="75">
        <f>F16*G14</f>
        <v>21.588000000000005</v>
      </c>
      <c r="H16" s="76"/>
      <c r="I16" s="77"/>
      <c r="J16" s="78"/>
      <c r="K16" s="79"/>
      <c r="L16" s="80"/>
      <c r="M16" s="81"/>
      <c r="N16" s="82"/>
      <c r="O16" s="83"/>
      <c r="P16" s="83"/>
      <c r="Q16" s="67"/>
      <c r="R16"/>
    </row>
    <row r="17" spans="1:18" s="101" customFormat="1" ht="15.6" thickBot="1" x14ac:dyDescent="0.35">
      <c r="A17" s="85"/>
      <c r="B17" s="86"/>
      <c r="C17" s="87"/>
      <c r="D17" s="88" t="s">
        <v>36</v>
      </c>
      <c r="E17" s="89" t="s">
        <v>37</v>
      </c>
      <c r="F17" s="90">
        <f>0.05*1.02</f>
        <v>5.1000000000000004E-2</v>
      </c>
      <c r="G17" s="91">
        <f>F17*G14</f>
        <v>1.0485600000000002</v>
      </c>
      <c r="H17" s="92"/>
      <c r="I17" s="93"/>
      <c r="J17" s="94"/>
      <c r="K17" s="95"/>
      <c r="L17" s="96"/>
      <c r="M17" s="97"/>
      <c r="N17" s="98"/>
      <c r="O17" s="99"/>
      <c r="P17" s="100"/>
      <c r="Q17" s="67"/>
      <c r="R17"/>
    </row>
    <row r="18" spans="1:18" s="68" customFormat="1" ht="27.6" x14ac:dyDescent="0.3">
      <c r="A18" s="56">
        <f>MAX(A11:A17)+1</f>
        <v>3</v>
      </c>
      <c r="B18" s="57"/>
      <c r="C18" s="58"/>
      <c r="D18" s="59" t="s">
        <v>40</v>
      </c>
      <c r="E18" s="60" t="s">
        <v>33</v>
      </c>
      <c r="F18" s="61"/>
      <c r="G18" s="62">
        <v>91.24</v>
      </c>
      <c r="H18" s="63"/>
      <c r="I18" s="64"/>
      <c r="J18" s="63"/>
      <c r="K18" s="64"/>
      <c r="L18" s="63"/>
      <c r="M18" s="64"/>
      <c r="N18" s="65"/>
      <c r="O18" s="66"/>
      <c r="P18" s="66"/>
      <c r="Q18" s="67"/>
      <c r="R18"/>
    </row>
    <row r="19" spans="1:18" s="84" customFormat="1" ht="15" x14ac:dyDescent="0.3">
      <c r="A19" s="69"/>
      <c r="B19" s="70"/>
      <c r="C19" s="195" t="s">
        <v>125</v>
      </c>
      <c r="D19" s="72" t="s">
        <v>34</v>
      </c>
      <c r="E19" s="73" t="s">
        <v>35</v>
      </c>
      <c r="F19" s="74">
        <v>1.05</v>
      </c>
      <c r="G19" s="75">
        <f>F19*G18</f>
        <v>95.801999999999992</v>
      </c>
      <c r="H19" s="76"/>
      <c r="I19" s="77"/>
      <c r="J19" s="78"/>
      <c r="K19" s="79"/>
      <c r="L19" s="80"/>
      <c r="M19" s="81"/>
      <c r="N19" s="82"/>
      <c r="O19" s="83"/>
      <c r="P19" s="83"/>
      <c r="Q19" s="67"/>
      <c r="R19"/>
    </row>
    <row r="20" spans="1:18" s="101" customFormat="1" ht="15.6" thickBot="1" x14ac:dyDescent="0.35">
      <c r="A20" s="85"/>
      <c r="B20" s="86"/>
      <c r="C20" s="87"/>
      <c r="D20" s="88" t="s">
        <v>36</v>
      </c>
      <c r="E20" s="89" t="s">
        <v>37</v>
      </c>
      <c r="F20" s="90">
        <f>0.05*1.02</f>
        <v>5.1000000000000004E-2</v>
      </c>
      <c r="G20" s="91">
        <f>F20*G18</f>
        <v>4.6532400000000003</v>
      </c>
      <c r="H20" s="92"/>
      <c r="I20" s="93"/>
      <c r="J20" s="94"/>
      <c r="K20" s="95"/>
      <c r="L20" s="96"/>
      <c r="M20" s="97"/>
      <c r="N20" s="98"/>
      <c r="O20" s="99"/>
      <c r="P20" s="100"/>
      <c r="Q20" s="67"/>
      <c r="R20"/>
    </row>
    <row r="21" spans="1:18" s="68" customFormat="1" ht="27.6" x14ac:dyDescent="0.3">
      <c r="A21" s="56">
        <f>MAX(A11:A20)+1</f>
        <v>4</v>
      </c>
      <c r="B21" s="57"/>
      <c r="C21" s="58"/>
      <c r="D21" s="59" t="s">
        <v>41</v>
      </c>
      <c r="E21" s="60" t="s">
        <v>33</v>
      </c>
      <c r="F21" s="61"/>
      <c r="G21" s="62">
        <v>18.670000000000002</v>
      </c>
      <c r="H21" s="63"/>
      <c r="I21" s="64"/>
      <c r="J21" s="63"/>
      <c r="K21" s="64"/>
      <c r="L21" s="63"/>
      <c r="M21" s="64"/>
      <c r="N21" s="65"/>
      <c r="O21" s="66"/>
      <c r="P21" s="66"/>
      <c r="Q21" s="67"/>
      <c r="R21"/>
    </row>
    <row r="22" spans="1:18" s="84" customFormat="1" ht="27.6" x14ac:dyDescent="0.3">
      <c r="A22" s="69"/>
      <c r="B22" s="70"/>
      <c r="C22" s="195" t="s">
        <v>126</v>
      </c>
      <c r="D22" s="72" t="s">
        <v>39</v>
      </c>
      <c r="E22" s="102"/>
      <c r="F22" s="74">
        <v>1.1499999999999999</v>
      </c>
      <c r="G22" s="75">
        <f>F22*G21</f>
        <v>21.470500000000001</v>
      </c>
      <c r="H22" s="76"/>
      <c r="I22" s="77"/>
      <c r="J22" s="78"/>
      <c r="K22" s="79"/>
      <c r="L22" s="80"/>
      <c r="M22" s="81"/>
      <c r="N22" s="82"/>
      <c r="O22" s="83"/>
      <c r="P22" s="83"/>
      <c r="Q22" s="67"/>
      <c r="R22"/>
    </row>
    <row r="23" spans="1:18" s="84" customFormat="1" ht="15" x14ac:dyDescent="0.3">
      <c r="A23" s="69"/>
      <c r="B23" s="70"/>
      <c r="C23" s="195" t="s">
        <v>125</v>
      </c>
      <c r="D23" s="72" t="s">
        <v>34</v>
      </c>
      <c r="E23" s="73" t="s">
        <v>35</v>
      </c>
      <c r="F23" s="74">
        <v>1.05</v>
      </c>
      <c r="G23" s="75">
        <f>F23*G21</f>
        <v>19.603500000000004</v>
      </c>
      <c r="H23" s="76"/>
      <c r="I23" s="77"/>
      <c r="J23" s="78"/>
      <c r="K23" s="79"/>
      <c r="L23" s="80"/>
      <c r="M23" s="81"/>
      <c r="N23" s="82"/>
      <c r="O23" s="83"/>
      <c r="P23" s="83"/>
      <c r="Q23" s="67"/>
      <c r="R23"/>
    </row>
    <row r="24" spans="1:18" s="101" customFormat="1" ht="15.6" thickBot="1" x14ac:dyDescent="0.35">
      <c r="A24" s="85"/>
      <c r="B24" s="86"/>
      <c r="C24" s="87"/>
      <c r="D24" s="88" t="s">
        <v>36</v>
      </c>
      <c r="E24" s="89" t="s">
        <v>37</v>
      </c>
      <c r="F24" s="90">
        <f>0.05*1.02</f>
        <v>5.1000000000000004E-2</v>
      </c>
      <c r="G24" s="91">
        <f>F24*G21</f>
        <v>0.95217000000000018</v>
      </c>
      <c r="H24" s="92"/>
      <c r="I24" s="93"/>
      <c r="J24" s="94"/>
      <c r="K24" s="95"/>
      <c r="L24" s="96"/>
      <c r="M24" s="97"/>
      <c r="N24" s="98"/>
      <c r="O24" s="99"/>
      <c r="P24" s="100"/>
      <c r="Q24" s="67"/>
      <c r="R24"/>
    </row>
    <row r="25" spans="1:18" s="68" customFormat="1" ht="27.6" x14ac:dyDescent="0.3">
      <c r="A25" s="56">
        <f>MAX(A11:A24)+1</f>
        <v>5</v>
      </c>
      <c r="B25" s="57"/>
      <c r="C25" s="58"/>
      <c r="D25" s="59" t="s">
        <v>42</v>
      </c>
      <c r="E25" s="60" t="s">
        <v>33</v>
      </c>
      <c r="F25" s="61"/>
      <c r="G25" s="62">
        <v>20.8</v>
      </c>
      <c r="H25" s="63"/>
      <c r="I25" s="64"/>
      <c r="J25" s="63"/>
      <c r="K25" s="64"/>
      <c r="L25" s="63"/>
      <c r="M25" s="64"/>
      <c r="N25" s="65"/>
      <c r="O25" s="66"/>
      <c r="P25" s="66"/>
      <c r="Q25" s="67"/>
      <c r="R25"/>
    </row>
    <row r="26" spans="1:18" s="84" customFormat="1" ht="27.6" x14ac:dyDescent="0.3">
      <c r="A26" s="69"/>
      <c r="B26" s="70"/>
      <c r="C26" s="195" t="s">
        <v>126</v>
      </c>
      <c r="D26" s="72" t="s">
        <v>39</v>
      </c>
      <c r="E26" s="102"/>
      <c r="F26" s="74">
        <v>1.1499999999999999</v>
      </c>
      <c r="G26" s="75">
        <f>F26*G25</f>
        <v>23.919999999999998</v>
      </c>
      <c r="H26" s="76"/>
      <c r="I26" s="77"/>
      <c r="J26" s="78"/>
      <c r="K26" s="79"/>
      <c r="L26" s="80"/>
      <c r="M26" s="81"/>
      <c r="N26" s="82"/>
      <c r="O26" s="83"/>
      <c r="P26" s="83"/>
      <c r="Q26" s="67"/>
      <c r="R26"/>
    </row>
    <row r="27" spans="1:18" s="84" customFormat="1" ht="15" x14ac:dyDescent="0.3">
      <c r="A27" s="69"/>
      <c r="B27" s="70"/>
      <c r="C27" s="195" t="s">
        <v>125</v>
      </c>
      <c r="D27" s="72" t="s">
        <v>34</v>
      </c>
      <c r="E27" s="73" t="s">
        <v>35</v>
      </c>
      <c r="F27" s="74">
        <v>1.05</v>
      </c>
      <c r="G27" s="75">
        <f>F27*G25</f>
        <v>21.840000000000003</v>
      </c>
      <c r="H27" s="76"/>
      <c r="I27" s="77"/>
      <c r="J27" s="78"/>
      <c r="K27" s="79"/>
      <c r="L27" s="80"/>
      <c r="M27" s="81"/>
      <c r="N27" s="82"/>
      <c r="O27" s="83"/>
      <c r="P27" s="83"/>
      <c r="Q27" s="67"/>
      <c r="R27"/>
    </row>
    <row r="28" spans="1:18" s="101" customFormat="1" ht="15.6" thickBot="1" x14ac:dyDescent="0.35">
      <c r="A28" s="85"/>
      <c r="B28" s="86"/>
      <c r="C28" s="87"/>
      <c r="D28" s="88" t="s">
        <v>36</v>
      </c>
      <c r="E28" s="89" t="s">
        <v>37</v>
      </c>
      <c r="F28" s="90">
        <f>0.05*1.02</f>
        <v>5.1000000000000004E-2</v>
      </c>
      <c r="G28" s="91">
        <f>F28*G25</f>
        <v>1.0608000000000002</v>
      </c>
      <c r="H28" s="92"/>
      <c r="I28" s="93"/>
      <c r="J28" s="94"/>
      <c r="K28" s="95"/>
      <c r="L28" s="96"/>
      <c r="M28" s="97"/>
      <c r="N28" s="98"/>
      <c r="O28" s="99"/>
      <c r="P28" s="100"/>
      <c r="Q28" s="67"/>
      <c r="R28"/>
    </row>
    <row r="29" spans="1:18" s="68" customFormat="1" ht="27.6" x14ac:dyDescent="0.3">
      <c r="A29" s="56">
        <f>MAX(A14:A28)+1</f>
        <v>6</v>
      </c>
      <c r="B29" s="57"/>
      <c r="C29" s="58"/>
      <c r="D29" s="59" t="s">
        <v>43</v>
      </c>
      <c r="E29" s="60" t="s">
        <v>33</v>
      </c>
      <c r="F29" s="61"/>
      <c r="G29" s="62">
        <v>728.16000000000008</v>
      </c>
      <c r="H29" s="63"/>
      <c r="I29" s="64"/>
      <c r="J29" s="63"/>
      <c r="K29" s="64"/>
      <c r="L29" s="63"/>
      <c r="M29" s="64"/>
      <c r="N29" s="65"/>
      <c r="O29" s="66"/>
      <c r="P29" s="66"/>
      <c r="Q29" s="67"/>
      <c r="R29"/>
    </row>
    <row r="30" spans="1:18" s="84" customFormat="1" ht="15" x14ac:dyDescent="0.3">
      <c r="A30" s="69"/>
      <c r="B30" s="70"/>
      <c r="C30" s="195" t="s">
        <v>125</v>
      </c>
      <c r="D30" s="72" t="s">
        <v>34</v>
      </c>
      <c r="E30" s="73" t="s">
        <v>35</v>
      </c>
      <c r="F30" s="74">
        <v>1.05</v>
      </c>
      <c r="G30" s="75">
        <f>F30*G29</f>
        <v>764.5680000000001</v>
      </c>
      <c r="H30" s="76"/>
      <c r="I30" s="77"/>
      <c r="J30" s="78"/>
      <c r="K30" s="79"/>
      <c r="L30" s="80"/>
      <c r="M30" s="81"/>
      <c r="N30" s="82"/>
      <c r="O30" s="83"/>
      <c r="P30" s="83"/>
      <c r="Q30" s="67"/>
      <c r="R30"/>
    </row>
    <row r="31" spans="1:18" s="101" customFormat="1" ht="15.6" thickBot="1" x14ac:dyDescent="0.35">
      <c r="A31" s="85"/>
      <c r="B31" s="86"/>
      <c r="C31" s="87"/>
      <c r="D31" s="88" t="s">
        <v>36</v>
      </c>
      <c r="E31" s="89" t="s">
        <v>37</v>
      </c>
      <c r="F31" s="90">
        <f>0.05*1.02</f>
        <v>5.1000000000000004E-2</v>
      </c>
      <c r="G31" s="91">
        <f>F31*G29</f>
        <v>37.136160000000004</v>
      </c>
      <c r="H31" s="92"/>
      <c r="I31" s="93"/>
      <c r="J31" s="94"/>
      <c r="K31" s="95"/>
      <c r="L31" s="96"/>
      <c r="M31" s="97"/>
      <c r="N31" s="98"/>
      <c r="O31" s="99"/>
      <c r="P31" s="100"/>
      <c r="Q31" s="67"/>
      <c r="R31"/>
    </row>
    <row r="32" spans="1:18" s="68" customFormat="1" ht="27.6" x14ac:dyDescent="0.3">
      <c r="A32" s="56">
        <f>MAX(A17:A31)+1</f>
        <v>7</v>
      </c>
      <c r="B32" s="57"/>
      <c r="C32" s="58"/>
      <c r="D32" s="59" t="s">
        <v>43</v>
      </c>
      <c r="E32" s="60" t="s">
        <v>33</v>
      </c>
      <c r="F32" s="61"/>
      <c r="G32" s="62">
        <v>28.9</v>
      </c>
      <c r="H32" s="63"/>
      <c r="I32" s="64"/>
      <c r="J32" s="63"/>
      <c r="K32" s="64"/>
      <c r="L32" s="63"/>
      <c r="M32" s="64"/>
      <c r="N32" s="65"/>
      <c r="O32" s="66"/>
      <c r="P32" s="66"/>
      <c r="Q32" s="67"/>
      <c r="R32"/>
    </row>
    <row r="33" spans="1:18" s="84" customFormat="1" ht="27.6" x14ac:dyDescent="0.3">
      <c r="A33" s="69"/>
      <c r="B33" s="70"/>
      <c r="C33" s="195" t="s">
        <v>126</v>
      </c>
      <c r="D33" s="72" t="s">
        <v>39</v>
      </c>
      <c r="E33" s="102"/>
      <c r="F33" s="74">
        <v>1.1499999999999999</v>
      </c>
      <c r="G33" s="75">
        <f>F33*G32</f>
        <v>33.234999999999992</v>
      </c>
      <c r="H33" s="76"/>
      <c r="I33" s="77"/>
      <c r="J33" s="78"/>
      <c r="K33" s="79"/>
      <c r="L33" s="80"/>
      <c r="M33" s="81"/>
      <c r="N33" s="82"/>
      <c r="O33" s="83"/>
      <c r="P33" s="83"/>
      <c r="Q33" s="67"/>
      <c r="R33"/>
    </row>
    <row r="34" spans="1:18" s="84" customFormat="1" ht="15" x14ac:dyDescent="0.3">
      <c r="A34" s="69"/>
      <c r="B34" s="70"/>
      <c r="C34" s="195" t="s">
        <v>125</v>
      </c>
      <c r="D34" s="72" t="s">
        <v>34</v>
      </c>
      <c r="E34" s="73" t="s">
        <v>35</v>
      </c>
      <c r="F34" s="74">
        <v>1.05</v>
      </c>
      <c r="G34" s="75">
        <f>F34*G32</f>
        <v>30.344999999999999</v>
      </c>
      <c r="H34" s="76"/>
      <c r="I34" s="77"/>
      <c r="J34" s="78"/>
      <c r="K34" s="79"/>
      <c r="L34" s="80"/>
      <c r="M34" s="81"/>
      <c r="N34" s="82"/>
      <c r="O34" s="83"/>
      <c r="P34" s="83"/>
      <c r="Q34" s="67"/>
      <c r="R34"/>
    </row>
    <row r="35" spans="1:18" s="101" customFormat="1" ht="15.6" thickBot="1" x14ac:dyDescent="0.35">
      <c r="A35" s="85"/>
      <c r="B35" s="86"/>
      <c r="C35" s="87"/>
      <c r="D35" s="88" t="s">
        <v>36</v>
      </c>
      <c r="E35" s="89" t="s">
        <v>37</v>
      </c>
      <c r="F35" s="90">
        <f>0.05*1.02</f>
        <v>5.1000000000000004E-2</v>
      </c>
      <c r="G35" s="91">
        <f>F35*G32</f>
        <v>1.4739</v>
      </c>
      <c r="H35" s="92"/>
      <c r="I35" s="93"/>
      <c r="J35" s="94"/>
      <c r="K35" s="95"/>
      <c r="L35" s="96"/>
      <c r="M35" s="97"/>
      <c r="N35" s="98"/>
      <c r="O35" s="99"/>
      <c r="P35" s="100"/>
      <c r="Q35" s="67"/>
      <c r="R35"/>
    </row>
    <row r="36" spans="1:18" s="68" customFormat="1" ht="27.6" x14ac:dyDescent="0.3">
      <c r="A36" s="56">
        <f>MAX(A21:A35)+1</f>
        <v>8</v>
      </c>
      <c r="B36" s="57"/>
      <c r="C36" s="58"/>
      <c r="D36" s="59" t="s">
        <v>44</v>
      </c>
      <c r="E36" s="60" t="s">
        <v>33</v>
      </c>
      <c r="F36" s="61"/>
      <c r="G36" s="62">
        <v>3157.78</v>
      </c>
      <c r="H36" s="63"/>
      <c r="I36" s="64"/>
      <c r="J36" s="63"/>
      <c r="K36" s="64"/>
      <c r="L36" s="63"/>
      <c r="M36" s="64"/>
      <c r="N36" s="65"/>
      <c r="O36" s="66"/>
      <c r="P36" s="66"/>
      <c r="Q36" s="67"/>
      <c r="R36"/>
    </row>
    <row r="37" spans="1:18" s="101" customFormat="1" ht="15" x14ac:dyDescent="0.3">
      <c r="A37" s="103"/>
      <c r="B37" s="104"/>
      <c r="C37" s="105"/>
      <c r="D37" s="106" t="s">
        <v>45</v>
      </c>
      <c r="E37" s="73" t="s">
        <v>35</v>
      </c>
      <c r="F37" s="107">
        <v>1.05</v>
      </c>
      <c r="G37" s="108">
        <f>F37*G36</f>
        <v>3315.6690000000003</v>
      </c>
      <c r="H37" s="109"/>
      <c r="I37" s="110"/>
      <c r="J37" s="111"/>
      <c r="K37" s="112"/>
      <c r="L37" s="80"/>
      <c r="M37" s="81"/>
      <c r="N37" s="82"/>
      <c r="P37" s="113"/>
      <c r="Q37" s="67"/>
      <c r="R37"/>
    </row>
    <row r="38" spans="1:18" s="101" customFormat="1" ht="15.6" thickBot="1" x14ac:dyDescent="0.35">
      <c r="A38" s="103"/>
      <c r="B38" s="104"/>
      <c r="C38" s="105"/>
      <c r="D38" s="114" t="s">
        <v>36</v>
      </c>
      <c r="E38" s="73" t="s">
        <v>37</v>
      </c>
      <c r="F38" s="115">
        <f>0.1*1.02</f>
        <v>0.10200000000000001</v>
      </c>
      <c r="G38" s="108">
        <f>F38*G36</f>
        <v>322.09356000000002</v>
      </c>
      <c r="H38" s="109"/>
      <c r="I38" s="110"/>
      <c r="J38" s="111"/>
      <c r="K38" s="112"/>
      <c r="L38" s="80"/>
      <c r="M38" s="81"/>
      <c r="N38" s="82"/>
      <c r="P38" s="113"/>
      <c r="Q38" s="67"/>
      <c r="R38"/>
    </row>
    <row r="39" spans="1:18" s="68" customFormat="1" ht="27.6" x14ac:dyDescent="0.3">
      <c r="A39" s="56">
        <f>MAX(A24:A38)+1</f>
        <v>9</v>
      </c>
      <c r="B39" s="57"/>
      <c r="C39" s="58"/>
      <c r="D39" s="59" t="s">
        <v>46</v>
      </c>
      <c r="E39" s="60" t="s">
        <v>33</v>
      </c>
      <c r="F39" s="61"/>
      <c r="G39" s="62">
        <v>3865.37</v>
      </c>
      <c r="H39" s="63"/>
      <c r="I39" s="64"/>
      <c r="J39" s="63"/>
      <c r="K39" s="64"/>
      <c r="L39" s="63"/>
      <c r="M39" s="64"/>
      <c r="N39" s="65"/>
      <c r="O39" s="66"/>
      <c r="P39" s="66"/>
      <c r="Q39" s="67"/>
      <c r="R39"/>
    </row>
    <row r="40" spans="1:18" s="84" customFormat="1" ht="15" x14ac:dyDescent="0.3">
      <c r="A40" s="69"/>
      <c r="B40" s="70"/>
      <c r="C40" s="195" t="s">
        <v>125</v>
      </c>
      <c r="D40" s="72" t="s">
        <v>47</v>
      </c>
      <c r="E40" s="73" t="s">
        <v>35</v>
      </c>
      <c r="F40" s="74">
        <v>1.05</v>
      </c>
      <c r="G40" s="75">
        <f>F40*G39</f>
        <v>4058.6385</v>
      </c>
      <c r="H40" s="76"/>
      <c r="I40" s="77"/>
      <c r="J40" s="78"/>
      <c r="K40" s="79"/>
      <c r="L40" s="80"/>
      <c r="M40" s="81"/>
      <c r="N40" s="82"/>
      <c r="O40" s="83"/>
      <c r="P40" s="83"/>
      <c r="Q40" s="67"/>
      <c r="R40"/>
    </row>
    <row r="41" spans="1:18" s="101" customFormat="1" ht="15.6" thickBot="1" x14ac:dyDescent="0.35">
      <c r="A41" s="85"/>
      <c r="B41" s="86"/>
      <c r="C41" s="87"/>
      <c r="D41" s="88" t="s">
        <v>36</v>
      </c>
      <c r="E41" s="89" t="s">
        <v>37</v>
      </c>
      <c r="F41" s="90">
        <f>0.05*1.02</f>
        <v>5.1000000000000004E-2</v>
      </c>
      <c r="G41" s="91">
        <f>F41*G39</f>
        <v>197.13387</v>
      </c>
      <c r="H41" s="92"/>
      <c r="I41" s="93"/>
      <c r="J41" s="94"/>
      <c r="K41" s="95"/>
      <c r="L41" s="96"/>
      <c r="M41" s="97"/>
      <c r="N41" s="98"/>
      <c r="O41" s="99"/>
      <c r="P41" s="100"/>
      <c r="Q41" s="67"/>
      <c r="R41"/>
    </row>
    <row r="42" spans="1:18" s="68" customFormat="1" ht="27.6" x14ac:dyDescent="0.3">
      <c r="A42" s="56">
        <f>MAX(A27:A41)+1</f>
        <v>10</v>
      </c>
      <c r="B42" s="57"/>
      <c r="C42" s="58"/>
      <c r="D42" s="59" t="s">
        <v>43</v>
      </c>
      <c r="E42" s="60" t="s">
        <v>33</v>
      </c>
      <c r="F42" s="61"/>
      <c r="G42" s="62">
        <v>634.15</v>
      </c>
      <c r="H42" s="63"/>
      <c r="I42" s="64"/>
      <c r="J42" s="63"/>
      <c r="K42" s="64"/>
      <c r="L42" s="63"/>
      <c r="M42" s="64"/>
      <c r="N42" s="65"/>
      <c r="O42" s="66"/>
      <c r="P42" s="66"/>
      <c r="Q42" s="67"/>
      <c r="R42"/>
    </row>
    <row r="43" spans="1:18" s="84" customFormat="1" ht="27.6" x14ac:dyDescent="0.3">
      <c r="A43" s="69"/>
      <c r="B43" s="70"/>
      <c r="C43" s="195" t="s">
        <v>126</v>
      </c>
      <c r="D43" s="72" t="s">
        <v>39</v>
      </c>
      <c r="E43" s="102"/>
      <c r="F43" s="74">
        <v>1.1499999999999999</v>
      </c>
      <c r="G43" s="75">
        <f>F43*G42</f>
        <v>729.27249999999992</v>
      </c>
      <c r="H43" s="76"/>
      <c r="I43" s="77"/>
      <c r="J43" s="78"/>
      <c r="K43" s="79"/>
      <c r="L43" s="80"/>
      <c r="M43" s="81"/>
      <c r="N43" s="82"/>
      <c r="O43" s="83"/>
      <c r="P43" s="83"/>
      <c r="Q43" s="67"/>
      <c r="R43"/>
    </row>
    <row r="44" spans="1:18" s="84" customFormat="1" ht="15" x14ac:dyDescent="0.3">
      <c r="A44" s="69"/>
      <c r="B44" s="70"/>
      <c r="C44" s="195" t="s">
        <v>125</v>
      </c>
      <c r="D44" s="72" t="s">
        <v>47</v>
      </c>
      <c r="E44" s="73" t="s">
        <v>35</v>
      </c>
      <c r="F44" s="74">
        <v>1.05</v>
      </c>
      <c r="G44" s="75">
        <f>F44*G42</f>
        <v>665.85749999999996</v>
      </c>
      <c r="H44" s="76"/>
      <c r="I44" s="77"/>
      <c r="J44" s="78"/>
      <c r="K44" s="79"/>
      <c r="L44" s="80"/>
      <c r="M44" s="81"/>
      <c r="N44" s="82"/>
      <c r="O44" s="83"/>
      <c r="P44" s="83"/>
      <c r="Q44" s="67"/>
      <c r="R44"/>
    </row>
    <row r="45" spans="1:18" s="101" customFormat="1" ht="15.6" thickBot="1" x14ac:dyDescent="0.35">
      <c r="A45" s="85"/>
      <c r="B45" s="86"/>
      <c r="C45" s="87"/>
      <c r="D45" s="88" t="s">
        <v>36</v>
      </c>
      <c r="E45" s="89" t="s">
        <v>37</v>
      </c>
      <c r="F45" s="90">
        <f>0.05*1.02</f>
        <v>5.1000000000000004E-2</v>
      </c>
      <c r="G45" s="91">
        <f>F45*G42</f>
        <v>32.341650000000001</v>
      </c>
      <c r="H45" s="92"/>
      <c r="I45" s="93"/>
      <c r="J45" s="94"/>
      <c r="K45" s="95"/>
      <c r="L45" s="96"/>
      <c r="M45" s="97"/>
      <c r="N45" s="98"/>
      <c r="O45" s="99"/>
      <c r="P45" s="100"/>
      <c r="Q45" s="67"/>
      <c r="R45"/>
    </row>
    <row r="46" spans="1:18" s="68" customFormat="1" ht="27.6" x14ac:dyDescent="0.3">
      <c r="A46" s="56">
        <f>MAX(A31:A45)+1</f>
        <v>11</v>
      </c>
      <c r="B46" s="57"/>
      <c r="C46" s="58"/>
      <c r="D46" s="59" t="s">
        <v>48</v>
      </c>
      <c r="E46" s="60" t="s">
        <v>33</v>
      </c>
      <c r="F46" s="61"/>
      <c r="G46" s="62">
        <v>561.92999999999995</v>
      </c>
      <c r="H46" s="63"/>
      <c r="I46" s="64"/>
      <c r="J46" s="63"/>
      <c r="K46" s="64"/>
      <c r="L46" s="63"/>
      <c r="M46" s="64"/>
      <c r="N46" s="65"/>
      <c r="O46" s="66"/>
      <c r="P46" s="66"/>
      <c r="Q46" s="67"/>
      <c r="R46"/>
    </row>
    <row r="47" spans="1:18" s="84" customFormat="1" ht="15" x14ac:dyDescent="0.3">
      <c r="A47" s="69"/>
      <c r="B47" s="70"/>
      <c r="C47" s="195" t="s">
        <v>125</v>
      </c>
      <c r="D47" s="72" t="s">
        <v>47</v>
      </c>
      <c r="E47" s="73" t="s">
        <v>35</v>
      </c>
      <c r="F47" s="74">
        <v>1.05</v>
      </c>
      <c r="G47" s="75">
        <f>F47*G46</f>
        <v>590.02649999999994</v>
      </c>
      <c r="H47" s="76"/>
      <c r="I47" s="77"/>
      <c r="J47" s="78"/>
      <c r="K47" s="79"/>
      <c r="L47" s="80"/>
      <c r="M47" s="81"/>
      <c r="N47" s="82"/>
      <c r="O47" s="83"/>
      <c r="P47" s="83"/>
      <c r="Q47" s="67"/>
      <c r="R47"/>
    </row>
    <row r="48" spans="1:18" s="101" customFormat="1" ht="15.6" thickBot="1" x14ac:dyDescent="0.35">
      <c r="A48" s="85"/>
      <c r="B48" s="86"/>
      <c r="C48" s="87"/>
      <c r="D48" s="88" t="s">
        <v>36</v>
      </c>
      <c r="E48" s="89" t="s">
        <v>37</v>
      </c>
      <c r="F48" s="90">
        <f>0.05*1.02</f>
        <v>5.1000000000000004E-2</v>
      </c>
      <c r="G48" s="91">
        <f>F48*G46</f>
        <v>28.658429999999999</v>
      </c>
      <c r="H48" s="92"/>
      <c r="I48" s="93"/>
      <c r="J48" s="94"/>
      <c r="K48" s="95"/>
      <c r="L48" s="96"/>
      <c r="M48" s="97"/>
      <c r="N48" s="98"/>
      <c r="O48" s="99"/>
      <c r="P48" s="100"/>
      <c r="Q48" s="67"/>
      <c r="R48"/>
    </row>
    <row r="49" spans="1:18" s="68" customFormat="1" ht="27.6" x14ac:dyDescent="0.3">
      <c r="A49" s="56">
        <f>MAX(A34:A48)+1</f>
        <v>12</v>
      </c>
      <c r="B49" s="57"/>
      <c r="C49" s="58"/>
      <c r="D49" s="59" t="s">
        <v>49</v>
      </c>
      <c r="E49" s="60" t="s">
        <v>33</v>
      </c>
      <c r="F49" s="61"/>
      <c r="G49" s="62">
        <v>958.45</v>
      </c>
      <c r="H49" s="63"/>
      <c r="I49" s="64"/>
      <c r="J49" s="63"/>
      <c r="K49" s="64"/>
      <c r="L49" s="63"/>
      <c r="M49" s="64"/>
      <c r="N49" s="65"/>
      <c r="O49" s="66"/>
      <c r="P49" s="66"/>
      <c r="Q49" s="67"/>
      <c r="R49"/>
    </row>
    <row r="50" spans="1:18" s="84" customFormat="1" ht="15" x14ac:dyDescent="0.3">
      <c r="A50" s="69"/>
      <c r="B50" s="70"/>
      <c r="C50" s="195" t="s">
        <v>125</v>
      </c>
      <c r="D50" s="72" t="s">
        <v>47</v>
      </c>
      <c r="E50" s="73" t="s">
        <v>35</v>
      </c>
      <c r="F50" s="74">
        <v>1.05</v>
      </c>
      <c r="G50" s="75">
        <f>F50*G49</f>
        <v>1006.3725000000001</v>
      </c>
      <c r="H50" s="76"/>
      <c r="I50" s="77"/>
      <c r="J50" s="78"/>
      <c r="K50" s="79"/>
      <c r="L50" s="80"/>
      <c r="M50" s="81"/>
      <c r="N50" s="82"/>
      <c r="O50" s="83"/>
      <c r="P50" s="83"/>
      <c r="Q50" s="67"/>
      <c r="R50"/>
    </row>
    <row r="51" spans="1:18" s="101" customFormat="1" ht="15.6" thickBot="1" x14ac:dyDescent="0.35">
      <c r="A51" s="85"/>
      <c r="B51" s="86"/>
      <c r="C51" s="87"/>
      <c r="D51" s="88" t="s">
        <v>36</v>
      </c>
      <c r="E51" s="89" t="s">
        <v>37</v>
      </c>
      <c r="F51" s="90">
        <f>0.05*1.02</f>
        <v>5.1000000000000004E-2</v>
      </c>
      <c r="G51" s="91">
        <f>F51*G49</f>
        <v>48.880950000000006</v>
      </c>
      <c r="H51" s="92"/>
      <c r="I51" s="93"/>
      <c r="J51" s="94"/>
      <c r="K51" s="95"/>
      <c r="L51" s="96"/>
      <c r="M51" s="97"/>
      <c r="N51" s="98"/>
      <c r="O51" s="99"/>
      <c r="P51" s="100"/>
      <c r="Q51" s="67"/>
      <c r="R51"/>
    </row>
    <row r="52" spans="1:18" s="68" customFormat="1" ht="27.6" x14ac:dyDescent="0.3">
      <c r="A52" s="56">
        <f>MAX(A37:A51)+1</f>
        <v>13</v>
      </c>
      <c r="B52" s="57"/>
      <c r="C52" s="58"/>
      <c r="D52" s="59" t="s">
        <v>49</v>
      </c>
      <c r="E52" s="60" t="s">
        <v>33</v>
      </c>
      <c r="F52" s="61"/>
      <c r="G52" s="62">
        <v>40.15</v>
      </c>
      <c r="H52" s="63"/>
      <c r="I52" s="64"/>
      <c r="J52" s="63"/>
      <c r="K52" s="64"/>
      <c r="L52" s="63"/>
      <c r="M52" s="64"/>
      <c r="N52" s="65"/>
      <c r="O52" s="66"/>
      <c r="P52" s="66"/>
      <c r="Q52" s="67"/>
      <c r="R52"/>
    </row>
    <row r="53" spans="1:18" s="84" customFormat="1" ht="27.6" x14ac:dyDescent="0.3">
      <c r="A53" s="69"/>
      <c r="B53" s="70"/>
      <c r="C53" s="195" t="s">
        <v>126</v>
      </c>
      <c r="D53" s="72" t="s">
        <v>39</v>
      </c>
      <c r="E53" s="102"/>
      <c r="F53" s="74">
        <v>1.1499999999999999</v>
      </c>
      <c r="G53" s="75">
        <f>F53*G52</f>
        <v>46.172499999999992</v>
      </c>
      <c r="H53" s="76"/>
      <c r="I53" s="77"/>
      <c r="J53" s="78"/>
      <c r="K53" s="79"/>
      <c r="L53" s="80"/>
      <c r="M53" s="81"/>
      <c r="N53" s="82"/>
      <c r="O53" s="83"/>
      <c r="P53" s="83"/>
      <c r="Q53" s="67"/>
      <c r="R53"/>
    </row>
    <row r="54" spans="1:18" s="84" customFormat="1" ht="15" x14ac:dyDescent="0.3">
      <c r="A54" s="69"/>
      <c r="B54" s="70"/>
      <c r="C54" s="195" t="s">
        <v>125</v>
      </c>
      <c r="D54" s="72" t="s">
        <v>47</v>
      </c>
      <c r="E54" s="73" t="s">
        <v>35</v>
      </c>
      <c r="F54" s="74">
        <v>1.05</v>
      </c>
      <c r="G54" s="75">
        <f>F54*G52</f>
        <v>42.157499999999999</v>
      </c>
      <c r="H54" s="76"/>
      <c r="I54" s="77"/>
      <c r="J54" s="78"/>
      <c r="K54" s="79"/>
      <c r="L54" s="80"/>
      <c r="M54" s="81"/>
      <c r="N54" s="82"/>
      <c r="O54" s="83"/>
      <c r="P54" s="83"/>
      <c r="Q54" s="67"/>
      <c r="R54"/>
    </row>
    <row r="55" spans="1:18" s="101" customFormat="1" ht="15.6" thickBot="1" x14ac:dyDescent="0.35">
      <c r="A55" s="85"/>
      <c r="B55" s="86"/>
      <c r="C55" s="87"/>
      <c r="D55" s="88" t="s">
        <v>36</v>
      </c>
      <c r="E55" s="89" t="s">
        <v>37</v>
      </c>
      <c r="F55" s="90">
        <f>0.05*1.02</f>
        <v>5.1000000000000004E-2</v>
      </c>
      <c r="G55" s="91">
        <f>F55*G52</f>
        <v>2.04765</v>
      </c>
      <c r="H55" s="92"/>
      <c r="I55" s="93"/>
      <c r="J55" s="94"/>
      <c r="K55" s="95"/>
      <c r="L55" s="96"/>
      <c r="M55" s="97"/>
      <c r="N55" s="98"/>
      <c r="O55" s="99"/>
      <c r="P55" s="100"/>
      <c r="Q55" s="67"/>
      <c r="R55"/>
    </row>
    <row r="56" spans="1:18" s="68" customFormat="1" ht="15" x14ac:dyDescent="0.3">
      <c r="A56" s="56">
        <f>MAX(A41:A55)+1</f>
        <v>14</v>
      </c>
      <c r="B56" s="57"/>
      <c r="C56" s="58"/>
      <c r="D56" s="59" t="s">
        <v>50</v>
      </c>
      <c r="E56" s="60" t="s">
        <v>33</v>
      </c>
      <c r="F56" s="61"/>
      <c r="G56" s="62">
        <v>157.87</v>
      </c>
      <c r="H56" s="63"/>
      <c r="I56" s="64"/>
      <c r="J56" s="63"/>
      <c r="K56" s="64"/>
      <c r="L56" s="63"/>
      <c r="M56" s="64"/>
      <c r="N56" s="65"/>
      <c r="O56" s="66"/>
      <c r="P56" s="66"/>
      <c r="Q56" s="67"/>
      <c r="R56"/>
    </row>
    <row r="57" spans="1:18" s="84" customFormat="1" ht="15" x14ac:dyDescent="0.3">
      <c r="A57" s="69"/>
      <c r="B57" s="70"/>
      <c r="C57" s="195" t="s">
        <v>125</v>
      </c>
      <c r="D57" s="72" t="s">
        <v>47</v>
      </c>
      <c r="E57" s="73" t="s">
        <v>35</v>
      </c>
      <c r="F57" s="74">
        <v>1.05</v>
      </c>
      <c r="G57" s="75">
        <f>F57*G56</f>
        <v>165.76350000000002</v>
      </c>
      <c r="H57" s="76"/>
      <c r="I57" s="77"/>
      <c r="J57" s="78"/>
      <c r="K57" s="79"/>
      <c r="L57" s="80"/>
      <c r="M57" s="81"/>
      <c r="N57" s="82"/>
      <c r="O57" s="83"/>
      <c r="P57" s="83"/>
      <c r="Q57" s="67"/>
      <c r="R57"/>
    </row>
    <row r="58" spans="1:18" s="101" customFormat="1" ht="15.6" thickBot="1" x14ac:dyDescent="0.35">
      <c r="A58" s="85"/>
      <c r="B58" s="86"/>
      <c r="C58" s="87"/>
      <c r="D58" s="88" t="s">
        <v>36</v>
      </c>
      <c r="E58" s="89" t="s">
        <v>37</v>
      </c>
      <c r="F58" s="90">
        <f>0.05*1.02</f>
        <v>5.1000000000000004E-2</v>
      </c>
      <c r="G58" s="91">
        <f>F58*G56</f>
        <v>8.0513700000000004</v>
      </c>
      <c r="H58" s="92"/>
      <c r="I58" s="93"/>
      <c r="J58" s="94"/>
      <c r="K58" s="95"/>
      <c r="L58" s="96"/>
      <c r="M58" s="97"/>
      <c r="N58" s="98"/>
      <c r="O58" s="99"/>
      <c r="P58" s="100"/>
      <c r="Q58" s="67"/>
      <c r="R58"/>
    </row>
    <row r="59" spans="1:18" s="68" customFormat="1" ht="15" x14ac:dyDescent="0.3">
      <c r="A59" s="56">
        <f>MAX(A44:A58)+1</f>
        <v>15</v>
      </c>
      <c r="B59" s="57"/>
      <c r="C59" s="58"/>
      <c r="D59" s="59" t="s">
        <v>51</v>
      </c>
      <c r="E59" s="60" t="s">
        <v>33</v>
      </c>
      <c r="F59" s="61"/>
      <c r="G59" s="62">
        <v>33.53</v>
      </c>
      <c r="H59" s="63"/>
      <c r="I59" s="64"/>
      <c r="J59" s="63"/>
      <c r="K59" s="64"/>
      <c r="L59" s="63"/>
      <c r="M59" s="64"/>
      <c r="N59" s="65"/>
      <c r="O59" s="66"/>
      <c r="P59" s="66"/>
      <c r="Q59" s="67"/>
      <c r="R59"/>
    </row>
    <row r="60" spans="1:18" s="84" customFormat="1" ht="27.6" x14ac:dyDescent="0.3">
      <c r="A60" s="69"/>
      <c r="B60" s="70"/>
      <c r="C60" s="195" t="s">
        <v>126</v>
      </c>
      <c r="D60" s="72" t="s">
        <v>39</v>
      </c>
      <c r="E60" s="102"/>
      <c r="F60" s="74">
        <v>1.1499999999999999</v>
      </c>
      <c r="G60" s="75">
        <f>F60*G59</f>
        <v>38.5595</v>
      </c>
      <c r="H60" s="76"/>
      <c r="I60" s="77"/>
      <c r="J60" s="78"/>
      <c r="K60" s="79"/>
      <c r="L60" s="80"/>
      <c r="M60" s="81"/>
      <c r="N60" s="82"/>
      <c r="O60" s="83"/>
      <c r="P60" s="83"/>
      <c r="Q60" s="67"/>
      <c r="R60"/>
    </row>
    <row r="61" spans="1:18" s="84" customFormat="1" ht="15" x14ac:dyDescent="0.3">
      <c r="A61" s="69"/>
      <c r="B61" s="70"/>
      <c r="C61" s="195" t="s">
        <v>125</v>
      </c>
      <c r="D61" s="72" t="s">
        <v>47</v>
      </c>
      <c r="E61" s="73" t="s">
        <v>35</v>
      </c>
      <c r="F61" s="74">
        <v>1.05</v>
      </c>
      <c r="G61" s="75">
        <f>F61*G59</f>
        <v>35.206500000000005</v>
      </c>
      <c r="H61" s="76"/>
      <c r="I61" s="77"/>
      <c r="J61" s="78"/>
      <c r="K61" s="79"/>
      <c r="L61" s="80"/>
      <c r="M61" s="81"/>
      <c r="N61" s="82"/>
      <c r="O61" s="83"/>
      <c r="P61" s="83"/>
      <c r="Q61" s="67"/>
      <c r="R61"/>
    </row>
    <row r="62" spans="1:18" s="101" customFormat="1" ht="15.6" thickBot="1" x14ac:dyDescent="0.35">
      <c r="A62" s="85"/>
      <c r="B62" s="86"/>
      <c r="C62" s="87"/>
      <c r="D62" s="88" t="s">
        <v>36</v>
      </c>
      <c r="E62" s="89" t="s">
        <v>37</v>
      </c>
      <c r="F62" s="90">
        <f>0.05*1.02</f>
        <v>5.1000000000000004E-2</v>
      </c>
      <c r="G62" s="91">
        <f>F62*G59</f>
        <v>1.7100300000000002</v>
      </c>
      <c r="H62" s="92"/>
      <c r="I62" s="93"/>
      <c r="J62" s="94"/>
      <c r="K62" s="95"/>
      <c r="L62" s="96"/>
      <c r="M62" s="97"/>
      <c r="N62" s="98"/>
      <c r="O62" s="99"/>
      <c r="P62" s="100"/>
      <c r="Q62" s="67"/>
      <c r="R62"/>
    </row>
    <row r="63" spans="1:18" ht="14.4" thickBot="1" x14ac:dyDescent="0.35">
      <c r="A63" s="116" t="s">
        <v>52</v>
      </c>
      <c r="B63" s="117"/>
      <c r="C63" s="118"/>
      <c r="D63" s="118"/>
      <c r="E63" s="119"/>
      <c r="F63" s="119"/>
      <c r="G63" s="119"/>
      <c r="H63" s="120"/>
      <c r="I63" s="119"/>
      <c r="J63" s="121"/>
      <c r="K63" s="119"/>
      <c r="L63" s="119"/>
      <c r="M63" s="119"/>
      <c r="N63" s="122"/>
      <c r="O63" s="122"/>
      <c r="P63" s="122"/>
    </row>
    <row r="64" spans="1:18" s="132" customFormat="1" x14ac:dyDescent="0.3">
      <c r="A64" s="56">
        <f>MAX(A59:A63)+1</f>
        <v>16</v>
      </c>
      <c r="B64" s="123"/>
      <c r="C64" s="124"/>
      <c r="D64" s="125" t="s">
        <v>53</v>
      </c>
      <c r="E64" s="126" t="s">
        <v>54</v>
      </c>
      <c r="F64" s="127"/>
      <c r="G64" s="62">
        <v>263.22000000000003</v>
      </c>
      <c r="H64" s="63"/>
      <c r="I64" s="64"/>
      <c r="J64" s="63"/>
      <c r="K64" s="64"/>
      <c r="L64" s="63"/>
      <c r="M64" s="64"/>
      <c r="N64" s="128"/>
      <c r="O64" s="129"/>
      <c r="P64" s="130"/>
      <c r="Q64" s="6"/>
      <c r="R64" s="131"/>
    </row>
    <row r="65" spans="1:19" s="84" customFormat="1" ht="27.6" x14ac:dyDescent="0.3">
      <c r="A65" s="69"/>
      <c r="B65" s="70"/>
      <c r="C65" s="71" t="s">
        <v>124</v>
      </c>
      <c r="D65" s="72" t="s">
        <v>55</v>
      </c>
      <c r="E65" s="102" t="s">
        <v>54</v>
      </c>
      <c r="F65" s="74">
        <f>1.05*2</f>
        <v>2.1</v>
      </c>
      <c r="G65" s="75">
        <f>F65*G64</f>
        <v>552.76200000000006</v>
      </c>
      <c r="H65" s="76"/>
      <c r="I65" s="77"/>
      <c r="J65" s="78"/>
      <c r="K65" s="79"/>
      <c r="L65" s="80"/>
      <c r="M65" s="81"/>
      <c r="N65" s="82"/>
      <c r="O65" s="83"/>
      <c r="P65" s="83"/>
      <c r="Q65" s="67"/>
      <c r="R65"/>
    </row>
    <row r="66" spans="1:19" s="84" customFormat="1" ht="14.4" x14ac:dyDescent="0.3">
      <c r="A66" s="69" t="s">
        <v>56</v>
      </c>
      <c r="B66" s="70"/>
      <c r="C66" s="71"/>
      <c r="D66" s="72" t="s">
        <v>57</v>
      </c>
      <c r="E66" s="102" t="s">
        <v>58</v>
      </c>
      <c r="F66" s="74">
        <v>2</v>
      </c>
      <c r="G66" s="75">
        <f>F66*G64</f>
        <v>526.44000000000005</v>
      </c>
      <c r="H66" s="76"/>
      <c r="I66" s="77"/>
      <c r="J66" s="78"/>
      <c r="K66" s="79"/>
      <c r="L66" s="80"/>
      <c r="M66" s="81"/>
      <c r="N66" s="82"/>
      <c r="O66" s="83"/>
      <c r="P66" s="83"/>
      <c r="Q66" s="67"/>
      <c r="R66"/>
    </row>
    <row r="67" spans="1:19" s="84" customFormat="1" ht="14.4" x14ac:dyDescent="0.3">
      <c r="A67" s="69"/>
      <c r="B67" s="70"/>
      <c r="C67" s="71"/>
      <c r="D67" s="72" t="s">
        <v>59</v>
      </c>
      <c r="E67" s="102" t="s">
        <v>58</v>
      </c>
      <c r="F67" s="74">
        <v>0.7</v>
      </c>
      <c r="G67" s="75">
        <f>F67*G64</f>
        <v>184.25400000000002</v>
      </c>
      <c r="H67" s="76"/>
      <c r="I67" s="77"/>
      <c r="J67" s="78"/>
      <c r="K67" s="79"/>
      <c r="L67" s="80"/>
      <c r="M67" s="81"/>
      <c r="N67" s="82"/>
      <c r="O67" s="83"/>
      <c r="P67" s="83"/>
      <c r="Q67" s="67"/>
      <c r="R67"/>
    </row>
    <row r="68" spans="1:19" s="84" customFormat="1" ht="14.4" x14ac:dyDescent="0.3">
      <c r="A68" s="69"/>
      <c r="B68" s="70"/>
      <c r="C68" s="71"/>
      <c r="D68" s="72" t="s">
        <v>60</v>
      </c>
      <c r="E68" s="102" t="s">
        <v>61</v>
      </c>
      <c r="F68" s="74">
        <v>1.5</v>
      </c>
      <c r="G68" s="75">
        <f>F68*G64</f>
        <v>394.83000000000004</v>
      </c>
      <c r="H68" s="76"/>
      <c r="I68" s="77"/>
      <c r="J68" s="78"/>
      <c r="K68" s="79"/>
      <c r="L68" s="80"/>
      <c r="M68" s="81"/>
      <c r="N68" s="82"/>
      <c r="O68" s="83"/>
      <c r="P68" s="83"/>
      <c r="Q68" s="67"/>
      <c r="R68"/>
    </row>
    <row r="69" spans="1:19" s="84" customFormat="1" ht="14.4" x14ac:dyDescent="0.3">
      <c r="A69" s="69"/>
      <c r="B69" s="70"/>
      <c r="C69" s="71"/>
      <c r="D69" s="72" t="s">
        <v>62</v>
      </c>
      <c r="E69" s="102" t="s">
        <v>61</v>
      </c>
      <c r="F69" s="74">
        <v>30</v>
      </c>
      <c r="G69" s="75">
        <f>F69*G64</f>
        <v>7896.6</v>
      </c>
      <c r="H69" s="76"/>
      <c r="I69" s="77"/>
      <c r="J69" s="78"/>
      <c r="K69" s="79"/>
      <c r="L69" s="80"/>
      <c r="M69" s="81"/>
      <c r="N69" s="82"/>
      <c r="O69" s="83"/>
      <c r="P69" s="83"/>
      <c r="Q69" s="67"/>
      <c r="R69"/>
    </row>
    <row r="70" spans="1:19" s="84" customFormat="1" ht="14.4" x14ac:dyDescent="0.3">
      <c r="A70" s="69"/>
      <c r="B70" s="70"/>
      <c r="C70" s="71"/>
      <c r="D70" s="72" t="s">
        <v>63</v>
      </c>
      <c r="E70" s="102" t="s">
        <v>61</v>
      </c>
      <c r="F70" s="74">
        <v>30</v>
      </c>
      <c r="G70" s="75">
        <f>F70*G64</f>
        <v>7896.6</v>
      </c>
      <c r="H70" s="76"/>
      <c r="I70" s="77"/>
      <c r="J70" s="78"/>
      <c r="K70" s="79"/>
      <c r="L70" s="80"/>
      <c r="M70" s="81"/>
      <c r="N70" s="82"/>
      <c r="O70" s="83"/>
      <c r="P70" s="83"/>
      <c r="Q70" s="67"/>
      <c r="R70"/>
    </row>
    <row r="71" spans="1:19" s="84" customFormat="1" ht="14.4" x14ac:dyDescent="0.3">
      <c r="A71" s="69"/>
      <c r="B71" s="70"/>
      <c r="C71" s="71"/>
      <c r="D71" s="72" t="s">
        <v>64</v>
      </c>
      <c r="E71" s="102" t="s">
        <v>65</v>
      </c>
      <c r="F71" s="74">
        <v>1.5</v>
      </c>
      <c r="G71" s="75">
        <f>F71*G64</f>
        <v>394.83000000000004</v>
      </c>
      <c r="H71" s="76"/>
      <c r="I71" s="77"/>
      <c r="J71" s="78"/>
      <c r="K71" s="79"/>
      <c r="L71" s="80"/>
      <c r="M71" s="81"/>
      <c r="N71" s="82"/>
      <c r="O71" s="83"/>
      <c r="P71" s="83"/>
      <c r="Q71" s="67"/>
      <c r="R71"/>
    </row>
    <row r="72" spans="1:19" s="84" customFormat="1" ht="14.4" x14ac:dyDescent="0.3">
      <c r="A72" s="69"/>
      <c r="B72" s="70"/>
      <c r="C72" s="71"/>
      <c r="D72" s="72" t="s">
        <v>66</v>
      </c>
      <c r="E72" s="102" t="s">
        <v>58</v>
      </c>
      <c r="F72" s="74">
        <v>2.2000000000000002</v>
      </c>
      <c r="G72" s="75">
        <f>F72*G64</f>
        <v>579.08400000000006</v>
      </c>
      <c r="H72" s="76"/>
      <c r="I72" s="77"/>
      <c r="J72" s="78"/>
      <c r="K72" s="79"/>
      <c r="L72" s="80"/>
      <c r="M72" s="81"/>
      <c r="N72" s="82"/>
      <c r="O72" s="83"/>
      <c r="P72" s="83"/>
      <c r="Q72" s="67"/>
      <c r="R72"/>
    </row>
    <row r="73" spans="1:19" s="84" customFormat="1" ht="14.4" x14ac:dyDescent="0.3">
      <c r="A73" s="69"/>
      <c r="B73" s="70"/>
      <c r="C73" s="71"/>
      <c r="D73" s="72" t="s">
        <v>67</v>
      </c>
      <c r="E73" s="102" t="s">
        <v>58</v>
      </c>
      <c r="F73" s="74">
        <v>2.5</v>
      </c>
      <c r="G73" s="75">
        <f>F73*G64</f>
        <v>658.05000000000007</v>
      </c>
      <c r="H73" s="76"/>
      <c r="I73" s="77"/>
      <c r="J73" s="78"/>
      <c r="K73" s="79"/>
      <c r="L73" s="80"/>
      <c r="M73" s="81"/>
      <c r="N73" s="82"/>
      <c r="O73" s="83"/>
      <c r="P73" s="83"/>
      <c r="Q73" s="67"/>
      <c r="R73"/>
    </row>
    <row r="74" spans="1:19" s="84" customFormat="1" ht="27.6" x14ac:dyDescent="0.3">
      <c r="A74" s="69"/>
      <c r="B74" s="70"/>
      <c r="C74" s="71"/>
      <c r="D74" s="72" t="s">
        <v>68</v>
      </c>
      <c r="E74" s="102" t="s">
        <v>54</v>
      </c>
      <c r="F74" s="74">
        <v>1.05</v>
      </c>
      <c r="G74" s="75">
        <f>F74*G64</f>
        <v>276.38100000000003</v>
      </c>
      <c r="H74" s="76"/>
      <c r="I74" s="77"/>
      <c r="J74" s="78"/>
      <c r="K74" s="79"/>
      <c r="L74" s="80"/>
      <c r="M74" s="81"/>
      <c r="N74" s="82"/>
      <c r="O74" s="83"/>
      <c r="P74" s="83"/>
      <c r="Q74" s="67"/>
      <c r="R74"/>
    </row>
    <row r="75" spans="1:19" s="84" customFormat="1" ht="14.4" x14ac:dyDescent="0.3">
      <c r="A75" s="69"/>
      <c r="B75" s="70"/>
      <c r="C75" s="71"/>
      <c r="D75" s="72" t="s">
        <v>69</v>
      </c>
      <c r="E75" s="102" t="s">
        <v>70</v>
      </c>
      <c r="F75" s="74">
        <v>1.05</v>
      </c>
      <c r="G75" s="75">
        <f>65.12*F75</f>
        <v>68.376000000000005</v>
      </c>
      <c r="H75" s="76"/>
      <c r="I75" s="77"/>
      <c r="J75" s="78"/>
      <c r="K75" s="79"/>
      <c r="L75" s="80"/>
      <c r="M75" s="81"/>
      <c r="N75" s="82"/>
      <c r="O75" s="83"/>
      <c r="P75" s="83"/>
      <c r="Q75" s="67"/>
      <c r="R75"/>
    </row>
    <row r="76" spans="1:19" s="84" customFormat="1" ht="28.2" thickBot="1" x14ac:dyDescent="0.35">
      <c r="A76" s="69"/>
      <c r="B76" s="70"/>
      <c r="C76" s="71"/>
      <c r="D76" s="72" t="s">
        <v>71</v>
      </c>
      <c r="E76" s="102"/>
      <c r="F76" s="74">
        <v>1</v>
      </c>
      <c r="G76" s="75">
        <f>F76*G64</f>
        <v>263.22000000000003</v>
      </c>
      <c r="H76" s="76"/>
      <c r="I76" s="77"/>
      <c r="J76" s="78"/>
      <c r="K76" s="79"/>
      <c r="L76" s="80"/>
      <c r="M76" s="81"/>
      <c r="N76" s="82"/>
      <c r="O76" s="83"/>
      <c r="P76" s="83"/>
      <c r="Q76" s="67"/>
      <c r="R76"/>
    </row>
    <row r="77" spans="1:19" s="132" customFormat="1" ht="27.6" x14ac:dyDescent="0.3">
      <c r="A77" s="56">
        <f>MAX(A37:A76)+1</f>
        <v>17</v>
      </c>
      <c r="B77" s="123"/>
      <c r="C77" s="124"/>
      <c r="D77" s="125" t="s">
        <v>72</v>
      </c>
      <c r="E77" s="126" t="s">
        <v>33</v>
      </c>
      <c r="F77" s="127"/>
      <c r="G77" s="62">
        <v>477.96</v>
      </c>
      <c r="H77" s="63"/>
      <c r="I77" s="64"/>
      <c r="J77" s="63"/>
      <c r="K77" s="64"/>
      <c r="L77" s="63"/>
      <c r="M77" s="64"/>
      <c r="N77" s="128"/>
      <c r="O77" s="129"/>
      <c r="P77" s="130"/>
      <c r="Q77" s="6"/>
    </row>
    <row r="78" spans="1:19" s="132" customFormat="1" ht="14.4" thickBot="1" x14ac:dyDescent="0.35">
      <c r="A78" s="133"/>
      <c r="B78" s="104"/>
      <c r="C78" s="134"/>
      <c r="D78" s="106" t="s">
        <v>73</v>
      </c>
      <c r="E78" s="73" t="s">
        <v>74</v>
      </c>
      <c r="F78" s="107">
        <v>6</v>
      </c>
      <c r="G78" s="135">
        <f>F78*G77</f>
        <v>2867.7599999999998</v>
      </c>
      <c r="H78" s="136"/>
      <c r="I78" s="137"/>
      <c r="J78" s="136"/>
      <c r="K78" s="137"/>
      <c r="L78" s="136"/>
      <c r="M78" s="137"/>
      <c r="N78" s="138"/>
      <c r="O78" s="139"/>
      <c r="P78" s="140"/>
      <c r="Q78" s="37"/>
      <c r="S78" s="101"/>
    </row>
    <row r="79" spans="1:19" s="132" customFormat="1" ht="27.6" x14ac:dyDescent="0.3">
      <c r="A79" s="56">
        <f>MAX(A63:A78)+1</f>
        <v>18</v>
      </c>
      <c r="B79" s="123"/>
      <c r="C79" s="124"/>
      <c r="D79" s="125" t="s">
        <v>75</v>
      </c>
      <c r="E79" s="126" t="s">
        <v>33</v>
      </c>
      <c r="F79" s="127"/>
      <c r="G79" s="62">
        <v>79</v>
      </c>
      <c r="H79" s="63"/>
      <c r="I79" s="64"/>
      <c r="J79" s="63"/>
      <c r="K79" s="64"/>
      <c r="L79" s="63"/>
      <c r="M79" s="64"/>
      <c r="N79" s="128"/>
      <c r="O79" s="129"/>
      <c r="P79" s="130"/>
      <c r="Q79" s="6"/>
    </row>
    <row r="80" spans="1:19" s="132" customFormat="1" ht="14.4" thickBot="1" x14ac:dyDescent="0.35">
      <c r="A80" s="133"/>
      <c r="B80" s="104"/>
      <c r="C80" s="134"/>
      <c r="D80" s="106" t="s">
        <v>73</v>
      </c>
      <c r="E80" s="73" t="s">
        <v>74</v>
      </c>
      <c r="F80" s="107">
        <v>6</v>
      </c>
      <c r="G80" s="135">
        <f>F80*G79</f>
        <v>474</v>
      </c>
      <c r="H80" s="136"/>
      <c r="I80" s="137"/>
      <c r="J80" s="136"/>
      <c r="K80" s="137"/>
      <c r="L80" s="136"/>
      <c r="M80" s="137"/>
      <c r="N80" s="138"/>
      <c r="O80" s="139"/>
      <c r="P80" s="140"/>
      <c r="Q80" s="37"/>
      <c r="S80" s="101"/>
    </row>
    <row r="81" spans="1:19" s="68" customFormat="1" ht="27.6" x14ac:dyDescent="0.3">
      <c r="A81" s="56">
        <f>MAX(A63:A80)+1</f>
        <v>19</v>
      </c>
      <c r="B81" s="57"/>
      <c r="C81" s="58"/>
      <c r="D81" s="59" t="s">
        <v>76</v>
      </c>
      <c r="E81" s="60" t="s">
        <v>77</v>
      </c>
      <c r="F81" s="61"/>
      <c r="G81" s="62">
        <v>87.3</v>
      </c>
      <c r="H81" s="63"/>
      <c r="I81" s="64"/>
      <c r="J81" s="63"/>
      <c r="K81" s="64"/>
      <c r="L81" s="63"/>
      <c r="M81" s="64"/>
      <c r="N81" s="65"/>
      <c r="O81" s="66"/>
      <c r="P81" s="66"/>
      <c r="Q81" s="67"/>
      <c r="R81"/>
    </row>
    <row r="82" spans="1:19" s="84" customFormat="1" ht="15.6" thickBot="1" x14ac:dyDescent="0.35">
      <c r="A82" s="69"/>
      <c r="B82" s="70"/>
      <c r="C82" s="71"/>
      <c r="D82" s="72" t="s">
        <v>36</v>
      </c>
      <c r="E82" s="102" t="s">
        <v>37</v>
      </c>
      <c r="F82" s="74">
        <f>0.03*1.02</f>
        <v>3.0599999999999999E-2</v>
      </c>
      <c r="G82" s="75">
        <f>F82*G81</f>
        <v>2.6713799999999996</v>
      </c>
      <c r="H82" s="76"/>
      <c r="I82" s="77"/>
      <c r="J82" s="78"/>
      <c r="K82" s="79"/>
      <c r="L82" s="80"/>
      <c r="M82" s="81"/>
      <c r="N82" s="82"/>
      <c r="O82" s="83"/>
      <c r="P82" s="83"/>
      <c r="Q82" s="67"/>
      <c r="R82"/>
    </row>
    <row r="83" spans="1:19" s="132" customFormat="1" ht="27.6" x14ac:dyDescent="0.3">
      <c r="A83" s="56">
        <f>MAX(A63:A82)+1</f>
        <v>20</v>
      </c>
      <c r="B83" s="123"/>
      <c r="C83" s="124"/>
      <c r="D83" s="125" t="s">
        <v>78</v>
      </c>
      <c r="E83" s="126" t="s">
        <v>33</v>
      </c>
      <c r="F83" s="127"/>
      <c r="G83" s="62">
        <v>398.94</v>
      </c>
      <c r="H83" s="63"/>
      <c r="I83" s="64"/>
      <c r="J83" s="63"/>
      <c r="K83" s="64"/>
      <c r="L83" s="63"/>
      <c r="M83" s="64"/>
      <c r="N83" s="128"/>
      <c r="O83" s="129"/>
      <c r="P83" s="130"/>
      <c r="Q83" s="6"/>
    </row>
    <row r="84" spans="1:19" s="132" customFormat="1" ht="14.4" thickBot="1" x14ac:dyDescent="0.35">
      <c r="A84" s="133"/>
      <c r="B84" s="104"/>
      <c r="C84" s="134"/>
      <c r="D84" s="106" t="s">
        <v>73</v>
      </c>
      <c r="E84" s="73" t="s">
        <v>74</v>
      </c>
      <c r="F84" s="107">
        <v>6</v>
      </c>
      <c r="G84" s="135">
        <f>F84*G83</f>
        <v>2393.64</v>
      </c>
      <c r="H84" s="136"/>
      <c r="I84" s="137"/>
      <c r="J84" s="136"/>
      <c r="K84" s="137"/>
      <c r="L84" s="136"/>
      <c r="M84" s="137"/>
      <c r="N84" s="138"/>
      <c r="O84" s="139"/>
      <c r="P84" s="140"/>
      <c r="Q84" s="37"/>
      <c r="S84" s="101"/>
    </row>
    <row r="85" spans="1:19" s="68" customFormat="1" ht="27.6" x14ac:dyDescent="0.3">
      <c r="A85" s="56">
        <f>MAX(A63:A84)+1</f>
        <v>21</v>
      </c>
      <c r="B85" s="57"/>
      <c r="C85" s="58"/>
      <c r="D85" s="59" t="s">
        <v>79</v>
      </c>
      <c r="E85" s="60" t="s">
        <v>77</v>
      </c>
      <c r="F85" s="61"/>
      <c r="G85" s="62">
        <v>118.91</v>
      </c>
      <c r="H85" s="63"/>
      <c r="I85" s="64"/>
      <c r="J85" s="63"/>
      <c r="K85" s="64"/>
      <c r="L85" s="63"/>
      <c r="M85" s="64"/>
      <c r="N85" s="65"/>
      <c r="O85" s="66"/>
      <c r="P85" s="66"/>
      <c r="Q85" s="67"/>
      <c r="R85"/>
    </row>
    <row r="86" spans="1:19" s="84" customFormat="1" ht="15.6" thickBot="1" x14ac:dyDescent="0.35">
      <c r="A86" s="69"/>
      <c r="B86" s="70"/>
      <c r="C86" s="71"/>
      <c r="D86" s="72" t="s">
        <v>36</v>
      </c>
      <c r="E86" s="102" t="s">
        <v>37</v>
      </c>
      <c r="F86" s="74">
        <f>0.03*1.02</f>
        <v>3.0599999999999999E-2</v>
      </c>
      <c r="G86" s="75">
        <f>F86*G85</f>
        <v>3.6386459999999996</v>
      </c>
      <c r="H86" s="76"/>
      <c r="I86" s="77"/>
      <c r="J86" s="78"/>
      <c r="K86" s="79"/>
      <c r="L86" s="80"/>
      <c r="M86" s="81"/>
      <c r="N86" s="82"/>
      <c r="O86" s="83"/>
      <c r="P86" s="83"/>
      <c r="Q86" s="67"/>
      <c r="R86"/>
    </row>
    <row r="87" spans="1:19" s="132" customFormat="1" ht="27.6" x14ac:dyDescent="0.3">
      <c r="A87" s="56">
        <f>MAX(A63:A86)+1</f>
        <v>22</v>
      </c>
      <c r="B87" s="123"/>
      <c r="C87" s="124"/>
      <c r="D87" s="125" t="s">
        <v>80</v>
      </c>
      <c r="E87" s="126" t="s">
        <v>33</v>
      </c>
      <c r="F87" s="127"/>
      <c r="G87" s="62">
        <v>256.58999999999997</v>
      </c>
      <c r="H87" s="63"/>
      <c r="I87" s="64"/>
      <c r="J87" s="63"/>
      <c r="K87" s="64"/>
      <c r="L87" s="63"/>
      <c r="M87" s="64"/>
      <c r="N87" s="128"/>
      <c r="O87" s="129"/>
      <c r="P87" s="130"/>
      <c r="Q87" s="6"/>
    </row>
    <row r="88" spans="1:19" s="132" customFormat="1" ht="14.4" thickBot="1" x14ac:dyDescent="0.35">
      <c r="A88" s="133"/>
      <c r="B88" s="104"/>
      <c r="C88" s="134"/>
      <c r="D88" s="106" t="s">
        <v>73</v>
      </c>
      <c r="E88" s="73" t="s">
        <v>74</v>
      </c>
      <c r="F88" s="107">
        <v>6</v>
      </c>
      <c r="G88" s="135">
        <f>F88*G87</f>
        <v>1539.54</v>
      </c>
      <c r="H88" s="136"/>
      <c r="I88" s="137"/>
      <c r="J88" s="136"/>
      <c r="K88" s="137"/>
      <c r="L88" s="136"/>
      <c r="M88" s="137"/>
      <c r="N88" s="138"/>
      <c r="O88" s="139"/>
      <c r="P88" s="140"/>
      <c r="Q88" s="37"/>
      <c r="S88" s="101"/>
    </row>
    <row r="89" spans="1:19" s="68" customFormat="1" ht="41.4" x14ac:dyDescent="0.3">
      <c r="A89" s="56">
        <f>MAX(A63:A88)+1</f>
        <v>23</v>
      </c>
      <c r="B89" s="57"/>
      <c r="C89" s="58"/>
      <c r="D89" s="59" t="s">
        <v>81</v>
      </c>
      <c r="E89" s="60" t="s">
        <v>77</v>
      </c>
      <c r="F89" s="61"/>
      <c r="G89" s="62">
        <v>408.08</v>
      </c>
      <c r="H89" s="63"/>
      <c r="I89" s="64"/>
      <c r="J89" s="63"/>
      <c r="K89" s="64"/>
      <c r="L89" s="63"/>
      <c r="M89" s="64"/>
      <c r="N89" s="65"/>
      <c r="O89" s="66"/>
      <c r="P89" s="66"/>
      <c r="Q89" s="67"/>
      <c r="R89"/>
    </row>
    <row r="90" spans="1:19" s="84" customFormat="1" ht="15.6" thickBot="1" x14ac:dyDescent="0.35">
      <c r="A90" s="69"/>
      <c r="B90" s="70"/>
      <c r="C90" s="71"/>
      <c r="D90" s="72" t="s">
        <v>36</v>
      </c>
      <c r="E90" s="102" t="s">
        <v>37</v>
      </c>
      <c r="F90" s="74">
        <f>0.03*1.02</f>
        <v>3.0599999999999999E-2</v>
      </c>
      <c r="G90" s="75">
        <f>F90*G89</f>
        <v>12.487247999999999</v>
      </c>
      <c r="H90" s="76"/>
      <c r="I90" s="77"/>
      <c r="J90" s="78"/>
      <c r="K90" s="79"/>
      <c r="L90" s="80"/>
      <c r="M90" s="81"/>
      <c r="N90" s="82"/>
      <c r="O90" s="83"/>
      <c r="P90" s="83"/>
      <c r="Q90" s="67"/>
      <c r="R90"/>
    </row>
    <row r="91" spans="1:19" s="68" customFormat="1" ht="27.6" x14ac:dyDescent="0.3">
      <c r="A91" s="56">
        <f>MAX(A63:A90)+1</f>
        <v>24</v>
      </c>
      <c r="B91" s="57"/>
      <c r="C91" s="58"/>
      <c r="D91" s="59" t="s">
        <v>82</v>
      </c>
      <c r="E91" s="60" t="s">
        <v>77</v>
      </c>
      <c r="F91" s="61"/>
      <c r="G91" s="62">
        <v>30.78</v>
      </c>
      <c r="H91" s="63"/>
      <c r="I91" s="64"/>
      <c r="J91" s="63"/>
      <c r="K91" s="64"/>
      <c r="L91" s="63"/>
      <c r="M91" s="64"/>
      <c r="N91" s="65"/>
      <c r="O91" s="66"/>
      <c r="P91" s="66"/>
      <c r="Q91" s="67"/>
      <c r="R91"/>
    </row>
    <row r="92" spans="1:19" s="84" customFormat="1" ht="15.6" thickBot="1" x14ac:dyDescent="0.35">
      <c r="A92" s="69"/>
      <c r="B92" s="70"/>
      <c r="C92" s="71"/>
      <c r="D92" s="72" t="s">
        <v>36</v>
      </c>
      <c r="E92" s="102" t="s">
        <v>37</v>
      </c>
      <c r="F92" s="74">
        <f>0.03*1.02</f>
        <v>3.0599999999999999E-2</v>
      </c>
      <c r="G92" s="75">
        <f>F92*G91</f>
        <v>0.94186800000000004</v>
      </c>
      <c r="H92" s="76"/>
      <c r="I92" s="77"/>
      <c r="J92" s="78"/>
      <c r="K92" s="79"/>
      <c r="L92" s="80"/>
      <c r="M92" s="81"/>
      <c r="N92" s="82"/>
      <c r="O92" s="83"/>
      <c r="P92" s="83"/>
      <c r="Q92" s="67"/>
      <c r="R92"/>
    </row>
    <row r="93" spans="1:19" s="132" customFormat="1" ht="27.6" x14ac:dyDescent="0.3">
      <c r="A93" s="56">
        <f>MAX(A69:A92)+1</f>
        <v>25</v>
      </c>
      <c r="B93" s="123"/>
      <c r="C93" s="124"/>
      <c r="D93" s="125" t="s">
        <v>83</v>
      </c>
      <c r="E93" s="126" t="s">
        <v>33</v>
      </c>
      <c r="F93" s="127"/>
      <c r="G93" s="62">
        <v>792.48</v>
      </c>
      <c r="H93" s="63"/>
      <c r="I93" s="64"/>
      <c r="J93" s="63"/>
      <c r="K93" s="64"/>
      <c r="L93" s="63"/>
      <c r="M93" s="64"/>
      <c r="N93" s="128"/>
      <c r="O93" s="129"/>
      <c r="P93" s="130"/>
      <c r="Q93" s="6"/>
    </row>
    <row r="94" spans="1:19" s="132" customFormat="1" ht="14.4" thickBot="1" x14ac:dyDescent="0.35">
      <c r="A94" s="133"/>
      <c r="B94" s="104"/>
      <c r="C94" s="134"/>
      <c r="D94" s="106" t="s">
        <v>73</v>
      </c>
      <c r="E94" s="73" t="s">
        <v>74</v>
      </c>
      <c r="F94" s="107">
        <v>6</v>
      </c>
      <c r="G94" s="135">
        <f>F94*G93</f>
        <v>4754.88</v>
      </c>
      <c r="H94" s="136"/>
      <c r="I94" s="137"/>
      <c r="J94" s="136"/>
      <c r="K94" s="137"/>
      <c r="L94" s="136"/>
      <c r="M94" s="137"/>
      <c r="N94" s="138"/>
      <c r="O94" s="139"/>
      <c r="P94" s="140"/>
      <c r="Q94" s="37"/>
      <c r="S94" s="101"/>
    </row>
    <row r="95" spans="1:19" s="132" customFormat="1" ht="27.6" x14ac:dyDescent="0.3">
      <c r="A95" s="56">
        <f>MAX(A90:A94)+1</f>
        <v>26</v>
      </c>
      <c r="B95" s="123"/>
      <c r="C95" s="124"/>
      <c r="D95" s="125" t="s">
        <v>84</v>
      </c>
      <c r="E95" s="126" t="s">
        <v>54</v>
      </c>
      <c r="F95" s="127"/>
      <c r="G95" s="62">
        <v>190.81</v>
      </c>
      <c r="H95" s="63"/>
      <c r="I95" s="64"/>
      <c r="J95" s="63"/>
      <c r="K95" s="64"/>
      <c r="L95" s="63"/>
      <c r="M95" s="64"/>
      <c r="N95" s="128"/>
      <c r="O95" s="129"/>
      <c r="P95" s="130"/>
      <c r="Q95" s="6"/>
      <c r="R95" s="131"/>
    </row>
    <row r="96" spans="1:19" s="84" customFormat="1" ht="27.6" x14ac:dyDescent="0.3">
      <c r="A96" s="69"/>
      <c r="B96" s="70"/>
      <c r="C96" s="71"/>
      <c r="D96" s="72" t="s">
        <v>55</v>
      </c>
      <c r="E96" s="102" t="s">
        <v>54</v>
      </c>
      <c r="F96" s="74">
        <f>1.05*2</f>
        <v>2.1</v>
      </c>
      <c r="G96" s="75">
        <f>F96*G95</f>
        <v>400.70100000000002</v>
      </c>
      <c r="H96" s="76"/>
      <c r="I96" s="77"/>
      <c r="J96" s="78"/>
      <c r="K96" s="79"/>
      <c r="L96" s="80"/>
      <c r="M96" s="81"/>
      <c r="N96" s="82"/>
      <c r="O96" s="83"/>
      <c r="P96" s="83"/>
      <c r="Q96" s="67"/>
      <c r="R96"/>
    </row>
    <row r="97" spans="1:19" s="84" customFormat="1" ht="14.4" x14ac:dyDescent="0.3">
      <c r="A97" s="69" t="s">
        <v>56</v>
      </c>
      <c r="B97" s="70"/>
      <c r="C97" s="71"/>
      <c r="D97" s="72" t="s">
        <v>57</v>
      </c>
      <c r="E97" s="102" t="s">
        <v>58</v>
      </c>
      <c r="F97" s="74">
        <v>2</v>
      </c>
      <c r="G97" s="75">
        <f>F97*G95</f>
        <v>381.62</v>
      </c>
      <c r="H97" s="76"/>
      <c r="I97" s="77"/>
      <c r="J97" s="78"/>
      <c r="K97" s="79"/>
      <c r="L97" s="80"/>
      <c r="M97" s="81"/>
      <c r="N97" s="82"/>
      <c r="O97" s="83"/>
      <c r="P97" s="83"/>
      <c r="Q97" s="67"/>
      <c r="R97"/>
    </row>
    <row r="98" spans="1:19" s="84" customFormat="1" ht="14.4" x14ac:dyDescent="0.3">
      <c r="A98" s="69"/>
      <c r="B98" s="70"/>
      <c r="C98" s="71"/>
      <c r="D98" s="72" t="s">
        <v>59</v>
      </c>
      <c r="E98" s="102" t="s">
        <v>58</v>
      </c>
      <c r="F98" s="74">
        <v>0.7</v>
      </c>
      <c r="G98" s="75">
        <f>F98*G95</f>
        <v>133.56700000000001</v>
      </c>
      <c r="H98" s="76"/>
      <c r="I98" s="77"/>
      <c r="J98" s="78"/>
      <c r="K98" s="79"/>
      <c r="L98" s="80"/>
      <c r="M98" s="81"/>
      <c r="N98" s="82"/>
      <c r="O98" s="83"/>
      <c r="P98" s="83"/>
      <c r="Q98" s="67"/>
      <c r="R98"/>
    </row>
    <row r="99" spans="1:19" s="84" customFormat="1" ht="14.4" x14ac:dyDescent="0.3">
      <c r="A99" s="69"/>
      <c r="B99" s="70"/>
      <c r="C99" s="71"/>
      <c r="D99" s="72" t="s">
        <v>60</v>
      </c>
      <c r="E99" s="102" t="s">
        <v>61</v>
      </c>
      <c r="F99" s="74">
        <v>1.5</v>
      </c>
      <c r="G99" s="75">
        <f>F99*G95</f>
        <v>286.21500000000003</v>
      </c>
      <c r="H99" s="76"/>
      <c r="I99" s="77"/>
      <c r="J99" s="78"/>
      <c r="K99" s="79"/>
      <c r="L99" s="80"/>
      <c r="M99" s="81"/>
      <c r="N99" s="82"/>
      <c r="O99" s="83"/>
      <c r="P99" s="83"/>
      <c r="Q99" s="67"/>
      <c r="R99"/>
    </row>
    <row r="100" spans="1:19" s="84" customFormat="1" ht="14.4" x14ac:dyDescent="0.3">
      <c r="A100" s="69"/>
      <c r="B100" s="70"/>
      <c r="C100" s="71"/>
      <c r="D100" s="72" t="s">
        <v>62</v>
      </c>
      <c r="E100" s="102" t="s">
        <v>61</v>
      </c>
      <c r="F100" s="74">
        <v>30</v>
      </c>
      <c r="G100" s="75">
        <f>F100*G95</f>
        <v>5724.3</v>
      </c>
      <c r="H100" s="76"/>
      <c r="I100" s="77"/>
      <c r="J100" s="78"/>
      <c r="K100" s="79"/>
      <c r="L100" s="80"/>
      <c r="M100" s="81"/>
      <c r="N100" s="82"/>
      <c r="O100" s="83"/>
      <c r="P100" s="83"/>
      <c r="Q100" s="67"/>
      <c r="R100"/>
    </row>
    <row r="101" spans="1:19" s="84" customFormat="1" ht="14.4" x14ac:dyDescent="0.3">
      <c r="A101" s="69"/>
      <c r="B101" s="70"/>
      <c r="C101" s="71"/>
      <c r="D101" s="72" t="s">
        <v>63</v>
      </c>
      <c r="E101" s="102" t="s">
        <v>61</v>
      </c>
      <c r="F101" s="74">
        <v>30</v>
      </c>
      <c r="G101" s="75">
        <f>F101*G95</f>
        <v>5724.3</v>
      </c>
      <c r="H101" s="76"/>
      <c r="I101" s="77"/>
      <c r="J101" s="78"/>
      <c r="K101" s="79"/>
      <c r="L101" s="80"/>
      <c r="M101" s="81"/>
      <c r="N101" s="82"/>
      <c r="O101" s="83"/>
      <c r="P101" s="83"/>
      <c r="Q101" s="67"/>
      <c r="R101"/>
    </row>
    <row r="102" spans="1:19" s="84" customFormat="1" ht="14.4" x14ac:dyDescent="0.3">
      <c r="A102" s="69"/>
      <c r="B102" s="70"/>
      <c r="C102" s="71"/>
      <c r="D102" s="72" t="s">
        <v>64</v>
      </c>
      <c r="E102" s="102" t="s">
        <v>65</v>
      </c>
      <c r="F102" s="74">
        <v>1.5</v>
      </c>
      <c r="G102" s="75">
        <f>F102*G95</f>
        <v>286.21500000000003</v>
      </c>
      <c r="H102" s="76"/>
      <c r="I102" s="77"/>
      <c r="J102" s="78"/>
      <c r="K102" s="79"/>
      <c r="L102" s="80"/>
      <c r="M102" s="81"/>
      <c r="N102" s="82"/>
      <c r="O102" s="83"/>
      <c r="P102" s="83"/>
      <c r="Q102" s="67"/>
      <c r="R102"/>
    </row>
    <row r="103" spans="1:19" s="84" customFormat="1" ht="14.4" x14ac:dyDescent="0.3">
      <c r="A103" s="69"/>
      <c r="B103" s="70"/>
      <c r="C103" s="71"/>
      <c r="D103" s="72" t="s">
        <v>66</v>
      </c>
      <c r="E103" s="102" t="s">
        <v>58</v>
      </c>
      <c r="F103" s="74">
        <v>2.2000000000000002</v>
      </c>
      <c r="G103" s="75">
        <f>F103*G95</f>
        <v>419.78200000000004</v>
      </c>
      <c r="H103" s="76"/>
      <c r="I103" s="77"/>
      <c r="J103" s="78"/>
      <c r="K103" s="79"/>
      <c r="L103" s="80"/>
      <c r="M103" s="81"/>
      <c r="N103" s="82"/>
      <c r="O103" s="83"/>
      <c r="P103" s="83"/>
      <c r="Q103" s="67"/>
      <c r="R103"/>
    </row>
    <row r="104" spans="1:19" s="84" customFormat="1" ht="14.4" x14ac:dyDescent="0.3">
      <c r="A104" s="69"/>
      <c r="B104" s="70"/>
      <c r="C104" s="71"/>
      <c r="D104" s="72" t="s">
        <v>67</v>
      </c>
      <c r="E104" s="102" t="s">
        <v>58</v>
      </c>
      <c r="F104" s="74">
        <v>2.5</v>
      </c>
      <c r="G104" s="75">
        <f>F104*G95</f>
        <v>477.02499999999998</v>
      </c>
      <c r="H104" s="76"/>
      <c r="I104" s="77"/>
      <c r="J104" s="78"/>
      <c r="K104" s="79"/>
      <c r="L104" s="80"/>
      <c r="M104" s="81"/>
      <c r="N104" s="82"/>
      <c r="O104" s="83"/>
      <c r="P104" s="83"/>
      <c r="Q104" s="67"/>
      <c r="R104"/>
    </row>
    <row r="105" spans="1:19" s="84" customFormat="1" ht="27.6" x14ac:dyDescent="0.3">
      <c r="A105" s="69"/>
      <c r="B105" s="70"/>
      <c r="C105" s="71"/>
      <c r="D105" s="72" t="s">
        <v>68</v>
      </c>
      <c r="E105" s="102" t="s">
        <v>54</v>
      </c>
      <c r="F105" s="74">
        <v>1.05</v>
      </c>
      <c r="G105" s="75">
        <f>F105*G95</f>
        <v>200.35050000000001</v>
      </c>
      <c r="H105" s="76"/>
      <c r="I105" s="77"/>
      <c r="J105" s="78"/>
      <c r="K105" s="79"/>
      <c r="L105" s="80"/>
      <c r="M105" s="81"/>
      <c r="N105" s="82"/>
      <c r="O105" s="83"/>
      <c r="P105" s="83"/>
      <c r="Q105" s="67"/>
      <c r="R105"/>
    </row>
    <row r="106" spans="1:19" s="84" customFormat="1" ht="28.2" thickBot="1" x14ac:dyDescent="0.35">
      <c r="A106" s="69"/>
      <c r="B106" s="70"/>
      <c r="C106" s="71"/>
      <c r="D106" s="72" t="s">
        <v>71</v>
      </c>
      <c r="E106" s="102"/>
      <c r="F106" s="74">
        <v>1</v>
      </c>
      <c r="G106" s="75">
        <f>F106*G95</f>
        <v>190.81</v>
      </c>
      <c r="H106" s="76"/>
      <c r="I106" s="77"/>
      <c r="J106" s="78"/>
      <c r="K106" s="79"/>
      <c r="L106" s="80"/>
      <c r="M106" s="81"/>
      <c r="N106" s="82"/>
      <c r="O106" s="83"/>
      <c r="P106" s="83"/>
      <c r="Q106" s="67"/>
      <c r="R106"/>
    </row>
    <row r="107" spans="1:19" s="132" customFormat="1" ht="27.6" x14ac:dyDescent="0.3">
      <c r="A107" s="56">
        <f>MAX(A83:A106)+1</f>
        <v>27</v>
      </c>
      <c r="B107" s="123"/>
      <c r="C107" s="124"/>
      <c r="D107" s="125" t="s">
        <v>85</v>
      </c>
      <c r="E107" s="126" t="s">
        <v>33</v>
      </c>
      <c r="F107" s="127"/>
      <c r="G107" s="62">
        <v>12236.829999999998</v>
      </c>
      <c r="H107" s="63"/>
      <c r="I107" s="64"/>
      <c r="J107" s="63"/>
      <c r="K107" s="64"/>
      <c r="L107" s="63"/>
      <c r="M107" s="64"/>
      <c r="N107" s="128"/>
      <c r="O107" s="129"/>
      <c r="P107" s="130"/>
      <c r="Q107" s="6"/>
    </row>
    <row r="108" spans="1:19" s="132" customFormat="1" ht="14.4" thickBot="1" x14ac:dyDescent="0.35">
      <c r="A108" s="133"/>
      <c r="B108" s="104"/>
      <c r="C108" s="134"/>
      <c r="D108" s="106" t="s">
        <v>73</v>
      </c>
      <c r="E108" s="73" t="s">
        <v>74</v>
      </c>
      <c r="F108" s="107">
        <v>6</v>
      </c>
      <c r="G108" s="135">
        <f>F108*G107</f>
        <v>73420.979999999981</v>
      </c>
      <c r="H108" s="136"/>
      <c r="I108" s="137"/>
      <c r="J108" s="136"/>
      <c r="K108" s="137"/>
      <c r="L108" s="136"/>
      <c r="M108" s="137"/>
      <c r="N108" s="138"/>
      <c r="O108" s="139"/>
      <c r="P108" s="140"/>
      <c r="Q108" s="37"/>
      <c r="S108" s="101"/>
    </row>
    <row r="109" spans="1:19" s="132" customFormat="1" ht="27.6" x14ac:dyDescent="0.3">
      <c r="A109" s="56">
        <f>MAX(A104:A108)+1</f>
        <v>28</v>
      </c>
      <c r="B109" s="123"/>
      <c r="C109" s="124"/>
      <c r="D109" s="125" t="s">
        <v>86</v>
      </c>
      <c r="E109" s="126" t="s">
        <v>54</v>
      </c>
      <c r="F109" s="127"/>
      <c r="G109" s="62">
        <v>2603.9</v>
      </c>
      <c r="H109" s="63"/>
      <c r="I109" s="64"/>
      <c r="J109" s="63"/>
      <c r="K109" s="64"/>
      <c r="L109" s="63"/>
      <c r="M109" s="64"/>
      <c r="N109" s="128"/>
      <c r="O109" s="129"/>
      <c r="P109" s="130"/>
      <c r="Q109" s="6"/>
      <c r="R109" s="131"/>
    </row>
    <row r="110" spans="1:19" s="84" customFormat="1" ht="27.6" x14ac:dyDescent="0.3">
      <c r="A110" s="69"/>
      <c r="B110" s="70"/>
      <c r="C110" s="71"/>
      <c r="D110" s="72" t="s">
        <v>55</v>
      </c>
      <c r="E110" s="102" t="s">
        <v>54</v>
      </c>
      <c r="F110" s="74">
        <f>1.05*2</f>
        <v>2.1</v>
      </c>
      <c r="G110" s="75">
        <f>F110*G109</f>
        <v>5468.1900000000005</v>
      </c>
      <c r="H110" s="76"/>
      <c r="I110" s="77"/>
      <c r="J110" s="78"/>
      <c r="K110" s="79"/>
      <c r="L110" s="80"/>
      <c r="M110" s="81"/>
      <c r="N110" s="82"/>
      <c r="O110" s="83"/>
      <c r="P110" s="83"/>
      <c r="Q110" s="67"/>
      <c r="R110"/>
    </row>
    <row r="111" spans="1:19" s="84" customFormat="1" ht="14.4" x14ac:dyDescent="0.3">
      <c r="A111" s="69" t="s">
        <v>56</v>
      </c>
      <c r="B111" s="70"/>
      <c r="C111" s="71"/>
      <c r="D111" s="72" t="s">
        <v>57</v>
      </c>
      <c r="E111" s="102" t="s">
        <v>58</v>
      </c>
      <c r="F111" s="74">
        <v>2</v>
      </c>
      <c r="G111" s="75">
        <f>F111*G109</f>
        <v>5207.8</v>
      </c>
      <c r="H111" s="76"/>
      <c r="I111" s="77"/>
      <c r="J111" s="78"/>
      <c r="K111" s="79"/>
      <c r="L111" s="80"/>
      <c r="M111" s="81"/>
      <c r="N111" s="82"/>
      <c r="O111" s="83"/>
      <c r="P111" s="83"/>
      <c r="Q111" s="67"/>
      <c r="R111"/>
    </row>
    <row r="112" spans="1:19" s="84" customFormat="1" ht="14.4" x14ac:dyDescent="0.3">
      <c r="A112" s="69"/>
      <c r="B112" s="70"/>
      <c r="C112" s="71"/>
      <c r="D112" s="72" t="s">
        <v>59</v>
      </c>
      <c r="E112" s="102" t="s">
        <v>58</v>
      </c>
      <c r="F112" s="74">
        <v>0.7</v>
      </c>
      <c r="G112" s="75">
        <f>F112*G109</f>
        <v>1822.73</v>
      </c>
      <c r="H112" s="76"/>
      <c r="I112" s="77"/>
      <c r="J112" s="78"/>
      <c r="K112" s="79"/>
      <c r="L112" s="80"/>
      <c r="M112" s="81"/>
      <c r="N112" s="82"/>
      <c r="O112" s="83"/>
      <c r="P112" s="83"/>
      <c r="Q112" s="67"/>
      <c r="R112"/>
    </row>
    <row r="113" spans="1:19" s="84" customFormat="1" ht="14.4" x14ac:dyDescent="0.3">
      <c r="A113" s="69"/>
      <c r="B113" s="70"/>
      <c r="C113" s="71"/>
      <c r="D113" s="72" t="s">
        <v>60</v>
      </c>
      <c r="E113" s="102" t="s">
        <v>61</v>
      </c>
      <c r="F113" s="74">
        <v>1.5</v>
      </c>
      <c r="G113" s="75">
        <f>F113*G109</f>
        <v>3905.8500000000004</v>
      </c>
      <c r="H113" s="76"/>
      <c r="I113" s="77"/>
      <c r="J113" s="78"/>
      <c r="K113" s="79"/>
      <c r="L113" s="80"/>
      <c r="M113" s="81"/>
      <c r="N113" s="82"/>
      <c r="O113" s="83"/>
      <c r="P113" s="83"/>
      <c r="Q113" s="67"/>
      <c r="R113"/>
    </row>
    <row r="114" spans="1:19" s="84" customFormat="1" ht="14.4" x14ac:dyDescent="0.3">
      <c r="A114" s="69"/>
      <c r="B114" s="70"/>
      <c r="C114" s="71"/>
      <c r="D114" s="72" t="s">
        <v>62</v>
      </c>
      <c r="E114" s="102" t="s">
        <v>61</v>
      </c>
      <c r="F114" s="74">
        <v>30</v>
      </c>
      <c r="G114" s="75">
        <f>F114*G109</f>
        <v>78117</v>
      </c>
      <c r="H114" s="76"/>
      <c r="I114" s="77"/>
      <c r="J114" s="78"/>
      <c r="K114" s="79"/>
      <c r="L114" s="80"/>
      <c r="M114" s="81"/>
      <c r="N114" s="82"/>
      <c r="O114" s="83"/>
      <c r="P114" s="83"/>
      <c r="Q114" s="67"/>
      <c r="R114"/>
    </row>
    <row r="115" spans="1:19" s="84" customFormat="1" ht="14.4" x14ac:dyDescent="0.3">
      <c r="A115" s="69"/>
      <c r="B115" s="70"/>
      <c r="C115" s="71"/>
      <c r="D115" s="72" t="s">
        <v>63</v>
      </c>
      <c r="E115" s="102" t="s">
        <v>61</v>
      </c>
      <c r="F115" s="74">
        <v>30</v>
      </c>
      <c r="G115" s="75">
        <f>F115*G109</f>
        <v>78117</v>
      </c>
      <c r="H115" s="76"/>
      <c r="I115" s="77"/>
      <c r="J115" s="78"/>
      <c r="K115" s="79"/>
      <c r="L115" s="80"/>
      <c r="M115" s="81"/>
      <c r="N115" s="82"/>
      <c r="O115" s="83"/>
      <c r="P115" s="83"/>
      <c r="Q115" s="67"/>
      <c r="R115"/>
    </row>
    <row r="116" spans="1:19" s="84" customFormat="1" ht="14.4" x14ac:dyDescent="0.3">
      <c r="A116" s="69"/>
      <c r="B116" s="70"/>
      <c r="C116" s="71"/>
      <c r="D116" s="72" t="s">
        <v>64</v>
      </c>
      <c r="E116" s="102" t="s">
        <v>65</v>
      </c>
      <c r="F116" s="74">
        <v>1.5</v>
      </c>
      <c r="G116" s="75">
        <f>F116*G109</f>
        <v>3905.8500000000004</v>
      </c>
      <c r="H116" s="76"/>
      <c r="I116" s="77"/>
      <c r="J116" s="78"/>
      <c r="K116" s="79"/>
      <c r="L116" s="80"/>
      <c r="M116" s="81"/>
      <c r="N116" s="82"/>
      <c r="O116" s="83"/>
      <c r="P116" s="83"/>
      <c r="Q116" s="67"/>
      <c r="R116"/>
    </row>
    <row r="117" spans="1:19" s="84" customFormat="1" ht="14.4" x14ac:dyDescent="0.3">
      <c r="A117" s="69"/>
      <c r="B117" s="70"/>
      <c r="C117" s="71"/>
      <c r="D117" s="72" t="s">
        <v>66</v>
      </c>
      <c r="E117" s="102" t="s">
        <v>58</v>
      </c>
      <c r="F117" s="74">
        <v>2.2000000000000002</v>
      </c>
      <c r="G117" s="75">
        <f>F117*G109</f>
        <v>5728.5800000000008</v>
      </c>
      <c r="H117" s="76"/>
      <c r="I117" s="77"/>
      <c r="J117" s="78"/>
      <c r="K117" s="79"/>
      <c r="L117" s="80"/>
      <c r="M117" s="81"/>
      <c r="N117" s="82"/>
      <c r="O117" s="83"/>
      <c r="P117" s="83"/>
      <c r="Q117" s="67"/>
      <c r="R117"/>
    </row>
    <row r="118" spans="1:19" s="84" customFormat="1" ht="14.4" x14ac:dyDescent="0.3">
      <c r="A118" s="69"/>
      <c r="B118" s="70"/>
      <c r="C118" s="71"/>
      <c r="D118" s="72" t="s">
        <v>67</v>
      </c>
      <c r="E118" s="102" t="s">
        <v>58</v>
      </c>
      <c r="F118" s="74">
        <v>2.5</v>
      </c>
      <c r="G118" s="75">
        <f>F118*G109</f>
        <v>6509.75</v>
      </c>
      <c r="H118" s="76"/>
      <c r="I118" s="77"/>
      <c r="J118" s="78"/>
      <c r="K118" s="79"/>
      <c r="L118" s="80"/>
      <c r="M118" s="81"/>
      <c r="N118" s="82"/>
      <c r="O118" s="83"/>
      <c r="P118" s="83"/>
      <c r="Q118" s="67"/>
      <c r="R118"/>
    </row>
    <row r="119" spans="1:19" s="84" customFormat="1" ht="27.6" x14ac:dyDescent="0.3">
      <c r="A119" s="69"/>
      <c r="B119" s="70"/>
      <c r="C119" s="71"/>
      <c r="D119" s="72" t="s">
        <v>68</v>
      </c>
      <c r="E119" s="102" t="s">
        <v>54</v>
      </c>
      <c r="F119" s="74">
        <v>1.05</v>
      </c>
      <c r="G119" s="75">
        <f>F119*G109</f>
        <v>2734.0950000000003</v>
      </c>
      <c r="H119" s="76"/>
      <c r="I119" s="77"/>
      <c r="J119" s="78"/>
      <c r="K119" s="79"/>
      <c r="L119" s="80"/>
      <c r="M119" s="81"/>
      <c r="N119" s="82"/>
      <c r="O119" s="83"/>
      <c r="P119" s="83"/>
      <c r="Q119" s="67"/>
      <c r="R119"/>
    </row>
    <row r="120" spans="1:19" s="84" customFormat="1" ht="28.2" thickBot="1" x14ac:dyDescent="0.35">
      <c r="A120" s="69"/>
      <c r="B120" s="70"/>
      <c r="C120" s="71"/>
      <c r="D120" s="72" t="s">
        <v>71</v>
      </c>
      <c r="E120" s="102"/>
      <c r="F120" s="74">
        <v>1</v>
      </c>
      <c r="G120" s="75">
        <f>F120*G109</f>
        <v>2603.9</v>
      </c>
      <c r="H120" s="76"/>
      <c r="I120" s="77"/>
      <c r="J120" s="78"/>
      <c r="K120" s="79"/>
      <c r="L120" s="80"/>
      <c r="M120" s="81"/>
      <c r="N120" s="82"/>
      <c r="O120" s="83"/>
      <c r="P120" s="83"/>
      <c r="Q120" s="67"/>
      <c r="R120"/>
    </row>
    <row r="121" spans="1:19" s="132" customFormat="1" ht="27.6" x14ac:dyDescent="0.3">
      <c r="A121" s="56">
        <f>MAX(A97:A120)+1</f>
        <v>29</v>
      </c>
      <c r="B121" s="123"/>
      <c r="C121" s="124"/>
      <c r="D121" s="125" t="s">
        <v>87</v>
      </c>
      <c r="E121" s="126" t="s">
        <v>33</v>
      </c>
      <c r="F121" s="127"/>
      <c r="G121" s="62">
        <v>2186.91</v>
      </c>
      <c r="H121" s="63"/>
      <c r="I121" s="64"/>
      <c r="J121" s="63"/>
      <c r="K121" s="64"/>
      <c r="L121" s="63"/>
      <c r="M121" s="64"/>
      <c r="N121" s="128"/>
      <c r="O121" s="129"/>
      <c r="P121" s="130"/>
      <c r="Q121" s="6"/>
    </row>
    <row r="122" spans="1:19" s="132" customFormat="1" ht="14.4" thickBot="1" x14ac:dyDescent="0.35">
      <c r="A122" s="133"/>
      <c r="B122" s="104"/>
      <c r="C122" s="134"/>
      <c r="D122" s="106" t="s">
        <v>73</v>
      </c>
      <c r="E122" s="73" t="s">
        <v>74</v>
      </c>
      <c r="F122" s="107">
        <v>6</v>
      </c>
      <c r="G122" s="135">
        <f>F122*G121</f>
        <v>13121.46</v>
      </c>
      <c r="H122" s="136"/>
      <c r="I122" s="137"/>
      <c r="J122" s="136"/>
      <c r="K122" s="137"/>
      <c r="L122" s="136"/>
      <c r="M122" s="137"/>
      <c r="N122" s="138"/>
      <c r="O122" s="139"/>
      <c r="P122" s="140"/>
      <c r="Q122" s="37"/>
      <c r="S122" s="101"/>
    </row>
    <row r="123" spans="1:19" s="132" customFormat="1" ht="27.6" x14ac:dyDescent="0.3">
      <c r="A123" s="56">
        <f>MAX(A101:A122)+1</f>
        <v>30</v>
      </c>
      <c r="B123" s="123"/>
      <c r="C123" s="124"/>
      <c r="D123" s="125" t="s">
        <v>88</v>
      </c>
      <c r="E123" s="126" t="s">
        <v>33</v>
      </c>
      <c r="F123" s="127"/>
      <c r="G123" s="62">
        <v>1446.77</v>
      </c>
      <c r="H123" s="63"/>
      <c r="I123" s="64"/>
      <c r="J123" s="63"/>
      <c r="K123" s="64"/>
      <c r="L123" s="63"/>
      <c r="M123" s="64"/>
      <c r="N123" s="128"/>
      <c r="O123" s="129"/>
      <c r="P123" s="130"/>
      <c r="Q123" s="6"/>
    </row>
    <row r="124" spans="1:19" s="132" customFormat="1" ht="14.4" thickBot="1" x14ac:dyDescent="0.35">
      <c r="A124" s="133"/>
      <c r="B124" s="104"/>
      <c r="C124" s="134"/>
      <c r="D124" s="106" t="s">
        <v>73</v>
      </c>
      <c r="E124" s="73" t="s">
        <v>74</v>
      </c>
      <c r="F124" s="107">
        <v>6</v>
      </c>
      <c r="G124" s="135">
        <f>F124*G123</f>
        <v>8680.619999999999</v>
      </c>
      <c r="H124" s="136"/>
      <c r="I124" s="137"/>
      <c r="J124" s="136"/>
      <c r="K124" s="137"/>
      <c r="L124" s="136"/>
      <c r="M124" s="137"/>
      <c r="N124" s="138"/>
      <c r="O124" s="139"/>
      <c r="P124" s="140"/>
      <c r="Q124" s="37"/>
      <c r="S124" s="101"/>
    </row>
    <row r="125" spans="1:19" s="132" customFormat="1" ht="27.6" x14ac:dyDescent="0.3">
      <c r="A125" s="56">
        <f>MAX(A122:A124)+1</f>
        <v>31</v>
      </c>
      <c r="B125" s="123"/>
      <c r="C125" s="124"/>
      <c r="D125" s="125" t="s">
        <v>89</v>
      </c>
      <c r="E125" s="126" t="s">
        <v>54</v>
      </c>
      <c r="F125" s="127"/>
      <c r="G125" s="62">
        <v>461.66</v>
      </c>
      <c r="H125" s="63"/>
      <c r="I125" s="64"/>
      <c r="J125" s="63"/>
      <c r="K125" s="64"/>
      <c r="L125" s="63"/>
      <c r="M125" s="64"/>
      <c r="N125" s="128"/>
      <c r="O125" s="129"/>
      <c r="P125" s="130"/>
      <c r="Q125" s="6"/>
      <c r="R125" s="131"/>
    </row>
    <row r="126" spans="1:19" s="84" customFormat="1" ht="27.6" x14ac:dyDescent="0.3">
      <c r="A126" s="69"/>
      <c r="B126" s="70"/>
      <c r="C126" s="71"/>
      <c r="D126" s="72" t="s">
        <v>55</v>
      </c>
      <c r="E126" s="102" t="s">
        <v>54</v>
      </c>
      <c r="F126" s="74">
        <f>1.05*2</f>
        <v>2.1</v>
      </c>
      <c r="G126" s="75">
        <f>F126*G125</f>
        <v>969.4860000000001</v>
      </c>
      <c r="H126" s="76"/>
      <c r="I126" s="77"/>
      <c r="J126" s="78"/>
      <c r="K126" s="79"/>
      <c r="L126" s="80"/>
      <c r="M126" s="81"/>
      <c r="N126" s="82"/>
      <c r="O126" s="83"/>
      <c r="P126" s="83"/>
      <c r="Q126" s="67"/>
      <c r="R126"/>
    </row>
    <row r="127" spans="1:19" s="84" customFormat="1" ht="14.4" x14ac:dyDescent="0.3">
      <c r="A127" s="69" t="s">
        <v>56</v>
      </c>
      <c r="B127" s="70"/>
      <c r="C127" s="71"/>
      <c r="D127" s="72" t="s">
        <v>57</v>
      </c>
      <c r="E127" s="102" t="s">
        <v>58</v>
      </c>
      <c r="F127" s="74">
        <v>2</v>
      </c>
      <c r="G127" s="75">
        <f>F127*G125</f>
        <v>923.32</v>
      </c>
      <c r="H127" s="76"/>
      <c r="I127" s="77"/>
      <c r="J127" s="78"/>
      <c r="K127" s="79"/>
      <c r="L127" s="80"/>
      <c r="M127" s="81"/>
      <c r="N127" s="82"/>
      <c r="O127" s="83"/>
      <c r="P127" s="83"/>
      <c r="Q127" s="67"/>
      <c r="R127"/>
    </row>
    <row r="128" spans="1:19" s="84" customFormat="1" ht="14.4" x14ac:dyDescent="0.3">
      <c r="A128" s="69"/>
      <c r="B128" s="70"/>
      <c r="C128" s="71"/>
      <c r="D128" s="72" t="s">
        <v>59</v>
      </c>
      <c r="E128" s="102" t="s">
        <v>58</v>
      </c>
      <c r="F128" s="74">
        <v>0.7</v>
      </c>
      <c r="G128" s="75">
        <f>F128*G125</f>
        <v>323.16199999999998</v>
      </c>
      <c r="H128" s="76"/>
      <c r="I128" s="77"/>
      <c r="J128" s="78"/>
      <c r="K128" s="79"/>
      <c r="L128" s="80"/>
      <c r="M128" s="81"/>
      <c r="N128" s="82"/>
      <c r="O128" s="83"/>
      <c r="P128" s="83"/>
      <c r="Q128" s="67"/>
      <c r="R128"/>
    </row>
    <row r="129" spans="1:19" s="84" customFormat="1" ht="14.4" x14ac:dyDescent="0.3">
      <c r="A129" s="69"/>
      <c r="B129" s="70"/>
      <c r="C129" s="71"/>
      <c r="D129" s="72" t="s">
        <v>60</v>
      </c>
      <c r="E129" s="102" t="s">
        <v>61</v>
      </c>
      <c r="F129" s="74">
        <v>1.5</v>
      </c>
      <c r="G129" s="75">
        <f>F129*G125</f>
        <v>692.49</v>
      </c>
      <c r="H129" s="76"/>
      <c r="I129" s="77"/>
      <c r="J129" s="78"/>
      <c r="K129" s="79"/>
      <c r="L129" s="80"/>
      <c r="M129" s="81"/>
      <c r="N129" s="82"/>
      <c r="O129" s="83"/>
      <c r="P129" s="83"/>
      <c r="Q129" s="67"/>
      <c r="R129"/>
    </row>
    <row r="130" spans="1:19" s="84" customFormat="1" ht="14.4" x14ac:dyDescent="0.3">
      <c r="A130" s="69"/>
      <c r="B130" s="70"/>
      <c r="C130" s="71"/>
      <c r="D130" s="72" t="s">
        <v>62</v>
      </c>
      <c r="E130" s="102" t="s">
        <v>61</v>
      </c>
      <c r="F130" s="74">
        <v>30</v>
      </c>
      <c r="G130" s="75">
        <f>F130*G125</f>
        <v>13849.800000000001</v>
      </c>
      <c r="H130" s="76"/>
      <c r="I130" s="77"/>
      <c r="J130" s="78"/>
      <c r="K130" s="79"/>
      <c r="L130" s="80"/>
      <c r="M130" s="81"/>
      <c r="N130" s="82"/>
      <c r="O130" s="83"/>
      <c r="P130" s="83"/>
      <c r="Q130" s="67"/>
      <c r="R130"/>
    </row>
    <row r="131" spans="1:19" s="84" customFormat="1" ht="14.4" x14ac:dyDescent="0.3">
      <c r="A131" s="69"/>
      <c r="B131" s="70"/>
      <c r="C131" s="71"/>
      <c r="D131" s="72" t="s">
        <v>63</v>
      </c>
      <c r="E131" s="102" t="s">
        <v>61</v>
      </c>
      <c r="F131" s="74">
        <v>30</v>
      </c>
      <c r="G131" s="75">
        <f>F131*G125</f>
        <v>13849.800000000001</v>
      </c>
      <c r="H131" s="76"/>
      <c r="I131" s="77"/>
      <c r="J131" s="78"/>
      <c r="K131" s="79"/>
      <c r="L131" s="80"/>
      <c r="M131" s="81"/>
      <c r="N131" s="82"/>
      <c r="O131" s="83"/>
      <c r="P131" s="83"/>
      <c r="Q131" s="67"/>
      <c r="R131"/>
    </row>
    <row r="132" spans="1:19" s="84" customFormat="1" ht="14.4" x14ac:dyDescent="0.3">
      <c r="A132" s="69"/>
      <c r="B132" s="70"/>
      <c r="C132" s="71"/>
      <c r="D132" s="72" t="s">
        <v>64</v>
      </c>
      <c r="E132" s="102" t="s">
        <v>65</v>
      </c>
      <c r="F132" s="74">
        <v>1.5</v>
      </c>
      <c r="G132" s="75">
        <f>F132*G125</f>
        <v>692.49</v>
      </c>
      <c r="H132" s="76"/>
      <c r="I132" s="77"/>
      <c r="J132" s="78"/>
      <c r="K132" s="79"/>
      <c r="L132" s="80"/>
      <c r="M132" s="81"/>
      <c r="N132" s="82"/>
      <c r="O132" s="83"/>
      <c r="P132" s="83"/>
      <c r="Q132" s="67"/>
      <c r="R132"/>
    </row>
    <row r="133" spans="1:19" s="84" customFormat="1" ht="14.4" x14ac:dyDescent="0.3">
      <c r="A133" s="69"/>
      <c r="B133" s="70"/>
      <c r="C133" s="71"/>
      <c r="D133" s="72" t="s">
        <v>66</v>
      </c>
      <c r="E133" s="102" t="s">
        <v>58</v>
      </c>
      <c r="F133" s="74">
        <v>2.2000000000000002</v>
      </c>
      <c r="G133" s="75">
        <f>F133*G125</f>
        <v>1015.6520000000002</v>
      </c>
      <c r="H133" s="76"/>
      <c r="I133" s="77"/>
      <c r="J133" s="78"/>
      <c r="K133" s="79"/>
      <c r="L133" s="80"/>
      <c r="M133" s="81"/>
      <c r="N133" s="82"/>
      <c r="O133" s="83"/>
      <c r="P133" s="83"/>
      <c r="Q133" s="67"/>
      <c r="R133"/>
    </row>
    <row r="134" spans="1:19" s="84" customFormat="1" ht="14.4" x14ac:dyDescent="0.3">
      <c r="A134" s="69"/>
      <c r="B134" s="70"/>
      <c r="C134" s="71"/>
      <c r="D134" s="72" t="s">
        <v>67</v>
      </c>
      <c r="E134" s="102" t="s">
        <v>58</v>
      </c>
      <c r="F134" s="74">
        <v>2.5</v>
      </c>
      <c r="G134" s="75">
        <f>F134*G125</f>
        <v>1154.1500000000001</v>
      </c>
      <c r="H134" s="76"/>
      <c r="I134" s="77"/>
      <c r="J134" s="78"/>
      <c r="K134" s="79"/>
      <c r="L134" s="80"/>
      <c r="M134" s="81"/>
      <c r="N134" s="82"/>
      <c r="O134" s="83"/>
      <c r="P134" s="83"/>
      <c r="Q134" s="67"/>
      <c r="R134"/>
    </row>
    <row r="135" spans="1:19" s="84" customFormat="1" ht="27.6" x14ac:dyDescent="0.3">
      <c r="A135" s="69"/>
      <c r="B135" s="70"/>
      <c r="C135" s="71"/>
      <c r="D135" s="72" t="s">
        <v>68</v>
      </c>
      <c r="E135" s="102" t="s">
        <v>54</v>
      </c>
      <c r="F135" s="74">
        <v>1.05</v>
      </c>
      <c r="G135" s="75">
        <f>F135*G125</f>
        <v>484.74300000000005</v>
      </c>
      <c r="H135" s="76"/>
      <c r="I135" s="77"/>
      <c r="J135" s="78"/>
      <c r="K135" s="79"/>
      <c r="L135" s="80"/>
      <c r="M135" s="81"/>
      <c r="N135" s="82"/>
      <c r="O135" s="83"/>
      <c r="P135" s="83"/>
      <c r="Q135" s="67"/>
      <c r="R135"/>
    </row>
    <row r="136" spans="1:19" s="84" customFormat="1" ht="28.2" thickBot="1" x14ac:dyDescent="0.35">
      <c r="A136" s="69"/>
      <c r="B136" s="70"/>
      <c r="C136" s="71"/>
      <c r="D136" s="72" t="s">
        <v>71</v>
      </c>
      <c r="E136" s="102"/>
      <c r="F136" s="74">
        <v>1</v>
      </c>
      <c r="G136" s="75">
        <f>F136*G125</f>
        <v>461.66</v>
      </c>
      <c r="H136" s="76"/>
      <c r="I136" s="77"/>
      <c r="J136" s="78"/>
      <c r="K136" s="79"/>
      <c r="L136" s="80"/>
      <c r="M136" s="81"/>
      <c r="N136" s="82"/>
      <c r="O136" s="83"/>
      <c r="P136" s="83"/>
      <c r="Q136" s="67"/>
      <c r="R136"/>
    </row>
    <row r="137" spans="1:19" s="132" customFormat="1" ht="27.6" x14ac:dyDescent="0.3">
      <c r="A137" s="56">
        <f>MAX(A115:A136)+1</f>
        <v>32</v>
      </c>
      <c r="B137" s="123"/>
      <c r="C137" s="124"/>
      <c r="D137" s="125" t="s">
        <v>90</v>
      </c>
      <c r="E137" s="126" t="s">
        <v>33</v>
      </c>
      <c r="F137" s="127"/>
      <c r="G137" s="62">
        <v>2048.37</v>
      </c>
      <c r="H137" s="63"/>
      <c r="I137" s="64"/>
      <c r="J137" s="63"/>
      <c r="K137" s="64"/>
      <c r="L137" s="63"/>
      <c r="M137" s="64"/>
      <c r="N137" s="128"/>
      <c r="O137" s="129"/>
      <c r="P137" s="130"/>
      <c r="Q137" s="6"/>
    </row>
    <row r="138" spans="1:19" s="132" customFormat="1" ht="14.4" thickBot="1" x14ac:dyDescent="0.35">
      <c r="A138" s="133"/>
      <c r="B138" s="104"/>
      <c r="C138" s="134"/>
      <c r="D138" s="106" t="s">
        <v>73</v>
      </c>
      <c r="E138" s="73" t="s">
        <v>74</v>
      </c>
      <c r="F138" s="107">
        <v>6</v>
      </c>
      <c r="G138" s="135">
        <f>F138*G137</f>
        <v>12290.22</v>
      </c>
      <c r="H138" s="136"/>
      <c r="I138" s="137"/>
      <c r="J138" s="136"/>
      <c r="K138" s="137"/>
      <c r="L138" s="136"/>
      <c r="M138" s="137"/>
      <c r="N138" s="138"/>
      <c r="O138" s="139"/>
      <c r="P138" s="140"/>
      <c r="Q138" s="37"/>
      <c r="S138" s="101"/>
    </row>
    <row r="139" spans="1:19" s="68" customFormat="1" ht="27.6" x14ac:dyDescent="0.3">
      <c r="A139" s="56">
        <f>MAX(A115:A138)+1</f>
        <v>33</v>
      </c>
      <c r="B139" s="57"/>
      <c r="C139" s="58"/>
      <c r="D139" s="59" t="s">
        <v>91</v>
      </c>
      <c r="E139" s="60" t="s">
        <v>77</v>
      </c>
      <c r="F139" s="61"/>
      <c r="G139" s="62">
        <v>175</v>
      </c>
      <c r="H139" s="63"/>
      <c r="I139" s="64"/>
      <c r="J139" s="63"/>
      <c r="K139" s="64"/>
      <c r="L139" s="63"/>
      <c r="M139" s="64"/>
      <c r="N139" s="65"/>
      <c r="O139" s="66"/>
      <c r="P139" s="66"/>
      <c r="Q139" s="67"/>
      <c r="R139"/>
    </row>
    <row r="140" spans="1:19" s="84" customFormat="1" ht="15.6" thickBot="1" x14ac:dyDescent="0.35">
      <c r="A140" s="69"/>
      <c r="B140" s="70"/>
      <c r="C140" s="71"/>
      <c r="D140" s="72" t="s">
        <v>36</v>
      </c>
      <c r="E140" s="102" t="s">
        <v>37</v>
      </c>
      <c r="F140" s="74">
        <f>0.03*1.02</f>
        <v>3.0599999999999999E-2</v>
      </c>
      <c r="G140" s="75">
        <f>F140*G139</f>
        <v>5.3549999999999995</v>
      </c>
      <c r="H140" s="76"/>
      <c r="I140" s="77"/>
      <c r="J140" s="78"/>
      <c r="K140" s="79"/>
      <c r="L140" s="80"/>
      <c r="M140" s="81"/>
      <c r="N140" s="82"/>
      <c r="O140" s="83"/>
      <c r="P140" s="83"/>
      <c r="Q140" s="67"/>
      <c r="R140"/>
    </row>
    <row r="141" spans="1:19" s="132" customFormat="1" x14ac:dyDescent="0.3">
      <c r="A141" s="56">
        <f>MAX(A136:A140)+1</f>
        <v>34</v>
      </c>
      <c r="B141" s="123"/>
      <c r="C141" s="124"/>
      <c r="D141" s="125" t="s">
        <v>92</v>
      </c>
      <c r="E141" s="126" t="s">
        <v>54</v>
      </c>
      <c r="F141" s="127"/>
      <c r="G141" s="62">
        <v>129.4</v>
      </c>
      <c r="H141" s="63"/>
      <c r="I141" s="64"/>
      <c r="J141" s="63"/>
      <c r="K141" s="64"/>
      <c r="L141" s="63"/>
      <c r="M141" s="64"/>
      <c r="N141" s="128"/>
      <c r="O141" s="129"/>
      <c r="P141" s="130"/>
      <c r="Q141" s="6"/>
      <c r="R141" s="131"/>
    </row>
    <row r="142" spans="1:19" s="84" customFormat="1" ht="27.6" x14ac:dyDescent="0.3">
      <c r="A142" s="69"/>
      <c r="B142" s="70"/>
      <c r="C142" s="71"/>
      <c r="D142" s="72" t="s">
        <v>55</v>
      </c>
      <c r="E142" s="102" t="s">
        <v>54</v>
      </c>
      <c r="F142" s="74">
        <f>1.05*2</f>
        <v>2.1</v>
      </c>
      <c r="G142" s="75">
        <f>F142*G141</f>
        <v>271.74</v>
      </c>
      <c r="H142" s="76"/>
      <c r="I142" s="77"/>
      <c r="J142" s="78"/>
      <c r="K142" s="79"/>
      <c r="L142" s="80"/>
      <c r="M142" s="81"/>
      <c r="N142" s="82"/>
      <c r="O142" s="83"/>
      <c r="P142" s="83"/>
      <c r="Q142" s="67"/>
      <c r="R142"/>
    </row>
    <row r="143" spans="1:19" s="84" customFormat="1" ht="14.4" x14ac:dyDescent="0.3">
      <c r="A143" s="69" t="s">
        <v>56</v>
      </c>
      <c r="B143" s="70"/>
      <c r="C143" s="71"/>
      <c r="D143" s="72" t="s">
        <v>57</v>
      </c>
      <c r="E143" s="102" t="s">
        <v>58</v>
      </c>
      <c r="F143" s="74">
        <v>2</v>
      </c>
      <c r="G143" s="75">
        <f>F143*G141</f>
        <v>258.8</v>
      </c>
      <c r="H143" s="76"/>
      <c r="I143" s="77"/>
      <c r="J143" s="78"/>
      <c r="K143" s="79"/>
      <c r="L143" s="80"/>
      <c r="M143" s="81"/>
      <c r="N143" s="82"/>
      <c r="O143" s="83"/>
      <c r="P143" s="83"/>
      <c r="Q143" s="67"/>
      <c r="R143"/>
    </row>
    <row r="144" spans="1:19" s="84" customFormat="1" ht="14.4" x14ac:dyDescent="0.3">
      <c r="A144" s="69"/>
      <c r="B144" s="70"/>
      <c r="C144" s="71"/>
      <c r="D144" s="72" t="s">
        <v>59</v>
      </c>
      <c r="E144" s="102" t="s">
        <v>58</v>
      </c>
      <c r="F144" s="74">
        <v>0.7</v>
      </c>
      <c r="G144" s="75">
        <f>F144*G141</f>
        <v>90.58</v>
      </c>
      <c r="H144" s="76"/>
      <c r="I144" s="77"/>
      <c r="J144" s="78"/>
      <c r="K144" s="79"/>
      <c r="L144" s="80"/>
      <c r="M144" s="81"/>
      <c r="N144" s="82"/>
      <c r="O144" s="83"/>
      <c r="P144" s="83"/>
      <c r="Q144" s="67"/>
      <c r="R144"/>
    </row>
    <row r="145" spans="1:18" s="84" customFormat="1" ht="14.4" x14ac:dyDescent="0.3">
      <c r="A145" s="69"/>
      <c r="B145" s="70"/>
      <c r="C145" s="71"/>
      <c r="D145" s="72" t="s">
        <v>60</v>
      </c>
      <c r="E145" s="102" t="s">
        <v>61</v>
      </c>
      <c r="F145" s="74">
        <v>1.5</v>
      </c>
      <c r="G145" s="75">
        <f>F145*G141</f>
        <v>194.10000000000002</v>
      </c>
      <c r="H145" s="76"/>
      <c r="I145" s="77"/>
      <c r="J145" s="78"/>
      <c r="K145" s="79"/>
      <c r="L145" s="80"/>
      <c r="M145" s="81"/>
      <c r="N145" s="82"/>
      <c r="O145" s="83"/>
      <c r="P145" s="83"/>
      <c r="Q145" s="67"/>
      <c r="R145"/>
    </row>
    <row r="146" spans="1:18" s="84" customFormat="1" ht="14.4" x14ac:dyDescent="0.3">
      <c r="A146" s="69"/>
      <c r="B146" s="70"/>
      <c r="C146" s="71"/>
      <c r="D146" s="72" t="s">
        <v>62</v>
      </c>
      <c r="E146" s="102" t="s">
        <v>61</v>
      </c>
      <c r="F146" s="74">
        <v>30</v>
      </c>
      <c r="G146" s="75">
        <f>F146*G141</f>
        <v>3882</v>
      </c>
      <c r="H146" s="76"/>
      <c r="I146" s="77"/>
      <c r="J146" s="78"/>
      <c r="K146" s="79"/>
      <c r="L146" s="80"/>
      <c r="M146" s="81"/>
      <c r="N146" s="82"/>
      <c r="O146" s="83"/>
      <c r="P146" s="83"/>
      <c r="Q146" s="67"/>
      <c r="R146"/>
    </row>
    <row r="147" spans="1:18" s="84" customFormat="1" ht="14.4" x14ac:dyDescent="0.3">
      <c r="A147" s="69"/>
      <c r="B147" s="70"/>
      <c r="C147" s="71"/>
      <c r="D147" s="72" t="s">
        <v>63</v>
      </c>
      <c r="E147" s="102" t="s">
        <v>61</v>
      </c>
      <c r="F147" s="74">
        <v>30</v>
      </c>
      <c r="G147" s="75">
        <f>F147*G141</f>
        <v>3882</v>
      </c>
      <c r="H147" s="76"/>
      <c r="I147" s="77"/>
      <c r="J147" s="78"/>
      <c r="K147" s="79"/>
      <c r="L147" s="80"/>
      <c r="M147" s="81"/>
      <c r="N147" s="82"/>
      <c r="O147" s="83"/>
      <c r="P147" s="83"/>
      <c r="Q147" s="67"/>
      <c r="R147"/>
    </row>
    <row r="148" spans="1:18" s="84" customFormat="1" ht="14.4" x14ac:dyDescent="0.3">
      <c r="A148" s="69"/>
      <c r="B148" s="70"/>
      <c r="C148" s="71"/>
      <c r="D148" s="72" t="s">
        <v>64</v>
      </c>
      <c r="E148" s="102" t="s">
        <v>65</v>
      </c>
      <c r="F148" s="74">
        <v>1.5</v>
      </c>
      <c r="G148" s="75">
        <f>F148*G141</f>
        <v>194.10000000000002</v>
      </c>
      <c r="H148" s="76"/>
      <c r="I148" s="77"/>
      <c r="J148" s="78"/>
      <c r="K148" s="79"/>
      <c r="L148" s="80"/>
      <c r="M148" s="81"/>
      <c r="N148" s="82"/>
      <c r="O148" s="83"/>
      <c r="P148" s="83"/>
      <c r="Q148" s="67"/>
      <c r="R148"/>
    </row>
    <row r="149" spans="1:18" s="84" customFormat="1" ht="14.4" x14ac:dyDescent="0.3">
      <c r="A149" s="69"/>
      <c r="B149" s="70"/>
      <c r="C149" s="71"/>
      <c r="D149" s="72" t="s">
        <v>66</v>
      </c>
      <c r="E149" s="102" t="s">
        <v>58</v>
      </c>
      <c r="F149" s="74">
        <v>2.2000000000000002</v>
      </c>
      <c r="G149" s="75">
        <f>F149*G141</f>
        <v>284.68000000000006</v>
      </c>
      <c r="H149" s="76"/>
      <c r="I149" s="77"/>
      <c r="J149" s="78"/>
      <c r="K149" s="79"/>
      <c r="L149" s="80"/>
      <c r="M149" s="81"/>
      <c r="N149" s="82"/>
      <c r="O149" s="83"/>
      <c r="P149" s="83"/>
      <c r="Q149" s="67"/>
      <c r="R149"/>
    </row>
    <row r="150" spans="1:18" s="84" customFormat="1" ht="14.4" x14ac:dyDescent="0.3">
      <c r="A150" s="69"/>
      <c r="B150" s="70"/>
      <c r="C150" s="71"/>
      <c r="D150" s="72" t="s">
        <v>67</v>
      </c>
      <c r="E150" s="102" t="s">
        <v>58</v>
      </c>
      <c r="F150" s="74">
        <v>2.5</v>
      </c>
      <c r="G150" s="75">
        <f>F150*G141</f>
        <v>323.5</v>
      </c>
      <c r="H150" s="76"/>
      <c r="I150" s="77"/>
      <c r="J150" s="78"/>
      <c r="K150" s="79"/>
      <c r="L150" s="80"/>
      <c r="M150" s="81"/>
      <c r="N150" s="82"/>
      <c r="O150" s="83"/>
      <c r="P150" s="83"/>
      <c r="Q150" s="67"/>
      <c r="R150"/>
    </row>
    <row r="151" spans="1:18" s="84" customFormat="1" ht="27.6" x14ac:dyDescent="0.3">
      <c r="A151" s="69"/>
      <c r="B151" s="70"/>
      <c r="C151" s="71"/>
      <c r="D151" s="72" t="s">
        <v>68</v>
      </c>
      <c r="E151" s="102" t="s">
        <v>54</v>
      </c>
      <c r="F151" s="74">
        <v>1.05</v>
      </c>
      <c r="G151" s="75">
        <f>F151*G141</f>
        <v>135.87</v>
      </c>
      <c r="H151" s="76"/>
      <c r="I151" s="77"/>
      <c r="J151" s="78"/>
      <c r="K151" s="79"/>
      <c r="L151" s="80"/>
      <c r="M151" s="81"/>
      <c r="N151" s="82"/>
      <c r="O151" s="83"/>
      <c r="P151" s="83"/>
      <c r="Q151" s="67"/>
      <c r="R151"/>
    </row>
    <row r="152" spans="1:18" s="84" customFormat="1" ht="28.2" thickBot="1" x14ac:dyDescent="0.35">
      <c r="A152" s="141"/>
      <c r="B152" s="142"/>
      <c r="C152" s="143"/>
      <c r="D152" s="144" t="s">
        <v>71</v>
      </c>
      <c r="E152" s="145"/>
      <c r="F152" s="146">
        <v>1</v>
      </c>
      <c r="G152" s="147">
        <f>F152*G141</f>
        <v>129.4</v>
      </c>
      <c r="H152" s="148"/>
      <c r="I152" s="149"/>
      <c r="J152" s="150"/>
      <c r="K152" s="151"/>
      <c r="L152" s="96"/>
      <c r="M152" s="97"/>
      <c r="N152" s="98"/>
      <c r="O152" s="152"/>
      <c r="P152" s="152"/>
      <c r="Q152" s="67"/>
      <c r="R152"/>
    </row>
    <row r="153" spans="1:18" ht="14.4" thickBot="1" x14ac:dyDescent="0.35">
      <c r="A153" s="116" t="s">
        <v>93</v>
      </c>
      <c r="B153" s="117"/>
      <c r="C153" s="118"/>
      <c r="D153" s="118"/>
      <c r="E153" s="119"/>
      <c r="F153" s="119"/>
      <c r="G153" s="119"/>
      <c r="H153" s="120"/>
      <c r="I153" s="119"/>
      <c r="J153" s="121"/>
      <c r="K153" s="119"/>
      <c r="L153" s="119"/>
      <c r="M153" s="119"/>
      <c r="N153" s="122"/>
      <c r="O153" s="122"/>
      <c r="P153" s="122"/>
    </row>
    <row r="154" spans="1:18" s="132" customFormat="1" ht="27.6" x14ac:dyDescent="0.3">
      <c r="A154" s="56">
        <f>MAX(A140:A153)+1</f>
        <v>35</v>
      </c>
      <c r="B154" s="123"/>
      <c r="C154" s="124"/>
      <c r="D154" s="125" t="s">
        <v>94</v>
      </c>
      <c r="E154" s="126" t="s">
        <v>33</v>
      </c>
      <c r="F154" s="127"/>
      <c r="G154" s="62">
        <v>214.02</v>
      </c>
      <c r="H154" s="63"/>
      <c r="I154" s="64"/>
      <c r="J154" s="63"/>
      <c r="K154" s="64"/>
      <c r="L154" s="63"/>
      <c r="M154" s="64"/>
      <c r="N154" s="128"/>
      <c r="O154" s="129"/>
      <c r="P154" s="130"/>
      <c r="Q154" s="6"/>
      <c r="R154" s="131"/>
    </row>
    <row r="155" spans="1:18" s="84" customFormat="1" ht="14.4" x14ac:dyDescent="0.3">
      <c r="A155" s="69"/>
      <c r="B155" s="70"/>
      <c r="C155" s="71"/>
      <c r="D155" s="72" t="s">
        <v>95</v>
      </c>
      <c r="E155" s="102" t="s">
        <v>96</v>
      </c>
      <c r="F155" s="74">
        <v>2.2000000000000002</v>
      </c>
      <c r="G155" s="75">
        <f>F155*G154</f>
        <v>470.84400000000005</v>
      </c>
      <c r="H155" s="76"/>
      <c r="I155" s="77"/>
      <c r="J155" s="78"/>
      <c r="K155" s="79"/>
      <c r="L155" s="80"/>
      <c r="M155" s="81"/>
      <c r="N155" s="82"/>
      <c r="O155" s="83"/>
      <c r="P155" s="83"/>
      <c r="Q155" s="67"/>
      <c r="R155"/>
    </row>
    <row r="156" spans="1:18" s="84" customFormat="1" ht="14.4" x14ac:dyDescent="0.3">
      <c r="A156" s="69"/>
      <c r="B156" s="70"/>
      <c r="C156" s="71"/>
      <c r="D156" s="72" t="s">
        <v>97</v>
      </c>
      <c r="E156" s="102" t="s">
        <v>70</v>
      </c>
      <c r="F156" s="74">
        <v>2.9</v>
      </c>
      <c r="G156" s="75">
        <f>F156*G154</f>
        <v>620.65800000000002</v>
      </c>
      <c r="H156" s="76"/>
      <c r="I156" s="77"/>
      <c r="J156" s="78"/>
      <c r="K156" s="79"/>
      <c r="L156" s="80"/>
      <c r="M156" s="81"/>
      <c r="N156" s="82"/>
      <c r="O156" s="83"/>
      <c r="P156" s="83"/>
      <c r="Q156" s="67"/>
      <c r="R156"/>
    </row>
    <row r="157" spans="1:18" s="84" customFormat="1" ht="14.4" x14ac:dyDescent="0.3">
      <c r="A157" s="69"/>
      <c r="B157" s="70"/>
      <c r="C157" s="71"/>
      <c r="D157" s="72" t="s">
        <v>98</v>
      </c>
      <c r="E157" s="102" t="s">
        <v>70</v>
      </c>
      <c r="F157" s="74">
        <v>0.7</v>
      </c>
      <c r="G157" s="75">
        <f>F157*G154</f>
        <v>149.81399999999999</v>
      </c>
      <c r="H157" s="76"/>
      <c r="I157" s="77"/>
      <c r="J157" s="78"/>
      <c r="K157" s="79"/>
      <c r="L157" s="80"/>
      <c r="M157" s="81"/>
      <c r="N157" s="82"/>
      <c r="O157" s="83"/>
      <c r="P157" s="83"/>
      <c r="Q157" s="67"/>
      <c r="R157"/>
    </row>
    <row r="158" spans="1:18" s="84" customFormat="1" ht="14.4" x14ac:dyDescent="0.3">
      <c r="A158" s="69"/>
      <c r="B158" s="70"/>
      <c r="C158" s="71"/>
      <c r="D158" s="72" t="s">
        <v>99</v>
      </c>
      <c r="E158" s="102" t="s">
        <v>100</v>
      </c>
      <c r="F158" s="74">
        <v>0.2</v>
      </c>
      <c r="G158" s="75">
        <f>F158*G154</f>
        <v>42.804000000000002</v>
      </c>
      <c r="H158" s="76"/>
      <c r="I158" s="77"/>
      <c r="J158" s="78"/>
      <c r="K158" s="79"/>
      <c r="L158" s="80"/>
      <c r="M158" s="81"/>
      <c r="N158" s="82"/>
      <c r="O158" s="83"/>
      <c r="P158" s="83"/>
      <c r="Q158" s="67"/>
      <c r="R158"/>
    </row>
    <row r="159" spans="1:18" s="84" customFormat="1" ht="14.4" x14ac:dyDescent="0.3">
      <c r="A159" s="69"/>
      <c r="B159" s="70"/>
      <c r="C159" s="71"/>
      <c r="D159" s="72" t="s">
        <v>101</v>
      </c>
      <c r="E159" s="102" t="s">
        <v>100</v>
      </c>
      <c r="F159" s="74">
        <v>1.7</v>
      </c>
      <c r="G159" s="75">
        <f>F159*G154</f>
        <v>363.834</v>
      </c>
      <c r="H159" s="76"/>
      <c r="I159" s="77"/>
      <c r="J159" s="78"/>
      <c r="K159" s="79"/>
      <c r="L159" s="80"/>
      <c r="M159" s="81"/>
      <c r="N159" s="82"/>
      <c r="O159" s="83"/>
      <c r="P159" s="83"/>
      <c r="Q159" s="67"/>
      <c r="R159"/>
    </row>
    <row r="160" spans="1:18" s="84" customFormat="1" ht="14.4" x14ac:dyDescent="0.3">
      <c r="A160" s="69"/>
      <c r="B160" s="70"/>
      <c r="C160" s="71"/>
      <c r="D160" s="72" t="s">
        <v>102</v>
      </c>
      <c r="E160" s="102" t="s">
        <v>100</v>
      </c>
      <c r="F160" s="74">
        <v>0.7</v>
      </c>
      <c r="G160" s="75">
        <f>F160*G154</f>
        <v>149.81399999999999</v>
      </c>
      <c r="H160" s="76"/>
      <c r="I160" s="77"/>
      <c r="J160" s="78"/>
      <c r="K160" s="79"/>
      <c r="L160" s="80"/>
      <c r="M160" s="81"/>
      <c r="N160" s="82"/>
      <c r="O160" s="83"/>
      <c r="P160" s="83"/>
      <c r="Q160" s="67"/>
      <c r="R160"/>
    </row>
    <row r="161" spans="1:18" s="84" customFormat="1" ht="14.4" x14ac:dyDescent="0.3">
      <c r="A161" s="69"/>
      <c r="B161" s="70"/>
      <c r="C161" s="71"/>
      <c r="D161" s="72" t="s">
        <v>103</v>
      </c>
      <c r="E161" s="102" t="s">
        <v>100</v>
      </c>
      <c r="F161" s="74">
        <v>0.7</v>
      </c>
      <c r="G161" s="75">
        <f>F161*G154</f>
        <v>149.81399999999999</v>
      </c>
      <c r="H161" s="76"/>
      <c r="I161" s="77"/>
      <c r="J161" s="78"/>
      <c r="K161" s="79"/>
      <c r="L161" s="80"/>
      <c r="M161" s="81"/>
      <c r="N161" s="82"/>
      <c r="O161" s="83"/>
      <c r="P161" s="83"/>
      <c r="Q161" s="67"/>
      <c r="R161"/>
    </row>
    <row r="162" spans="1:18" s="84" customFormat="1" ht="14.4" x14ac:dyDescent="0.3">
      <c r="A162" s="69"/>
      <c r="B162" s="70"/>
      <c r="C162" s="71"/>
      <c r="D162" s="72" t="s">
        <v>104</v>
      </c>
      <c r="E162" s="102" t="s">
        <v>100</v>
      </c>
      <c r="F162" s="74">
        <v>1.4</v>
      </c>
      <c r="G162" s="75">
        <f>F162*G154</f>
        <v>299.62799999999999</v>
      </c>
      <c r="H162" s="76"/>
      <c r="I162" s="77"/>
      <c r="J162" s="78"/>
      <c r="K162" s="79"/>
      <c r="L162" s="80"/>
      <c r="M162" s="81"/>
      <c r="N162" s="82"/>
      <c r="O162" s="83"/>
      <c r="P162" s="83"/>
      <c r="Q162" s="67"/>
      <c r="R162"/>
    </row>
    <row r="163" spans="1:18" s="84" customFormat="1" ht="14.4" x14ac:dyDescent="0.3">
      <c r="A163" s="69"/>
      <c r="B163" s="70"/>
      <c r="C163" s="71"/>
      <c r="D163" s="72" t="s">
        <v>105</v>
      </c>
      <c r="E163" s="102" t="s">
        <v>100</v>
      </c>
      <c r="F163" s="74">
        <v>23</v>
      </c>
      <c r="G163" s="75">
        <f>F163*G154</f>
        <v>4922.46</v>
      </c>
      <c r="H163" s="76"/>
      <c r="I163" s="77"/>
      <c r="J163" s="78"/>
      <c r="K163" s="79"/>
      <c r="L163" s="80"/>
      <c r="M163" s="81"/>
      <c r="N163" s="82"/>
      <c r="O163" s="83"/>
      <c r="P163" s="83"/>
      <c r="Q163" s="67"/>
      <c r="R163"/>
    </row>
    <row r="164" spans="1:18" s="84" customFormat="1" ht="14.4" x14ac:dyDescent="0.3">
      <c r="A164" s="69"/>
      <c r="B164" s="70"/>
      <c r="C164" s="71"/>
      <c r="D164" s="72" t="s">
        <v>106</v>
      </c>
      <c r="E164" s="102" t="s">
        <v>100</v>
      </c>
      <c r="F164" s="74">
        <v>0.7</v>
      </c>
      <c r="G164" s="75">
        <f>F164*G154</f>
        <v>149.81399999999999</v>
      </c>
      <c r="H164" s="76"/>
      <c r="I164" s="77"/>
      <c r="J164" s="78"/>
      <c r="K164" s="79"/>
      <c r="L164" s="80"/>
      <c r="M164" s="81"/>
      <c r="N164" s="82"/>
      <c r="O164" s="83"/>
      <c r="P164" s="83"/>
      <c r="Q164" s="67"/>
      <c r="R164"/>
    </row>
    <row r="165" spans="1:18" s="84" customFormat="1" ht="14.4" x14ac:dyDescent="0.3">
      <c r="A165" s="69"/>
      <c r="B165" s="70"/>
      <c r="C165" s="71"/>
      <c r="D165" s="72" t="s">
        <v>107</v>
      </c>
      <c r="E165" s="102" t="s">
        <v>100</v>
      </c>
      <c r="F165" s="74">
        <v>0.65</v>
      </c>
      <c r="G165" s="75">
        <f>F165*G154</f>
        <v>139.113</v>
      </c>
      <c r="H165" s="76"/>
      <c r="I165" s="77"/>
      <c r="J165" s="78"/>
      <c r="K165" s="79"/>
      <c r="L165" s="80"/>
      <c r="M165" s="81"/>
      <c r="N165" s="82"/>
      <c r="O165" s="83"/>
      <c r="P165" s="83"/>
      <c r="Q165" s="67"/>
      <c r="R165"/>
    </row>
    <row r="166" spans="1:18" s="84" customFormat="1" ht="14.4" x14ac:dyDescent="0.3">
      <c r="A166" s="69"/>
      <c r="B166" s="70"/>
      <c r="C166" s="71"/>
      <c r="D166" s="72" t="s">
        <v>108</v>
      </c>
      <c r="E166" s="102" t="s">
        <v>70</v>
      </c>
      <c r="F166" s="74">
        <v>1.2</v>
      </c>
      <c r="G166" s="75">
        <f>F166*G154</f>
        <v>256.82400000000001</v>
      </c>
      <c r="H166" s="76"/>
      <c r="I166" s="77"/>
      <c r="J166" s="78"/>
      <c r="K166" s="79"/>
      <c r="L166" s="80"/>
      <c r="M166" s="81"/>
      <c r="N166" s="82"/>
      <c r="O166" s="83"/>
      <c r="P166" s="83"/>
      <c r="Q166" s="67"/>
      <c r="R166"/>
    </row>
    <row r="167" spans="1:18" s="84" customFormat="1" ht="27.6" x14ac:dyDescent="0.3">
      <c r="A167" s="69"/>
      <c r="B167" s="70"/>
      <c r="C167" s="71"/>
      <c r="D167" s="72" t="s">
        <v>68</v>
      </c>
      <c r="E167" s="102" t="s">
        <v>54</v>
      </c>
      <c r="F167" s="74">
        <v>1.05</v>
      </c>
      <c r="G167" s="75">
        <f>F167*G154</f>
        <v>224.72100000000003</v>
      </c>
      <c r="H167" s="76"/>
      <c r="I167" s="77"/>
      <c r="J167" s="78"/>
      <c r="K167" s="79"/>
      <c r="L167" s="80"/>
      <c r="M167" s="81"/>
      <c r="N167" s="82"/>
      <c r="O167" s="83"/>
      <c r="P167" s="83"/>
      <c r="Q167" s="67"/>
      <c r="R167"/>
    </row>
    <row r="168" spans="1:18" s="84" customFormat="1" ht="14.4" x14ac:dyDescent="0.3">
      <c r="A168" s="69"/>
      <c r="B168" s="70"/>
      <c r="C168" s="71"/>
      <c r="D168" s="72" t="s">
        <v>109</v>
      </c>
      <c r="E168" s="102" t="s">
        <v>74</v>
      </c>
      <c r="F168" s="74">
        <v>0.4</v>
      </c>
      <c r="G168" s="75">
        <f>F168*G154</f>
        <v>85.608000000000004</v>
      </c>
      <c r="H168" s="76"/>
      <c r="I168" s="77"/>
      <c r="J168" s="78"/>
      <c r="K168" s="79"/>
      <c r="L168" s="80"/>
      <c r="M168" s="81"/>
      <c r="N168" s="82"/>
      <c r="O168" s="83"/>
      <c r="P168" s="83"/>
      <c r="Q168" s="67"/>
      <c r="R168"/>
    </row>
    <row r="169" spans="1:18" s="84" customFormat="1" ht="14.4" x14ac:dyDescent="0.3">
      <c r="A169" s="69"/>
      <c r="B169" s="70"/>
      <c r="C169" s="71"/>
      <c r="D169" s="72" t="s">
        <v>110</v>
      </c>
      <c r="E169" s="102" t="s">
        <v>111</v>
      </c>
      <c r="F169" s="74">
        <v>0.1</v>
      </c>
      <c r="G169" s="75">
        <f>F169*G154</f>
        <v>21.402000000000001</v>
      </c>
      <c r="H169" s="76"/>
      <c r="I169" s="77"/>
      <c r="J169" s="78"/>
      <c r="K169" s="79"/>
      <c r="L169" s="80"/>
      <c r="M169" s="81"/>
      <c r="N169" s="82"/>
      <c r="O169" s="83"/>
      <c r="P169" s="83"/>
      <c r="Q169" s="67"/>
      <c r="R169"/>
    </row>
    <row r="170" spans="1:18" s="84" customFormat="1" ht="15" thickBot="1" x14ac:dyDescent="0.35">
      <c r="A170" s="69"/>
      <c r="B170" s="70"/>
      <c r="C170" s="71"/>
      <c r="D170" s="72" t="s">
        <v>112</v>
      </c>
      <c r="E170" s="102"/>
      <c r="F170" s="74">
        <v>1</v>
      </c>
      <c r="G170" s="75">
        <f>F170*G154</f>
        <v>214.02</v>
      </c>
      <c r="H170" s="76"/>
      <c r="I170" s="77"/>
      <c r="J170" s="78"/>
      <c r="K170" s="79"/>
      <c r="L170" s="80"/>
      <c r="M170" s="81"/>
      <c r="N170" s="82"/>
      <c r="O170" s="83"/>
      <c r="P170" s="83"/>
      <c r="Q170" s="67"/>
      <c r="R170"/>
    </row>
    <row r="171" spans="1:18" s="132" customFormat="1" ht="27.6" x14ac:dyDescent="0.3">
      <c r="A171" s="153">
        <f>MAX(A153:A170)+1</f>
        <v>36</v>
      </c>
      <c r="B171" s="123"/>
      <c r="C171" s="124"/>
      <c r="D171" s="125" t="s">
        <v>94</v>
      </c>
      <c r="E171" s="126" t="s">
        <v>33</v>
      </c>
      <c r="F171" s="127"/>
      <c r="G171" s="62">
        <v>11.9</v>
      </c>
      <c r="H171" s="63"/>
      <c r="I171" s="64"/>
      <c r="J171" s="63"/>
      <c r="K171" s="64"/>
      <c r="L171" s="63"/>
      <c r="M171" s="64"/>
      <c r="N171" s="128"/>
      <c r="O171" s="129"/>
      <c r="P171" s="130"/>
      <c r="Q171" s="6"/>
      <c r="R171" s="131"/>
    </row>
    <row r="172" spans="1:18" s="84" customFormat="1" ht="27.6" x14ac:dyDescent="0.3">
      <c r="A172" s="69"/>
      <c r="B172" s="70"/>
      <c r="C172" s="71"/>
      <c r="D172" s="72" t="s">
        <v>113</v>
      </c>
      <c r="E172" s="102" t="s">
        <v>96</v>
      </c>
      <c r="F172" s="74">
        <v>2.2000000000000002</v>
      </c>
      <c r="G172" s="75">
        <f>F172*G171</f>
        <v>26.180000000000003</v>
      </c>
      <c r="H172" s="76"/>
      <c r="I172" s="77"/>
      <c r="J172" s="78"/>
      <c r="K172" s="79"/>
      <c r="L172" s="80"/>
      <c r="M172" s="81"/>
      <c r="N172" s="82"/>
      <c r="O172" s="83"/>
      <c r="P172" s="83"/>
      <c r="Q172" s="67"/>
      <c r="R172"/>
    </row>
    <row r="173" spans="1:18" s="84" customFormat="1" ht="14.4" x14ac:dyDescent="0.3">
      <c r="A173" s="69"/>
      <c r="B173" s="70"/>
      <c r="C173" s="71"/>
      <c r="D173" s="72" t="s">
        <v>97</v>
      </c>
      <c r="E173" s="102" t="s">
        <v>70</v>
      </c>
      <c r="F173" s="74">
        <v>2.9</v>
      </c>
      <c r="G173" s="75">
        <f>F173*G171</f>
        <v>34.51</v>
      </c>
      <c r="H173" s="76"/>
      <c r="I173" s="77"/>
      <c r="J173" s="78"/>
      <c r="K173" s="79"/>
      <c r="L173" s="80"/>
      <c r="M173" s="81"/>
      <c r="N173" s="82"/>
      <c r="O173" s="83"/>
      <c r="P173" s="83"/>
      <c r="Q173" s="67"/>
      <c r="R173"/>
    </row>
    <row r="174" spans="1:18" s="84" customFormat="1" ht="14.4" x14ac:dyDescent="0.3">
      <c r="A174" s="69"/>
      <c r="B174" s="70"/>
      <c r="C174" s="71"/>
      <c r="D174" s="72" t="s">
        <v>98</v>
      </c>
      <c r="E174" s="102" t="s">
        <v>70</v>
      </c>
      <c r="F174" s="74">
        <v>0.7</v>
      </c>
      <c r="G174" s="75">
        <f>F174*G171</f>
        <v>8.33</v>
      </c>
      <c r="H174" s="76"/>
      <c r="I174" s="77"/>
      <c r="J174" s="78"/>
      <c r="K174" s="79"/>
      <c r="L174" s="80"/>
      <c r="M174" s="81"/>
      <c r="N174" s="82"/>
      <c r="O174" s="83"/>
      <c r="P174" s="83"/>
      <c r="Q174" s="67"/>
      <c r="R174"/>
    </row>
    <row r="175" spans="1:18" s="84" customFormat="1" ht="14.4" x14ac:dyDescent="0.3">
      <c r="A175" s="69"/>
      <c r="B175" s="70"/>
      <c r="C175" s="71"/>
      <c r="D175" s="72" t="s">
        <v>99</v>
      </c>
      <c r="E175" s="102" t="s">
        <v>100</v>
      </c>
      <c r="F175" s="74">
        <v>0.2</v>
      </c>
      <c r="G175" s="75">
        <f>F175*G171</f>
        <v>2.3800000000000003</v>
      </c>
      <c r="H175" s="76"/>
      <c r="I175" s="77"/>
      <c r="J175" s="78"/>
      <c r="K175" s="79"/>
      <c r="L175" s="80"/>
      <c r="M175" s="81"/>
      <c r="N175" s="82"/>
      <c r="O175" s="83"/>
      <c r="P175" s="83"/>
      <c r="Q175" s="67"/>
      <c r="R175"/>
    </row>
    <row r="176" spans="1:18" s="84" customFormat="1" ht="14.4" x14ac:dyDescent="0.3">
      <c r="A176" s="69"/>
      <c r="B176" s="70"/>
      <c r="C176" s="71"/>
      <c r="D176" s="72" t="s">
        <v>101</v>
      </c>
      <c r="E176" s="102" t="s">
        <v>100</v>
      </c>
      <c r="F176" s="74">
        <v>1.7</v>
      </c>
      <c r="G176" s="75">
        <f>F176*G171</f>
        <v>20.23</v>
      </c>
      <c r="H176" s="76"/>
      <c r="I176" s="77"/>
      <c r="J176" s="78"/>
      <c r="K176" s="79"/>
      <c r="L176" s="80"/>
      <c r="M176" s="81"/>
      <c r="N176" s="82"/>
      <c r="O176" s="83"/>
      <c r="P176" s="83"/>
      <c r="Q176" s="67"/>
      <c r="R176"/>
    </row>
    <row r="177" spans="1:18" s="84" customFormat="1" ht="14.4" x14ac:dyDescent="0.3">
      <c r="A177" s="69"/>
      <c r="B177" s="70"/>
      <c r="C177" s="71"/>
      <c r="D177" s="72" t="s">
        <v>102</v>
      </c>
      <c r="E177" s="102" t="s">
        <v>100</v>
      </c>
      <c r="F177" s="74">
        <v>0.7</v>
      </c>
      <c r="G177" s="75">
        <f>F177*G171</f>
        <v>8.33</v>
      </c>
      <c r="H177" s="76"/>
      <c r="I177" s="77"/>
      <c r="J177" s="78"/>
      <c r="K177" s="79"/>
      <c r="L177" s="80"/>
      <c r="M177" s="81"/>
      <c r="N177" s="82"/>
      <c r="O177" s="83"/>
      <c r="P177" s="83"/>
      <c r="Q177" s="67"/>
      <c r="R177"/>
    </row>
    <row r="178" spans="1:18" s="84" customFormat="1" ht="14.4" x14ac:dyDescent="0.3">
      <c r="A178" s="69"/>
      <c r="B178" s="70"/>
      <c r="C178" s="71"/>
      <c r="D178" s="72" t="s">
        <v>103</v>
      </c>
      <c r="E178" s="102" t="s">
        <v>100</v>
      </c>
      <c r="F178" s="74">
        <v>0.7</v>
      </c>
      <c r="G178" s="75">
        <f>F178*G171</f>
        <v>8.33</v>
      </c>
      <c r="H178" s="76"/>
      <c r="I178" s="77"/>
      <c r="J178" s="78"/>
      <c r="K178" s="79"/>
      <c r="L178" s="80"/>
      <c r="M178" s="81"/>
      <c r="N178" s="82"/>
      <c r="O178" s="83"/>
      <c r="P178" s="83"/>
      <c r="Q178" s="67"/>
      <c r="R178"/>
    </row>
    <row r="179" spans="1:18" s="84" customFormat="1" ht="14.4" x14ac:dyDescent="0.3">
      <c r="A179" s="69"/>
      <c r="B179" s="70"/>
      <c r="C179" s="71"/>
      <c r="D179" s="72" t="s">
        <v>104</v>
      </c>
      <c r="E179" s="102" t="s">
        <v>100</v>
      </c>
      <c r="F179" s="74">
        <v>1.4</v>
      </c>
      <c r="G179" s="75">
        <f>F179*G171</f>
        <v>16.66</v>
      </c>
      <c r="H179" s="76"/>
      <c r="I179" s="77"/>
      <c r="J179" s="78"/>
      <c r="K179" s="79"/>
      <c r="L179" s="80"/>
      <c r="M179" s="81"/>
      <c r="N179" s="82"/>
      <c r="O179" s="83"/>
      <c r="P179" s="83"/>
      <c r="Q179" s="67"/>
      <c r="R179"/>
    </row>
    <row r="180" spans="1:18" s="84" customFormat="1" ht="14.4" x14ac:dyDescent="0.3">
      <c r="A180" s="69"/>
      <c r="B180" s="70"/>
      <c r="C180" s="71"/>
      <c r="D180" s="72" t="s">
        <v>105</v>
      </c>
      <c r="E180" s="102" t="s">
        <v>100</v>
      </c>
      <c r="F180" s="74">
        <v>23</v>
      </c>
      <c r="G180" s="75">
        <f>F180*G171</f>
        <v>273.7</v>
      </c>
      <c r="H180" s="76"/>
      <c r="I180" s="77"/>
      <c r="J180" s="78"/>
      <c r="K180" s="79"/>
      <c r="L180" s="80"/>
      <c r="M180" s="81"/>
      <c r="N180" s="82"/>
      <c r="O180" s="83"/>
      <c r="P180" s="83"/>
      <c r="Q180" s="67"/>
      <c r="R180"/>
    </row>
    <row r="181" spans="1:18" s="84" customFormat="1" ht="14.4" x14ac:dyDescent="0.3">
      <c r="A181" s="69"/>
      <c r="B181" s="70"/>
      <c r="C181" s="71"/>
      <c r="D181" s="72" t="s">
        <v>106</v>
      </c>
      <c r="E181" s="102" t="s">
        <v>100</v>
      </c>
      <c r="F181" s="74">
        <v>0.7</v>
      </c>
      <c r="G181" s="75">
        <f>F181*G171</f>
        <v>8.33</v>
      </c>
      <c r="H181" s="76"/>
      <c r="I181" s="77"/>
      <c r="J181" s="78"/>
      <c r="K181" s="79"/>
      <c r="L181" s="80"/>
      <c r="M181" s="81"/>
      <c r="N181" s="82"/>
      <c r="O181" s="83"/>
      <c r="P181" s="83"/>
      <c r="Q181" s="67"/>
      <c r="R181"/>
    </row>
    <row r="182" spans="1:18" s="84" customFormat="1" ht="14.4" x14ac:dyDescent="0.3">
      <c r="A182" s="69"/>
      <c r="B182" s="70"/>
      <c r="C182" s="71"/>
      <c r="D182" s="72" t="s">
        <v>107</v>
      </c>
      <c r="E182" s="102" t="s">
        <v>100</v>
      </c>
      <c r="F182" s="74">
        <v>0.65</v>
      </c>
      <c r="G182" s="75">
        <f>F182*G171</f>
        <v>7.7350000000000003</v>
      </c>
      <c r="H182" s="76"/>
      <c r="I182" s="77"/>
      <c r="J182" s="78"/>
      <c r="K182" s="79"/>
      <c r="L182" s="80"/>
      <c r="M182" s="81"/>
      <c r="N182" s="82"/>
      <c r="O182" s="83"/>
      <c r="P182" s="83"/>
      <c r="Q182" s="67"/>
      <c r="R182"/>
    </row>
    <row r="183" spans="1:18" s="84" customFormat="1" ht="14.4" x14ac:dyDescent="0.3">
      <c r="A183" s="69"/>
      <c r="B183" s="70"/>
      <c r="C183" s="71"/>
      <c r="D183" s="72" t="s">
        <v>108</v>
      </c>
      <c r="E183" s="102" t="s">
        <v>70</v>
      </c>
      <c r="F183" s="74">
        <v>1.2</v>
      </c>
      <c r="G183" s="75">
        <f>F183*G171</f>
        <v>14.28</v>
      </c>
      <c r="H183" s="76"/>
      <c r="I183" s="77"/>
      <c r="J183" s="78"/>
      <c r="K183" s="79"/>
      <c r="L183" s="80"/>
      <c r="M183" s="81"/>
      <c r="N183" s="82"/>
      <c r="O183" s="83"/>
      <c r="P183" s="83"/>
      <c r="Q183" s="67"/>
      <c r="R183"/>
    </row>
    <row r="184" spans="1:18" s="84" customFormat="1" ht="14.4" x14ac:dyDescent="0.3">
      <c r="A184" s="69"/>
      <c r="B184" s="70"/>
      <c r="C184" s="71"/>
      <c r="D184" s="72" t="s">
        <v>109</v>
      </c>
      <c r="E184" s="102" t="s">
        <v>74</v>
      </c>
      <c r="F184" s="74">
        <v>0.4</v>
      </c>
      <c r="G184" s="75">
        <f>F184*G171</f>
        <v>4.7600000000000007</v>
      </c>
      <c r="H184" s="76"/>
      <c r="I184" s="77"/>
      <c r="J184" s="78"/>
      <c r="K184" s="79"/>
      <c r="L184" s="80"/>
      <c r="M184" s="81"/>
      <c r="N184" s="82"/>
      <c r="O184" s="83"/>
      <c r="P184" s="83"/>
      <c r="Q184" s="67"/>
      <c r="R184"/>
    </row>
    <row r="185" spans="1:18" s="84" customFormat="1" ht="14.4" x14ac:dyDescent="0.3">
      <c r="A185" s="69"/>
      <c r="B185" s="70"/>
      <c r="C185" s="71"/>
      <c r="D185" s="72" t="s">
        <v>110</v>
      </c>
      <c r="E185" s="102" t="s">
        <v>111</v>
      </c>
      <c r="F185" s="74">
        <v>0.1</v>
      </c>
      <c r="G185" s="75">
        <f>F185*G171</f>
        <v>1.1900000000000002</v>
      </c>
      <c r="H185" s="76"/>
      <c r="I185" s="77"/>
      <c r="J185" s="78"/>
      <c r="K185" s="79"/>
      <c r="L185" s="80"/>
      <c r="M185" s="81"/>
      <c r="N185" s="82"/>
      <c r="O185" s="83"/>
      <c r="P185" s="83"/>
      <c r="Q185" s="67"/>
      <c r="R185"/>
    </row>
    <row r="186" spans="1:18" s="84" customFormat="1" ht="15" thickBot="1" x14ac:dyDescent="0.35">
      <c r="A186" s="69"/>
      <c r="B186" s="70"/>
      <c r="C186" s="71"/>
      <c r="D186" s="72" t="s">
        <v>112</v>
      </c>
      <c r="E186" s="102"/>
      <c r="F186" s="74">
        <v>1</v>
      </c>
      <c r="G186" s="75">
        <f>F186*G171</f>
        <v>11.9</v>
      </c>
      <c r="H186" s="76"/>
      <c r="I186" s="77"/>
      <c r="J186" s="78"/>
      <c r="K186" s="79"/>
      <c r="L186" s="80"/>
      <c r="M186" s="81"/>
      <c r="N186" s="82"/>
      <c r="O186" s="83"/>
      <c r="P186" s="83"/>
      <c r="Q186" s="67"/>
      <c r="R186"/>
    </row>
    <row r="187" spans="1:18" s="132" customFormat="1" ht="41.4" x14ac:dyDescent="0.3">
      <c r="A187" s="153">
        <f>MAX(A169:A186)+1</f>
        <v>37</v>
      </c>
      <c r="B187" s="123"/>
      <c r="C187" s="124"/>
      <c r="D187" s="125" t="s">
        <v>114</v>
      </c>
      <c r="E187" s="126" t="s">
        <v>33</v>
      </c>
      <c r="F187" s="127"/>
      <c r="G187" s="62">
        <v>8.49</v>
      </c>
      <c r="H187" s="63"/>
      <c r="I187" s="64"/>
      <c r="J187" s="63"/>
      <c r="K187" s="64"/>
      <c r="L187" s="63"/>
      <c r="M187" s="64"/>
      <c r="N187" s="128"/>
      <c r="O187" s="129"/>
      <c r="P187" s="130"/>
      <c r="Q187" s="6"/>
      <c r="R187" s="131"/>
    </row>
    <row r="188" spans="1:18" s="84" customFormat="1" ht="27.6" x14ac:dyDescent="0.3">
      <c r="A188" s="69"/>
      <c r="B188" s="70"/>
      <c r="C188" s="71"/>
      <c r="D188" s="72" t="s">
        <v>113</v>
      </c>
      <c r="E188" s="102" t="s">
        <v>96</v>
      </c>
      <c r="F188" s="74">
        <v>2.2000000000000002</v>
      </c>
      <c r="G188" s="75">
        <f>F188*G187</f>
        <v>18.678000000000001</v>
      </c>
      <c r="H188" s="76"/>
      <c r="I188" s="77"/>
      <c r="J188" s="78"/>
      <c r="K188" s="79"/>
      <c r="L188" s="80"/>
      <c r="M188" s="81"/>
      <c r="N188" s="82"/>
      <c r="O188" s="83"/>
      <c r="P188" s="83"/>
      <c r="Q188" s="67"/>
      <c r="R188"/>
    </row>
    <row r="189" spans="1:18" s="84" customFormat="1" ht="14.4" x14ac:dyDescent="0.3">
      <c r="A189" s="69"/>
      <c r="B189" s="70"/>
      <c r="C189" s="71"/>
      <c r="D189" s="72" t="s">
        <v>97</v>
      </c>
      <c r="E189" s="102" t="s">
        <v>70</v>
      </c>
      <c r="F189" s="74">
        <v>2.9</v>
      </c>
      <c r="G189" s="75">
        <f>F189*G187</f>
        <v>24.620999999999999</v>
      </c>
      <c r="H189" s="76"/>
      <c r="I189" s="77"/>
      <c r="J189" s="78"/>
      <c r="K189" s="79"/>
      <c r="L189" s="80"/>
      <c r="M189" s="81"/>
      <c r="N189" s="82"/>
      <c r="O189" s="83"/>
      <c r="P189" s="83"/>
      <c r="Q189" s="67"/>
      <c r="R189"/>
    </row>
    <row r="190" spans="1:18" s="84" customFormat="1" ht="14.4" x14ac:dyDescent="0.3">
      <c r="A190" s="69"/>
      <c r="B190" s="70"/>
      <c r="C190" s="71"/>
      <c r="D190" s="72" t="s">
        <v>98</v>
      </c>
      <c r="E190" s="102" t="s">
        <v>70</v>
      </c>
      <c r="F190" s="74">
        <v>0.7</v>
      </c>
      <c r="G190" s="75">
        <f>F190*G187</f>
        <v>5.9429999999999996</v>
      </c>
      <c r="H190" s="76"/>
      <c r="I190" s="77"/>
      <c r="J190" s="78"/>
      <c r="K190" s="79"/>
      <c r="L190" s="80"/>
      <c r="M190" s="81"/>
      <c r="N190" s="82"/>
      <c r="O190" s="83"/>
      <c r="P190" s="83"/>
      <c r="Q190" s="67"/>
      <c r="R190"/>
    </row>
    <row r="191" spans="1:18" s="84" customFormat="1" ht="14.4" x14ac:dyDescent="0.3">
      <c r="A191" s="69"/>
      <c r="B191" s="70"/>
      <c r="C191" s="71"/>
      <c r="D191" s="72" t="s">
        <v>99</v>
      </c>
      <c r="E191" s="102" t="s">
        <v>100</v>
      </c>
      <c r="F191" s="74">
        <v>0.2</v>
      </c>
      <c r="G191" s="75">
        <f>F191*G187</f>
        <v>1.6980000000000002</v>
      </c>
      <c r="H191" s="76"/>
      <c r="I191" s="77"/>
      <c r="J191" s="78"/>
      <c r="K191" s="79"/>
      <c r="L191" s="80"/>
      <c r="M191" s="81"/>
      <c r="N191" s="82"/>
      <c r="O191" s="83"/>
      <c r="P191" s="83"/>
      <c r="Q191" s="67"/>
      <c r="R191"/>
    </row>
    <row r="192" spans="1:18" s="84" customFormat="1" ht="14.4" x14ac:dyDescent="0.3">
      <c r="A192" s="69"/>
      <c r="B192" s="70"/>
      <c r="C192" s="71"/>
      <c r="D192" s="72" t="s">
        <v>101</v>
      </c>
      <c r="E192" s="102" t="s">
        <v>100</v>
      </c>
      <c r="F192" s="74">
        <v>1.7</v>
      </c>
      <c r="G192" s="75">
        <f>F192*G187</f>
        <v>14.433</v>
      </c>
      <c r="H192" s="76"/>
      <c r="I192" s="77"/>
      <c r="J192" s="78"/>
      <c r="K192" s="79"/>
      <c r="L192" s="80"/>
      <c r="M192" s="81"/>
      <c r="N192" s="82"/>
      <c r="O192" s="83"/>
      <c r="P192" s="83"/>
      <c r="Q192" s="67"/>
      <c r="R192"/>
    </row>
    <row r="193" spans="1:18" s="84" customFormat="1" ht="14.4" x14ac:dyDescent="0.3">
      <c r="A193" s="69"/>
      <c r="B193" s="70"/>
      <c r="C193" s="71"/>
      <c r="D193" s="72" t="s">
        <v>102</v>
      </c>
      <c r="E193" s="102" t="s">
        <v>100</v>
      </c>
      <c r="F193" s="74">
        <v>0.7</v>
      </c>
      <c r="G193" s="75">
        <f>F193*G187</f>
        <v>5.9429999999999996</v>
      </c>
      <c r="H193" s="76"/>
      <c r="I193" s="77"/>
      <c r="J193" s="78"/>
      <c r="K193" s="79"/>
      <c r="L193" s="80"/>
      <c r="M193" s="81"/>
      <c r="N193" s="82"/>
      <c r="O193" s="83"/>
      <c r="P193" s="83"/>
      <c r="Q193" s="67"/>
      <c r="R193"/>
    </row>
    <row r="194" spans="1:18" s="84" customFormat="1" ht="14.4" x14ac:dyDescent="0.3">
      <c r="A194" s="69"/>
      <c r="B194" s="70"/>
      <c r="C194" s="71"/>
      <c r="D194" s="72" t="s">
        <v>103</v>
      </c>
      <c r="E194" s="102" t="s">
        <v>100</v>
      </c>
      <c r="F194" s="74">
        <v>0.7</v>
      </c>
      <c r="G194" s="75">
        <f>F194*G187</f>
        <v>5.9429999999999996</v>
      </c>
      <c r="H194" s="76"/>
      <c r="I194" s="77"/>
      <c r="J194" s="78"/>
      <c r="K194" s="79"/>
      <c r="L194" s="80"/>
      <c r="M194" s="81"/>
      <c r="N194" s="82"/>
      <c r="O194" s="83"/>
      <c r="P194" s="83"/>
      <c r="Q194" s="67"/>
      <c r="R194"/>
    </row>
    <row r="195" spans="1:18" s="84" customFormat="1" ht="14.4" x14ac:dyDescent="0.3">
      <c r="A195" s="69"/>
      <c r="B195" s="70"/>
      <c r="C195" s="71"/>
      <c r="D195" s="72" t="s">
        <v>104</v>
      </c>
      <c r="E195" s="102" t="s">
        <v>100</v>
      </c>
      <c r="F195" s="74">
        <v>1.4</v>
      </c>
      <c r="G195" s="75">
        <f>F195*G187</f>
        <v>11.885999999999999</v>
      </c>
      <c r="H195" s="76"/>
      <c r="I195" s="77"/>
      <c r="J195" s="78"/>
      <c r="K195" s="79"/>
      <c r="L195" s="80"/>
      <c r="M195" s="81"/>
      <c r="N195" s="82"/>
      <c r="O195" s="83"/>
      <c r="P195" s="83"/>
      <c r="Q195" s="67"/>
      <c r="R195"/>
    </row>
    <row r="196" spans="1:18" s="84" customFormat="1" ht="14.4" x14ac:dyDescent="0.3">
      <c r="A196" s="69"/>
      <c r="B196" s="70"/>
      <c r="C196" s="71"/>
      <c r="D196" s="72" t="s">
        <v>105</v>
      </c>
      <c r="E196" s="102" t="s">
        <v>100</v>
      </c>
      <c r="F196" s="74">
        <v>23</v>
      </c>
      <c r="G196" s="75">
        <f>F196*G187</f>
        <v>195.27</v>
      </c>
      <c r="H196" s="76"/>
      <c r="I196" s="77"/>
      <c r="J196" s="78"/>
      <c r="K196" s="79"/>
      <c r="L196" s="80"/>
      <c r="M196" s="81"/>
      <c r="N196" s="82"/>
      <c r="O196" s="83"/>
      <c r="P196" s="83"/>
      <c r="Q196" s="67"/>
      <c r="R196"/>
    </row>
    <row r="197" spans="1:18" s="84" customFormat="1" ht="14.4" x14ac:dyDescent="0.3">
      <c r="A197" s="69"/>
      <c r="B197" s="70"/>
      <c r="C197" s="71"/>
      <c r="D197" s="72" t="s">
        <v>106</v>
      </c>
      <c r="E197" s="102" t="s">
        <v>100</v>
      </c>
      <c r="F197" s="74">
        <v>0.7</v>
      </c>
      <c r="G197" s="75">
        <f>F197*G187</f>
        <v>5.9429999999999996</v>
      </c>
      <c r="H197" s="76"/>
      <c r="I197" s="77"/>
      <c r="J197" s="78"/>
      <c r="K197" s="79"/>
      <c r="L197" s="80"/>
      <c r="M197" s="81"/>
      <c r="N197" s="82"/>
      <c r="O197" s="83"/>
      <c r="P197" s="83"/>
      <c r="Q197" s="67"/>
      <c r="R197"/>
    </row>
    <row r="198" spans="1:18" s="84" customFormat="1" ht="14.4" x14ac:dyDescent="0.3">
      <c r="A198" s="69"/>
      <c r="B198" s="70"/>
      <c r="C198" s="71"/>
      <c r="D198" s="72" t="s">
        <v>107</v>
      </c>
      <c r="E198" s="102" t="s">
        <v>100</v>
      </c>
      <c r="F198" s="74">
        <v>0.65</v>
      </c>
      <c r="G198" s="75">
        <f>F198*G187</f>
        <v>5.5185000000000004</v>
      </c>
      <c r="H198" s="76"/>
      <c r="I198" s="77"/>
      <c r="J198" s="78"/>
      <c r="K198" s="79"/>
      <c r="L198" s="80"/>
      <c r="M198" s="81"/>
      <c r="N198" s="82"/>
      <c r="O198" s="83"/>
      <c r="P198" s="83"/>
      <c r="Q198" s="67"/>
      <c r="R198"/>
    </row>
    <row r="199" spans="1:18" s="84" customFormat="1" ht="14.4" x14ac:dyDescent="0.3">
      <c r="A199" s="69"/>
      <c r="B199" s="70"/>
      <c r="C199" s="71"/>
      <c r="D199" s="72" t="s">
        <v>108</v>
      </c>
      <c r="E199" s="102" t="s">
        <v>70</v>
      </c>
      <c r="F199" s="74">
        <v>1.2</v>
      </c>
      <c r="G199" s="75">
        <f>F199*G187</f>
        <v>10.188000000000001</v>
      </c>
      <c r="H199" s="76"/>
      <c r="I199" s="77"/>
      <c r="J199" s="78"/>
      <c r="K199" s="79"/>
      <c r="L199" s="80"/>
      <c r="M199" s="81"/>
      <c r="N199" s="82"/>
      <c r="O199" s="83"/>
      <c r="P199" s="83"/>
      <c r="Q199" s="67"/>
      <c r="R199"/>
    </row>
    <row r="200" spans="1:18" s="84" customFormat="1" ht="14.4" x14ac:dyDescent="0.3">
      <c r="A200" s="69"/>
      <c r="B200" s="70"/>
      <c r="C200" s="71"/>
      <c r="D200" s="72" t="s">
        <v>109</v>
      </c>
      <c r="E200" s="102" t="s">
        <v>74</v>
      </c>
      <c r="F200" s="74">
        <v>0.4</v>
      </c>
      <c r="G200" s="75">
        <f>F200*G187</f>
        <v>3.3960000000000004</v>
      </c>
      <c r="H200" s="76"/>
      <c r="I200" s="77"/>
      <c r="J200" s="78"/>
      <c r="K200" s="79"/>
      <c r="L200" s="80"/>
      <c r="M200" s="81"/>
      <c r="N200" s="82"/>
      <c r="O200" s="83"/>
      <c r="P200" s="83"/>
      <c r="Q200" s="67"/>
      <c r="R200"/>
    </row>
    <row r="201" spans="1:18" s="84" customFormat="1" ht="14.4" x14ac:dyDescent="0.3">
      <c r="A201" s="69"/>
      <c r="B201" s="70"/>
      <c r="C201" s="71"/>
      <c r="D201" s="72" t="s">
        <v>110</v>
      </c>
      <c r="E201" s="102" t="s">
        <v>111</v>
      </c>
      <c r="F201" s="74">
        <v>0.1</v>
      </c>
      <c r="G201" s="75">
        <f>F201*G187</f>
        <v>0.84900000000000009</v>
      </c>
      <c r="H201" s="76"/>
      <c r="I201" s="77"/>
      <c r="J201" s="78"/>
      <c r="K201" s="79"/>
      <c r="L201" s="80"/>
      <c r="M201" s="81"/>
      <c r="N201" s="82"/>
      <c r="O201" s="83"/>
      <c r="P201" s="83"/>
      <c r="Q201" s="67"/>
      <c r="R201"/>
    </row>
    <row r="202" spans="1:18" s="84" customFormat="1" ht="15" thickBot="1" x14ac:dyDescent="0.35">
      <c r="A202" s="69"/>
      <c r="B202" s="70"/>
      <c r="C202" s="71"/>
      <c r="D202" s="72" t="s">
        <v>112</v>
      </c>
      <c r="E202" s="102"/>
      <c r="F202" s="74">
        <v>1</v>
      </c>
      <c r="G202" s="75">
        <f>F202*G187</f>
        <v>8.49</v>
      </c>
      <c r="H202" s="76"/>
      <c r="I202" s="77"/>
      <c r="J202" s="78"/>
      <c r="K202" s="79"/>
      <c r="L202" s="80"/>
      <c r="M202" s="81"/>
      <c r="N202" s="82"/>
      <c r="O202" s="83"/>
      <c r="P202" s="83"/>
      <c r="Q202" s="67"/>
      <c r="R202"/>
    </row>
    <row r="203" spans="1:18" s="132" customFormat="1" ht="27.6" x14ac:dyDescent="0.3">
      <c r="A203" s="153">
        <f>MAX(A185:A202)+1</f>
        <v>38</v>
      </c>
      <c r="B203" s="123"/>
      <c r="C203" s="124"/>
      <c r="D203" s="125" t="s">
        <v>115</v>
      </c>
      <c r="E203" s="126" t="s">
        <v>33</v>
      </c>
      <c r="F203" s="127"/>
      <c r="G203" s="62">
        <v>93.31</v>
      </c>
      <c r="H203" s="63"/>
      <c r="I203" s="64"/>
      <c r="J203" s="63"/>
      <c r="K203" s="64"/>
      <c r="L203" s="63"/>
      <c r="M203" s="64"/>
      <c r="N203" s="128"/>
      <c r="O203" s="129"/>
      <c r="P203" s="130"/>
      <c r="Q203" s="6"/>
      <c r="R203" s="131"/>
    </row>
    <row r="204" spans="1:18" s="84" customFormat="1" ht="14.4" x14ac:dyDescent="0.3">
      <c r="A204" s="69"/>
      <c r="B204" s="70"/>
      <c r="C204" s="71"/>
      <c r="D204" s="72" t="s">
        <v>95</v>
      </c>
      <c r="E204" s="102" t="s">
        <v>96</v>
      </c>
      <c r="F204" s="74">
        <v>2.2000000000000002</v>
      </c>
      <c r="G204" s="75">
        <f>F204*G203</f>
        <v>205.28200000000001</v>
      </c>
      <c r="H204" s="76"/>
      <c r="I204" s="77"/>
      <c r="J204" s="78"/>
      <c r="K204" s="79"/>
      <c r="L204" s="80"/>
      <c r="M204" s="81"/>
      <c r="N204" s="82"/>
      <c r="O204" s="83"/>
      <c r="P204" s="83"/>
      <c r="Q204" s="67"/>
      <c r="R204"/>
    </row>
    <row r="205" spans="1:18" s="84" customFormat="1" ht="14.4" x14ac:dyDescent="0.3">
      <c r="A205" s="69"/>
      <c r="B205" s="70"/>
      <c r="C205" s="71"/>
      <c r="D205" s="72" t="s">
        <v>97</v>
      </c>
      <c r="E205" s="102" t="s">
        <v>70</v>
      </c>
      <c r="F205" s="74">
        <v>2.9</v>
      </c>
      <c r="G205" s="75">
        <f>F205*G203</f>
        <v>270.59899999999999</v>
      </c>
      <c r="H205" s="76"/>
      <c r="I205" s="77"/>
      <c r="J205" s="78"/>
      <c r="K205" s="79"/>
      <c r="L205" s="80"/>
      <c r="M205" s="81"/>
      <c r="N205" s="82"/>
      <c r="O205" s="83"/>
      <c r="P205" s="83"/>
      <c r="Q205" s="67"/>
      <c r="R205"/>
    </row>
    <row r="206" spans="1:18" s="84" customFormat="1" ht="14.4" x14ac:dyDescent="0.3">
      <c r="A206" s="69"/>
      <c r="B206" s="70"/>
      <c r="C206" s="71"/>
      <c r="D206" s="72" t="s">
        <v>98</v>
      </c>
      <c r="E206" s="102" t="s">
        <v>70</v>
      </c>
      <c r="F206" s="74">
        <v>0.7</v>
      </c>
      <c r="G206" s="75">
        <f>F206*G203</f>
        <v>65.316999999999993</v>
      </c>
      <c r="H206" s="76"/>
      <c r="I206" s="77"/>
      <c r="J206" s="78"/>
      <c r="K206" s="79"/>
      <c r="L206" s="80"/>
      <c r="M206" s="81"/>
      <c r="N206" s="82"/>
      <c r="O206" s="83"/>
      <c r="P206" s="83"/>
      <c r="Q206" s="67"/>
      <c r="R206"/>
    </row>
    <row r="207" spans="1:18" s="84" customFormat="1" ht="14.4" x14ac:dyDescent="0.3">
      <c r="A207" s="69"/>
      <c r="B207" s="70"/>
      <c r="C207" s="71"/>
      <c r="D207" s="72" t="s">
        <v>99</v>
      </c>
      <c r="E207" s="102" t="s">
        <v>100</v>
      </c>
      <c r="F207" s="74">
        <v>0.2</v>
      </c>
      <c r="G207" s="75">
        <f>F207*G203</f>
        <v>18.662000000000003</v>
      </c>
      <c r="H207" s="76"/>
      <c r="I207" s="77"/>
      <c r="J207" s="78"/>
      <c r="K207" s="79"/>
      <c r="L207" s="80"/>
      <c r="M207" s="81"/>
      <c r="N207" s="82"/>
      <c r="O207" s="83"/>
      <c r="P207" s="83"/>
      <c r="Q207" s="67"/>
      <c r="R207"/>
    </row>
    <row r="208" spans="1:18" s="84" customFormat="1" ht="14.4" x14ac:dyDescent="0.3">
      <c r="A208" s="69"/>
      <c r="B208" s="70"/>
      <c r="C208" s="71"/>
      <c r="D208" s="72" t="s">
        <v>101</v>
      </c>
      <c r="E208" s="102" t="s">
        <v>100</v>
      </c>
      <c r="F208" s="74">
        <v>1.7</v>
      </c>
      <c r="G208" s="75">
        <f>F208*G203</f>
        <v>158.62700000000001</v>
      </c>
      <c r="H208" s="76"/>
      <c r="I208" s="77"/>
      <c r="J208" s="78"/>
      <c r="K208" s="79"/>
      <c r="L208" s="80"/>
      <c r="M208" s="81"/>
      <c r="N208" s="82"/>
      <c r="O208" s="83"/>
      <c r="P208" s="83"/>
      <c r="Q208" s="67"/>
      <c r="R208"/>
    </row>
    <row r="209" spans="1:18" s="84" customFormat="1" ht="14.4" x14ac:dyDescent="0.3">
      <c r="A209" s="69"/>
      <c r="B209" s="70"/>
      <c r="C209" s="71"/>
      <c r="D209" s="72" t="s">
        <v>102</v>
      </c>
      <c r="E209" s="102" t="s">
        <v>100</v>
      </c>
      <c r="F209" s="74">
        <v>0.7</v>
      </c>
      <c r="G209" s="75">
        <f>F209*G203</f>
        <v>65.316999999999993</v>
      </c>
      <c r="H209" s="76"/>
      <c r="I209" s="77"/>
      <c r="J209" s="78"/>
      <c r="K209" s="79"/>
      <c r="L209" s="80"/>
      <c r="M209" s="81"/>
      <c r="N209" s="82"/>
      <c r="O209" s="83"/>
      <c r="P209" s="83"/>
      <c r="Q209" s="67"/>
      <c r="R209"/>
    </row>
    <row r="210" spans="1:18" s="84" customFormat="1" ht="14.4" x14ac:dyDescent="0.3">
      <c r="A210" s="69"/>
      <c r="B210" s="70"/>
      <c r="C210" s="71"/>
      <c r="D210" s="72" t="s">
        <v>103</v>
      </c>
      <c r="E210" s="102" t="s">
        <v>100</v>
      </c>
      <c r="F210" s="74">
        <v>0.7</v>
      </c>
      <c r="G210" s="75">
        <f>F210*G203</f>
        <v>65.316999999999993</v>
      </c>
      <c r="H210" s="76"/>
      <c r="I210" s="77"/>
      <c r="J210" s="78"/>
      <c r="K210" s="79"/>
      <c r="L210" s="80"/>
      <c r="M210" s="81"/>
      <c r="N210" s="82"/>
      <c r="O210" s="83"/>
      <c r="P210" s="83"/>
      <c r="Q210" s="67"/>
      <c r="R210"/>
    </row>
    <row r="211" spans="1:18" s="84" customFormat="1" ht="14.4" x14ac:dyDescent="0.3">
      <c r="A211" s="69"/>
      <c r="B211" s="70"/>
      <c r="C211" s="71"/>
      <c r="D211" s="72" t="s">
        <v>104</v>
      </c>
      <c r="E211" s="102" t="s">
        <v>100</v>
      </c>
      <c r="F211" s="74">
        <v>1.4</v>
      </c>
      <c r="G211" s="75">
        <f>F211*G203</f>
        <v>130.63399999999999</v>
      </c>
      <c r="H211" s="76"/>
      <c r="I211" s="77"/>
      <c r="J211" s="78"/>
      <c r="K211" s="79"/>
      <c r="L211" s="80"/>
      <c r="M211" s="81"/>
      <c r="N211" s="82"/>
      <c r="O211" s="83"/>
      <c r="P211" s="83"/>
      <c r="Q211" s="67"/>
      <c r="R211"/>
    </row>
    <row r="212" spans="1:18" s="84" customFormat="1" ht="14.4" x14ac:dyDescent="0.3">
      <c r="A212" s="69"/>
      <c r="B212" s="70"/>
      <c r="C212" s="71"/>
      <c r="D212" s="72" t="s">
        <v>105</v>
      </c>
      <c r="E212" s="102" t="s">
        <v>100</v>
      </c>
      <c r="F212" s="74">
        <v>23</v>
      </c>
      <c r="G212" s="75">
        <f>F212*G203</f>
        <v>2146.13</v>
      </c>
      <c r="H212" s="76"/>
      <c r="I212" s="77"/>
      <c r="J212" s="78"/>
      <c r="K212" s="79"/>
      <c r="L212" s="80"/>
      <c r="M212" s="81"/>
      <c r="N212" s="82"/>
      <c r="O212" s="83"/>
      <c r="P212" s="83"/>
      <c r="Q212" s="67"/>
      <c r="R212"/>
    </row>
    <row r="213" spans="1:18" s="84" customFormat="1" ht="14.4" x14ac:dyDescent="0.3">
      <c r="A213" s="69"/>
      <c r="B213" s="70"/>
      <c r="C213" s="71"/>
      <c r="D213" s="72" t="s">
        <v>106</v>
      </c>
      <c r="E213" s="102" t="s">
        <v>100</v>
      </c>
      <c r="F213" s="74">
        <v>0.7</v>
      </c>
      <c r="G213" s="75">
        <f>F213*G203</f>
        <v>65.316999999999993</v>
      </c>
      <c r="H213" s="76"/>
      <c r="I213" s="77"/>
      <c r="J213" s="78"/>
      <c r="K213" s="79"/>
      <c r="L213" s="80"/>
      <c r="M213" s="81"/>
      <c r="N213" s="82"/>
      <c r="O213" s="83"/>
      <c r="P213" s="83"/>
      <c r="Q213" s="67"/>
      <c r="R213"/>
    </row>
    <row r="214" spans="1:18" s="84" customFormat="1" ht="14.4" x14ac:dyDescent="0.3">
      <c r="A214" s="69"/>
      <c r="B214" s="70"/>
      <c r="C214" s="71"/>
      <c r="D214" s="72" t="s">
        <v>107</v>
      </c>
      <c r="E214" s="102" t="s">
        <v>100</v>
      </c>
      <c r="F214" s="74">
        <v>0.65</v>
      </c>
      <c r="G214" s="75">
        <f>F214*G203</f>
        <v>60.651500000000006</v>
      </c>
      <c r="H214" s="76"/>
      <c r="I214" s="77"/>
      <c r="J214" s="78"/>
      <c r="K214" s="79"/>
      <c r="L214" s="80"/>
      <c r="M214" s="81"/>
      <c r="N214" s="82"/>
      <c r="O214" s="83"/>
      <c r="P214" s="83"/>
      <c r="Q214" s="67"/>
      <c r="R214"/>
    </row>
    <row r="215" spans="1:18" s="84" customFormat="1" ht="14.4" x14ac:dyDescent="0.3">
      <c r="A215" s="69"/>
      <c r="B215" s="70"/>
      <c r="C215" s="71"/>
      <c r="D215" s="72" t="s">
        <v>108</v>
      </c>
      <c r="E215" s="102" t="s">
        <v>70</v>
      </c>
      <c r="F215" s="74">
        <v>1.2</v>
      </c>
      <c r="G215" s="75">
        <f>F215*G203</f>
        <v>111.97199999999999</v>
      </c>
      <c r="H215" s="76"/>
      <c r="I215" s="77"/>
      <c r="J215" s="78"/>
      <c r="K215" s="79"/>
      <c r="L215" s="80"/>
      <c r="M215" s="81"/>
      <c r="N215" s="82"/>
      <c r="O215" s="83"/>
      <c r="P215" s="83"/>
      <c r="Q215" s="67"/>
      <c r="R215"/>
    </row>
    <row r="216" spans="1:18" s="84" customFormat="1" ht="27.6" x14ac:dyDescent="0.3">
      <c r="A216" s="69"/>
      <c r="B216" s="70"/>
      <c r="C216" s="71"/>
      <c r="D216" s="72" t="s">
        <v>68</v>
      </c>
      <c r="E216" s="102" t="s">
        <v>54</v>
      </c>
      <c r="F216" s="74">
        <v>1.05</v>
      </c>
      <c r="G216" s="75">
        <f>F216*G203</f>
        <v>97.975500000000011</v>
      </c>
      <c r="H216" s="76"/>
      <c r="I216" s="77"/>
      <c r="J216" s="78"/>
      <c r="K216" s="79"/>
      <c r="L216" s="80"/>
      <c r="M216" s="81"/>
      <c r="N216" s="82"/>
      <c r="O216" s="83"/>
      <c r="P216" s="83"/>
      <c r="Q216" s="67"/>
      <c r="R216"/>
    </row>
    <row r="217" spans="1:18" s="84" customFormat="1" ht="14.4" x14ac:dyDescent="0.3">
      <c r="A217" s="69"/>
      <c r="B217" s="70"/>
      <c r="C217" s="71"/>
      <c r="D217" s="72" t="s">
        <v>109</v>
      </c>
      <c r="E217" s="102" t="s">
        <v>74</v>
      </c>
      <c r="F217" s="74">
        <v>0.4</v>
      </c>
      <c r="G217" s="75">
        <f>F217*G203</f>
        <v>37.324000000000005</v>
      </c>
      <c r="H217" s="76"/>
      <c r="I217" s="77"/>
      <c r="J217" s="78"/>
      <c r="K217" s="79"/>
      <c r="L217" s="80"/>
      <c r="M217" s="81"/>
      <c r="N217" s="82"/>
      <c r="O217" s="83"/>
      <c r="P217" s="83"/>
      <c r="Q217" s="67"/>
      <c r="R217"/>
    </row>
    <row r="218" spans="1:18" s="84" customFormat="1" ht="14.4" x14ac:dyDescent="0.3">
      <c r="A218" s="69"/>
      <c r="B218" s="70"/>
      <c r="C218" s="71"/>
      <c r="D218" s="72" t="s">
        <v>110</v>
      </c>
      <c r="E218" s="102" t="s">
        <v>111</v>
      </c>
      <c r="F218" s="74">
        <v>0.1</v>
      </c>
      <c r="G218" s="75">
        <f>F218*G203</f>
        <v>9.3310000000000013</v>
      </c>
      <c r="H218" s="76"/>
      <c r="I218" s="77"/>
      <c r="J218" s="78"/>
      <c r="K218" s="79"/>
      <c r="L218" s="80"/>
      <c r="M218" s="81"/>
      <c r="N218" s="82"/>
      <c r="O218" s="83"/>
      <c r="P218" s="83"/>
      <c r="Q218" s="67"/>
      <c r="R218"/>
    </row>
    <row r="219" spans="1:18" s="84" customFormat="1" ht="15" thickBot="1" x14ac:dyDescent="0.35">
      <c r="A219" s="69"/>
      <c r="B219" s="70"/>
      <c r="C219" s="71"/>
      <c r="D219" s="72" t="s">
        <v>112</v>
      </c>
      <c r="E219" s="102"/>
      <c r="F219" s="74">
        <v>1</v>
      </c>
      <c r="G219" s="75">
        <f>F219*G203</f>
        <v>93.31</v>
      </c>
      <c r="H219" s="76"/>
      <c r="I219" s="77"/>
      <c r="J219" s="78"/>
      <c r="K219" s="79"/>
      <c r="L219" s="80"/>
      <c r="M219" s="81"/>
      <c r="N219" s="82"/>
      <c r="O219" s="83"/>
      <c r="P219" s="83"/>
      <c r="Q219" s="67"/>
      <c r="R219"/>
    </row>
    <row r="220" spans="1:18" s="132" customFormat="1" ht="27.6" x14ac:dyDescent="0.3">
      <c r="A220" s="153">
        <f>MAX(A202:A219)+1</f>
        <v>39</v>
      </c>
      <c r="B220" s="123"/>
      <c r="C220" s="124"/>
      <c r="D220" s="125" t="s">
        <v>116</v>
      </c>
      <c r="E220" s="126" t="s">
        <v>33</v>
      </c>
      <c r="F220" s="127"/>
      <c r="G220" s="62">
        <v>18.48</v>
      </c>
      <c r="H220" s="63"/>
      <c r="I220" s="64"/>
      <c r="J220" s="63"/>
      <c r="K220" s="64"/>
      <c r="L220" s="63"/>
      <c r="M220" s="64"/>
      <c r="N220" s="128"/>
      <c r="O220" s="129"/>
      <c r="P220" s="130"/>
      <c r="Q220" s="6"/>
      <c r="R220" s="131"/>
    </row>
    <row r="221" spans="1:18" s="84" customFormat="1" ht="27.6" x14ac:dyDescent="0.3">
      <c r="A221" s="69"/>
      <c r="B221" s="70"/>
      <c r="C221" s="71"/>
      <c r="D221" s="72" t="s">
        <v>113</v>
      </c>
      <c r="E221" s="102" t="s">
        <v>96</v>
      </c>
      <c r="F221" s="74">
        <v>2.2000000000000002</v>
      </c>
      <c r="G221" s="75">
        <f>F221*G220</f>
        <v>40.656000000000006</v>
      </c>
      <c r="H221" s="76"/>
      <c r="I221" s="77"/>
      <c r="J221" s="78"/>
      <c r="K221" s="79"/>
      <c r="L221" s="80"/>
      <c r="M221" s="81"/>
      <c r="N221" s="82"/>
      <c r="O221" s="83"/>
      <c r="P221" s="83"/>
      <c r="Q221" s="67"/>
      <c r="R221"/>
    </row>
    <row r="222" spans="1:18" s="84" customFormat="1" ht="14.4" x14ac:dyDescent="0.3">
      <c r="A222" s="69"/>
      <c r="B222" s="70"/>
      <c r="C222" s="71"/>
      <c r="D222" s="72" t="s">
        <v>97</v>
      </c>
      <c r="E222" s="102" t="s">
        <v>70</v>
      </c>
      <c r="F222" s="74">
        <v>2.9</v>
      </c>
      <c r="G222" s="75">
        <f>F222*G220</f>
        <v>53.591999999999999</v>
      </c>
      <c r="H222" s="76"/>
      <c r="I222" s="77"/>
      <c r="J222" s="78"/>
      <c r="K222" s="79"/>
      <c r="L222" s="80"/>
      <c r="M222" s="81"/>
      <c r="N222" s="82"/>
      <c r="O222" s="83"/>
      <c r="P222" s="83"/>
      <c r="Q222" s="67"/>
      <c r="R222"/>
    </row>
    <row r="223" spans="1:18" s="84" customFormat="1" ht="14.4" x14ac:dyDescent="0.3">
      <c r="A223" s="69"/>
      <c r="B223" s="70"/>
      <c r="C223" s="71"/>
      <c r="D223" s="72" t="s">
        <v>98</v>
      </c>
      <c r="E223" s="102" t="s">
        <v>70</v>
      </c>
      <c r="F223" s="74">
        <v>0.7</v>
      </c>
      <c r="G223" s="75">
        <f>F223*G220</f>
        <v>12.936</v>
      </c>
      <c r="H223" s="76"/>
      <c r="I223" s="77"/>
      <c r="J223" s="78"/>
      <c r="K223" s="79"/>
      <c r="L223" s="80"/>
      <c r="M223" s="81"/>
      <c r="N223" s="82"/>
      <c r="O223" s="83"/>
      <c r="P223" s="83"/>
      <c r="Q223" s="67"/>
      <c r="R223"/>
    </row>
    <row r="224" spans="1:18" s="84" customFormat="1" ht="14.4" x14ac:dyDescent="0.3">
      <c r="A224" s="69"/>
      <c r="B224" s="70"/>
      <c r="C224" s="71"/>
      <c r="D224" s="72" t="s">
        <v>99</v>
      </c>
      <c r="E224" s="102" t="s">
        <v>100</v>
      </c>
      <c r="F224" s="74">
        <v>0.2</v>
      </c>
      <c r="G224" s="75">
        <f>F224*G220</f>
        <v>3.6960000000000002</v>
      </c>
      <c r="H224" s="76"/>
      <c r="I224" s="77"/>
      <c r="J224" s="78"/>
      <c r="K224" s="79"/>
      <c r="L224" s="80"/>
      <c r="M224" s="81"/>
      <c r="N224" s="82"/>
      <c r="O224" s="83"/>
      <c r="P224" s="83"/>
      <c r="Q224" s="67"/>
      <c r="R224"/>
    </row>
    <row r="225" spans="1:18" s="84" customFormat="1" ht="14.4" x14ac:dyDescent="0.3">
      <c r="A225" s="69"/>
      <c r="B225" s="70"/>
      <c r="C225" s="71"/>
      <c r="D225" s="72" t="s">
        <v>101</v>
      </c>
      <c r="E225" s="102" t="s">
        <v>100</v>
      </c>
      <c r="F225" s="74">
        <v>1.7</v>
      </c>
      <c r="G225" s="75">
        <f>F225*G220</f>
        <v>31.416</v>
      </c>
      <c r="H225" s="76"/>
      <c r="I225" s="77"/>
      <c r="J225" s="78"/>
      <c r="K225" s="79"/>
      <c r="L225" s="80"/>
      <c r="M225" s="81"/>
      <c r="N225" s="82"/>
      <c r="O225" s="83"/>
      <c r="P225" s="83"/>
      <c r="Q225" s="67"/>
      <c r="R225"/>
    </row>
    <row r="226" spans="1:18" s="84" customFormat="1" ht="14.4" x14ac:dyDescent="0.3">
      <c r="A226" s="69"/>
      <c r="B226" s="70"/>
      <c r="C226" s="71"/>
      <c r="D226" s="72" t="s">
        <v>102</v>
      </c>
      <c r="E226" s="102" t="s">
        <v>100</v>
      </c>
      <c r="F226" s="74">
        <v>0.7</v>
      </c>
      <c r="G226" s="75">
        <f>F226*G220</f>
        <v>12.936</v>
      </c>
      <c r="H226" s="76"/>
      <c r="I226" s="77"/>
      <c r="J226" s="78"/>
      <c r="K226" s="79"/>
      <c r="L226" s="80"/>
      <c r="M226" s="81"/>
      <c r="N226" s="82"/>
      <c r="O226" s="83"/>
      <c r="P226" s="83"/>
      <c r="Q226" s="67"/>
      <c r="R226"/>
    </row>
    <row r="227" spans="1:18" s="84" customFormat="1" ht="14.4" x14ac:dyDescent="0.3">
      <c r="A227" s="69"/>
      <c r="B227" s="70"/>
      <c r="C227" s="71"/>
      <c r="D227" s="72" t="s">
        <v>103</v>
      </c>
      <c r="E227" s="102" t="s">
        <v>100</v>
      </c>
      <c r="F227" s="74">
        <v>0.7</v>
      </c>
      <c r="G227" s="75">
        <f>F227*G220</f>
        <v>12.936</v>
      </c>
      <c r="H227" s="76"/>
      <c r="I227" s="77"/>
      <c r="J227" s="78"/>
      <c r="K227" s="79"/>
      <c r="L227" s="80"/>
      <c r="M227" s="81"/>
      <c r="N227" s="82"/>
      <c r="O227" s="83"/>
      <c r="P227" s="83"/>
      <c r="Q227" s="67"/>
      <c r="R227"/>
    </row>
    <row r="228" spans="1:18" s="84" customFormat="1" ht="14.4" x14ac:dyDescent="0.3">
      <c r="A228" s="69"/>
      <c r="B228" s="70"/>
      <c r="C228" s="71"/>
      <c r="D228" s="72" t="s">
        <v>104</v>
      </c>
      <c r="E228" s="102" t="s">
        <v>100</v>
      </c>
      <c r="F228" s="74">
        <v>1.4</v>
      </c>
      <c r="G228" s="75">
        <f>F228*G220</f>
        <v>25.872</v>
      </c>
      <c r="H228" s="76"/>
      <c r="I228" s="77"/>
      <c r="J228" s="78"/>
      <c r="K228" s="79"/>
      <c r="L228" s="80"/>
      <c r="M228" s="81"/>
      <c r="N228" s="82"/>
      <c r="O228" s="83"/>
      <c r="P228" s="83"/>
      <c r="Q228" s="67"/>
      <c r="R228"/>
    </row>
    <row r="229" spans="1:18" s="84" customFormat="1" ht="14.4" x14ac:dyDescent="0.3">
      <c r="A229" s="69"/>
      <c r="B229" s="70"/>
      <c r="C229" s="71"/>
      <c r="D229" s="72" t="s">
        <v>105</v>
      </c>
      <c r="E229" s="102" t="s">
        <v>100</v>
      </c>
      <c r="F229" s="74">
        <v>23</v>
      </c>
      <c r="G229" s="75">
        <f>F229*G220</f>
        <v>425.04</v>
      </c>
      <c r="H229" s="76"/>
      <c r="I229" s="77"/>
      <c r="J229" s="78"/>
      <c r="K229" s="79"/>
      <c r="L229" s="80"/>
      <c r="M229" s="81"/>
      <c r="N229" s="82"/>
      <c r="O229" s="83"/>
      <c r="P229" s="83"/>
      <c r="Q229" s="67"/>
      <c r="R229"/>
    </row>
    <row r="230" spans="1:18" s="84" customFormat="1" ht="14.4" x14ac:dyDescent="0.3">
      <c r="A230" s="69"/>
      <c r="B230" s="70"/>
      <c r="C230" s="71"/>
      <c r="D230" s="72" t="s">
        <v>106</v>
      </c>
      <c r="E230" s="102" t="s">
        <v>100</v>
      </c>
      <c r="F230" s="74">
        <v>0.7</v>
      </c>
      <c r="G230" s="75">
        <f>F230*G220</f>
        <v>12.936</v>
      </c>
      <c r="H230" s="76"/>
      <c r="I230" s="77"/>
      <c r="J230" s="78"/>
      <c r="K230" s="79"/>
      <c r="L230" s="80"/>
      <c r="M230" s="81"/>
      <c r="N230" s="82"/>
      <c r="O230" s="83"/>
      <c r="P230" s="83"/>
      <c r="Q230" s="67"/>
      <c r="R230"/>
    </row>
    <row r="231" spans="1:18" s="84" customFormat="1" ht="14.4" x14ac:dyDescent="0.3">
      <c r="A231" s="69"/>
      <c r="B231" s="70"/>
      <c r="C231" s="71"/>
      <c r="D231" s="72" t="s">
        <v>107</v>
      </c>
      <c r="E231" s="102" t="s">
        <v>100</v>
      </c>
      <c r="F231" s="74">
        <v>0.65</v>
      </c>
      <c r="G231" s="75">
        <f>F231*G220</f>
        <v>12.012</v>
      </c>
      <c r="H231" s="76"/>
      <c r="I231" s="77"/>
      <c r="J231" s="78"/>
      <c r="K231" s="79"/>
      <c r="L231" s="80"/>
      <c r="M231" s="81"/>
      <c r="N231" s="82"/>
      <c r="O231" s="83"/>
      <c r="P231" s="83"/>
      <c r="Q231" s="67"/>
      <c r="R231"/>
    </row>
    <row r="232" spans="1:18" s="84" customFormat="1" ht="14.4" x14ac:dyDescent="0.3">
      <c r="A232" s="69"/>
      <c r="B232" s="70"/>
      <c r="C232" s="71"/>
      <c r="D232" s="72" t="s">
        <v>108</v>
      </c>
      <c r="E232" s="102" t="s">
        <v>70</v>
      </c>
      <c r="F232" s="74">
        <v>1.2</v>
      </c>
      <c r="G232" s="75">
        <f>F232*G220</f>
        <v>22.175999999999998</v>
      </c>
      <c r="H232" s="76"/>
      <c r="I232" s="77"/>
      <c r="J232" s="78"/>
      <c r="K232" s="79"/>
      <c r="L232" s="80"/>
      <c r="M232" s="81"/>
      <c r="N232" s="82"/>
      <c r="O232" s="83"/>
      <c r="P232" s="83"/>
      <c r="Q232" s="67"/>
      <c r="R232"/>
    </row>
    <row r="233" spans="1:18" s="84" customFormat="1" ht="14.4" x14ac:dyDescent="0.3">
      <c r="A233" s="69"/>
      <c r="B233" s="70"/>
      <c r="C233" s="71"/>
      <c r="D233" s="72" t="s">
        <v>109</v>
      </c>
      <c r="E233" s="102" t="s">
        <v>74</v>
      </c>
      <c r="F233" s="74">
        <v>0.4</v>
      </c>
      <c r="G233" s="75">
        <f>F233*G220</f>
        <v>7.3920000000000003</v>
      </c>
      <c r="H233" s="76"/>
      <c r="I233" s="77"/>
      <c r="J233" s="78"/>
      <c r="K233" s="79"/>
      <c r="L233" s="80"/>
      <c r="M233" s="81"/>
      <c r="N233" s="82"/>
      <c r="O233" s="83"/>
      <c r="P233" s="83"/>
      <c r="Q233" s="67"/>
      <c r="R233"/>
    </row>
    <row r="234" spans="1:18" s="84" customFormat="1" ht="14.4" x14ac:dyDescent="0.3">
      <c r="A234" s="69"/>
      <c r="B234" s="70"/>
      <c r="C234" s="71"/>
      <c r="D234" s="72" t="s">
        <v>110</v>
      </c>
      <c r="E234" s="102" t="s">
        <v>111</v>
      </c>
      <c r="F234" s="74">
        <v>0.1</v>
      </c>
      <c r="G234" s="75">
        <f>F234*G220</f>
        <v>1.8480000000000001</v>
      </c>
      <c r="H234" s="76"/>
      <c r="I234" s="77"/>
      <c r="J234" s="78"/>
      <c r="K234" s="79"/>
      <c r="L234" s="80"/>
      <c r="M234" s="81"/>
      <c r="N234" s="82"/>
      <c r="O234" s="83"/>
      <c r="P234" s="83"/>
      <c r="Q234" s="67"/>
      <c r="R234"/>
    </row>
    <row r="235" spans="1:18" s="84" customFormat="1" ht="15" thickBot="1" x14ac:dyDescent="0.35">
      <c r="A235" s="69"/>
      <c r="B235" s="70"/>
      <c r="C235" s="71"/>
      <c r="D235" s="72" t="s">
        <v>112</v>
      </c>
      <c r="E235" s="102"/>
      <c r="F235" s="74">
        <v>1</v>
      </c>
      <c r="G235" s="75">
        <f>F235*G220</f>
        <v>18.48</v>
      </c>
      <c r="H235" s="76"/>
      <c r="I235" s="77"/>
      <c r="J235" s="78"/>
      <c r="K235" s="79"/>
      <c r="L235" s="80"/>
      <c r="M235" s="81"/>
      <c r="N235" s="82"/>
      <c r="O235" s="83"/>
      <c r="P235" s="83"/>
      <c r="Q235" s="67"/>
      <c r="R235"/>
    </row>
    <row r="236" spans="1:18" s="132" customFormat="1" ht="41.4" x14ac:dyDescent="0.3">
      <c r="A236" s="153">
        <f>MAX(A218:A235)+1</f>
        <v>40</v>
      </c>
      <c r="B236" s="123"/>
      <c r="C236" s="124"/>
      <c r="D236" s="125" t="s">
        <v>117</v>
      </c>
      <c r="E236" s="126" t="s">
        <v>33</v>
      </c>
      <c r="F236" s="127"/>
      <c r="G236" s="62">
        <v>20.440000000000001</v>
      </c>
      <c r="H236" s="63"/>
      <c r="I236" s="64"/>
      <c r="J236" s="63"/>
      <c r="K236" s="64"/>
      <c r="L236" s="63"/>
      <c r="M236" s="64"/>
      <c r="N236" s="128"/>
      <c r="O236" s="129"/>
      <c r="P236" s="130"/>
      <c r="Q236" s="6"/>
      <c r="R236" s="131"/>
    </row>
    <row r="237" spans="1:18" s="84" customFormat="1" ht="27.6" x14ac:dyDescent="0.3">
      <c r="A237" s="69"/>
      <c r="B237" s="70"/>
      <c r="C237" s="71"/>
      <c r="D237" s="72" t="s">
        <v>113</v>
      </c>
      <c r="E237" s="102" t="s">
        <v>96</v>
      </c>
      <c r="F237" s="74">
        <v>2.2000000000000002</v>
      </c>
      <c r="G237" s="75">
        <f>F237*G236</f>
        <v>44.968000000000004</v>
      </c>
      <c r="H237" s="76"/>
      <c r="I237" s="77"/>
      <c r="J237" s="78"/>
      <c r="K237" s="79"/>
      <c r="L237" s="80"/>
      <c r="M237" s="81"/>
      <c r="N237" s="82"/>
      <c r="O237" s="83"/>
      <c r="P237" s="83"/>
      <c r="Q237" s="67"/>
      <c r="R237"/>
    </row>
    <row r="238" spans="1:18" s="84" customFormat="1" ht="14.4" x14ac:dyDescent="0.3">
      <c r="A238" s="69"/>
      <c r="B238" s="70"/>
      <c r="C238" s="71"/>
      <c r="D238" s="72" t="s">
        <v>97</v>
      </c>
      <c r="E238" s="102" t="s">
        <v>70</v>
      </c>
      <c r="F238" s="74">
        <v>2.9</v>
      </c>
      <c r="G238" s="75">
        <f>F238*G236</f>
        <v>59.276000000000003</v>
      </c>
      <c r="H238" s="76"/>
      <c r="I238" s="77"/>
      <c r="J238" s="78"/>
      <c r="K238" s="79"/>
      <c r="L238" s="80"/>
      <c r="M238" s="81"/>
      <c r="N238" s="82"/>
      <c r="O238" s="83"/>
      <c r="P238" s="83"/>
      <c r="Q238" s="67"/>
      <c r="R238"/>
    </row>
    <row r="239" spans="1:18" s="84" customFormat="1" ht="14.4" x14ac:dyDescent="0.3">
      <c r="A239" s="69"/>
      <c r="B239" s="70"/>
      <c r="C239" s="71"/>
      <c r="D239" s="72" t="s">
        <v>98</v>
      </c>
      <c r="E239" s="102" t="s">
        <v>70</v>
      </c>
      <c r="F239" s="74">
        <v>0.7</v>
      </c>
      <c r="G239" s="75">
        <f>F239*G236</f>
        <v>14.308</v>
      </c>
      <c r="H239" s="76"/>
      <c r="I239" s="77"/>
      <c r="J239" s="78"/>
      <c r="K239" s="79"/>
      <c r="L239" s="80"/>
      <c r="M239" s="81"/>
      <c r="N239" s="82"/>
      <c r="O239" s="83"/>
      <c r="P239" s="83"/>
      <c r="Q239" s="67"/>
      <c r="R239"/>
    </row>
    <row r="240" spans="1:18" s="84" customFormat="1" ht="14.4" x14ac:dyDescent="0.3">
      <c r="A240" s="69"/>
      <c r="B240" s="70"/>
      <c r="C240" s="71"/>
      <c r="D240" s="72" t="s">
        <v>99</v>
      </c>
      <c r="E240" s="102" t="s">
        <v>100</v>
      </c>
      <c r="F240" s="74">
        <v>0.2</v>
      </c>
      <c r="G240" s="75">
        <f>F240*G236</f>
        <v>4.0880000000000001</v>
      </c>
      <c r="H240" s="76"/>
      <c r="I240" s="77"/>
      <c r="J240" s="78"/>
      <c r="K240" s="79"/>
      <c r="L240" s="80"/>
      <c r="M240" s="81"/>
      <c r="N240" s="82"/>
      <c r="O240" s="83"/>
      <c r="P240" s="83"/>
      <c r="Q240" s="67"/>
      <c r="R240"/>
    </row>
    <row r="241" spans="1:18" s="84" customFormat="1" ht="14.4" x14ac:dyDescent="0.3">
      <c r="A241" s="69"/>
      <c r="B241" s="70"/>
      <c r="C241" s="71"/>
      <c r="D241" s="72" t="s">
        <v>101</v>
      </c>
      <c r="E241" s="102" t="s">
        <v>100</v>
      </c>
      <c r="F241" s="74">
        <v>1.7</v>
      </c>
      <c r="G241" s="75">
        <f>F241*G236</f>
        <v>34.748000000000005</v>
      </c>
      <c r="H241" s="76"/>
      <c r="I241" s="77"/>
      <c r="J241" s="78"/>
      <c r="K241" s="79"/>
      <c r="L241" s="80"/>
      <c r="M241" s="81"/>
      <c r="N241" s="82"/>
      <c r="O241" s="83"/>
      <c r="P241" s="83"/>
      <c r="Q241" s="67"/>
      <c r="R241"/>
    </row>
    <row r="242" spans="1:18" s="84" customFormat="1" ht="14.4" x14ac:dyDescent="0.3">
      <c r="A242" s="69"/>
      <c r="B242" s="70"/>
      <c r="C242" s="71"/>
      <c r="D242" s="72" t="s">
        <v>102</v>
      </c>
      <c r="E242" s="102" t="s">
        <v>100</v>
      </c>
      <c r="F242" s="74">
        <v>0.7</v>
      </c>
      <c r="G242" s="75">
        <f>F242*G236</f>
        <v>14.308</v>
      </c>
      <c r="H242" s="76"/>
      <c r="I242" s="77"/>
      <c r="J242" s="78"/>
      <c r="K242" s="79"/>
      <c r="L242" s="80"/>
      <c r="M242" s="81"/>
      <c r="N242" s="82"/>
      <c r="O242" s="83"/>
      <c r="P242" s="83"/>
      <c r="Q242" s="67"/>
      <c r="R242"/>
    </row>
    <row r="243" spans="1:18" s="84" customFormat="1" ht="14.4" x14ac:dyDescent="0.3">
      <c r="A243" s="69"/>
      <c r="B243" s="70"/>
      <c r="C243" s="71"/>
      <c r="D243" s="72" t="s">
        <v>103</v>
      </c>
      <c r="E243" s="102" t="s">
        <v>100</v>
      </c>
      <c r="F243" s="74">
        <v>0.7</v>
      </c>
      <c r="G243" s="75">
        <f>F243*G236</f>
        <v>14.308</v>
      </c>
      <c r="H243" s="76"/>
      <c r="I243" s="77"/>
      <c r="J243" s="78"/>
      <c r="K243" s="79"/>
      <c r="L243" s="80"/>
      <c r="M243" s="81"/>
      <c r="N243" s="82"/>
      <c r="O243" s="83"/>
      <c r="P243" s="83"/>
      <c r="Q243" s="67"/>
      <c r="R243"/>
    </row>
    <row r="244" spans="1:18" s="84" customFormat="1" ht="14.4" x14ac:dyDescent="0.3">
      <c r="A244" s="69"/>
      <c r="B244" s="70"/>
      <c r="C244" s="71"/>
      <c r="D244" s="72" t="s">
        <v>104</v>
      </c>
      <c r="E244" s="102" t="s">
        <v>100</v>
      </c>
      <c r="F244" s="74">
        <v>1.4</v>
      </c>
      <c r="G244" s="75">
        <f>F244*G236</f>
        <v>28.616</v>
      </c>
      <c r="H244" s="76"/>
      <c r="I244" s="77"/>
      <c r="J244" s="78"/>
      <c r="K244" s="79"/>
      <c r="L244" s="80"/>
      <c r="M244" s="81"/>
      <c r="N244" s="82"/>
      <c r="O244" s="83"/>
      <c r="P244" s="83"/>
      <c r="Q244" s="67"/>
      <c r="R244"/>
    </row>
    <row r="245" spans="1:18" s="84" customFormat="1" ht="14.4" x14ac:dyDescent="0.3">
      <c r="A245" s="69"/>
      <c r="B245" s="70"/>
      <c r="C245" s="71"/>
      <c r="D245" s="72" t="s">
        <v>105</v>
      </c>
      <c r="E245" s="102" t="s">
        <v>100</v>
      </c>
      <c r="F245" s="74">
        <v>23</v>
      </c>
      <c r="G245" s="75">
        <f>F245*G236</f>
        <v>470.12</v>
      </c>
      <c r="H245" s="76"/>
      <c r="I245" s="77"/>
      <c r="J245" s="78"/>
      <c r="K245" s="79"/>
      <c r="L245" s="80"/>
      <c r="M245" s="81"/>
      <c r="N245" s="82"/>
      <c r="O245" s="83"/>
      <c r="P245" s="83"/>
      <c r="Q245" s="67"/>
      <c r="R245"/>
    </row>
    <row r="246" spans="1:18" s="84" customFormat="1" ht="14.4" x14ac:dyDescent="0.3">
      <c r="A246" s="69"/>
      <c r="B246" s="70"/>
      <c r="C246" s="71"/>
      <c r="D246" s="72" t="s">
        <v>106</v>
      </c>
      <c r="E246" s="102" t="s">
        <v>100</v>
      </c>
      <c r="F246" s="74">
        <v>0.7</v>
      </c>
      <c r="G246" s="75">
        <f>F246*G236</f>
        <v>14.308</v>
      </c>
      <c r="H246" s="76"/>
      <c r="I246" s="77"/>
      <c r="J246" s="78"/>
      <c r="K246" s="79"/>
      <c r="L246" s="80"/>
      <c r="M246" s="81"/>
      <c r="N246" s="82"/>
      <c r="O246" s="83"/>
      <c r="P246" s="83"/>
      <c r="Q246" s="67"/>
      <c r="R246"/>
    </row>
    <row r="247" spans="1:18" s="84" customFormat="1" ht="14.4" x14ac:dyDescent="0.3">
      <c r="A247" s="69"/>
      <c r="B247" s="70"/>
      <c r="C247" s="71"/>
      <c r="D247" s="72" t="s">
        <v>107</v>
      </c>
      <c r="E247" s="102" t="s">
        <v>100</v>
      </c>
      <c r="F247" s="74">
        <v>0.65</v>
      </c>
      <c r="G247" s="75">
        <f>F247*G236</f>
        <v>13.286000000000001</v>
      </c>
      <c r="H247" s="76"/>
      <c r="I247" s="77"/>
      <c r="J247" s="78"/>
      <c r="K247" s="79"/>
      <c r="L247" s="80"/>
      <c r="M247" s="81"/>
      <c r="N247" s="82"/>
      <c r="O247" s="83"/>
      <c r="P247" s="83"/>
      <c r="Q247" s="67"/>
      <c r="R247"/>
    </row>
    <row r="248" spans="1:18" s="84" customFormat="1" ht="14.4" x14ac:dyDescent="0.3">
      <c r="A248" s="69"/>
      <c r="B248" s="70"/>
      <c r="C248" s="71"/>
      <c r="D248" s="72" t="s">
        <v>108</v>
      </c>
      <c r="E248" s="102" t="s">
        <v>70</v>
      </c>
      <c r="F248" s="74">
        <v>1.2</v>
      </c>
      <c r="G248" s="75">
        <f>F248*G236</f>
        <v>24.528000000000002</v>
      </c>
      <c r="H248" s="76"/>
      <c r="I248" s="77"/>
      <c r="J248" s="78"/>
      <c r="K248" s="79"/>
      <c r="L248" s="80"/>
      <c r="M248" s="81"/>
      <c r="N248" s="82"/>
      <c r="O248" s="83"/>
      <c r="P248" s="83"/>
      <c r="Q248" s="67"/>
      <c r="R248"/>
    </row>
    <row r="249" spans="1:18" s="84" customFormat="1" ht="14.4" x14ac:dyDescent="0.3">
      <c r="A249" s="69"/>
      <c r="B249" s="70"/>
      <c r="C249" s="71"/>
      <c r="D249" s="72" t="s">
        <v>109</v>
      </c>
      <c r="E249" s="102" t="s">
        <v>74</v>
      </c>
      <c r="F249" s="74">
        <v>0.4</v>
      </c>
      <c r="G249" s="75">
        <f>F249*G236</f>
        <v>8.1760000000000002</v>
      </c>
      <c r="H249" s="76"/>
      <c r="I249" s="77"/>
      <c r="J249" s="78"/>
      <c r="K249" s="79"/>
      <c r="L249" s="80"/>
      <c r="M249" s="81"/>
      <c r="N249" s="82"/>
      <c r="O249" s="83"/>
      <c r="P249" s="83"/>
      <c r="Q249" s="67"/>
      <c r="R249"/>
    </row>
    <row r="250" spans="1:18" s="84" customFormat="1" ht="14.4" x14ac:dyDescent="0.3">
      <c r="A250" s="69"/>
      <c r="B250" s="70"/>
      <c r="C250" s="71"/>
      <c r="D250" s="72" t="s">
        <v>110</v>
      </c>
      <c r="E250" s="102" t="s">
        <v>111</v>
      </c>
      <c r="F250" s="74">
        <v>0.1</v>
      </c>
      <c r="G250" s="75">
        <f>F250*G236</f>
        <v>2.044</v>
      </c>
      <c r="H250" s="76"/>
      <c r="I250" s="77"/>
      <c r="J250" s="78"/>
      <c r="K250" s="79"/>
      <c r="L250" s="80"/>
      <c r="M250" s="81"/>
      <c r="N250" s="82"/>
      <c r="O250" s="83"/>
      <c r="P250" s="83"/>
      <c r="Q250" s="67"/>
      <c r="R250"/>
    </row>
    <row r="251" spans="1:18" s="84" customFormat="1" ht="15" thickBot="1" x14ac:dyDescent="0.35">
      <c r="A251" s="69"/>
      <c r="B251" s="70"/>
      <c r="C251" s="71"/>
      <c r="D251" s="72" t="s">
        <v>112</v>
      </c>
      <c r="E251" s="102"/>
      <c r="F251" s="74">
        <v>1</v>
      </c>
      <c r="G251" s="75">
        <f>F251*G236</f>
        <v>20.440000000000001</v>
      </c>
      <c r="H251" s="76"/>
      <c r="I251" s="77"/>
      <c r="J251" s="78"/>
      <c r="K251" s="79"/>
      <c r="L251" s="80"/>
      <c r="M251" s="81"/>
      <c r="N251" s="82"/>
      <c r="O251" s="83"/>
      <c r="P251" s="83"/>
      <c r="Q251" s="67"/>
      <c r="R251"/>
    </row>
    <row r="252" spans="1:18" s="132" customFormat="1" ht="41.4" x14ac:dyDescent="0.3">
      <c r="A252" s="153">
        <f>MAX(A234:A251)+1</f>
        <v>41</v>
      </c>
      <c r="B252" s="123"/>
      <c r="C252" s="124"/>
      <c r="D252" s="125" t="s">
        <v>118</v>
      </c>
      <c r="E252" s="126" t="s">
        <v>33</v>
      </c>
      <c r="F252" s="127"/>
      <c r="G252" s="62">
        <v>60.33</v>
      </c>
      <c r="H252" s="63"/>
      <c r="I252" s="64"/>
      <c r="J252" s="63"/>
      <c r="K252" s="64"/>
      <c r="L252" s="63"/>
      <c r="M252" s="64"/>
      <c r="N252" s="128"/>
      <c r="O252" s="129"/>
      <c r="P252" s="130"/>
      <c r="Q252" s="6"/>
      <c r="R252" s="131"/>
    </row>
    <row r="253" spans="1:18" s="84" customFormat="1" ht="14.4" x14ac:dyDescent="0.3">
      <c r="A253" s="69"/>
      <c r="B253" s="70"/>
      <c r="C253" s="71"/>
      <c r="D253" s="72" t="s">
        <v>95</v>
      </c>
      <c r="E253" s="102" t="s">
        <v>96</v>
      </c>
      <c r="F253" s="74">
        <v>2.2000000000000002</v>
      </c>
      <c r="G253" s="75">
        <f>F253*G252</f>
        <v>132.726</v>
      </c>
      <c r="H253" s="76"/>
      <c r="I253" s="77"/>
      <c r="J253" s="78"/>
      <c r="K253" s="79"/>
      <c r="L253" s="80"/>
      <c r="M253" s="81"/>
      <c r="N253" s="82"/>
      <c r="O253" s="83"/>
      <c r="P253" s="83"/>
      <c r="Q253" s="67"/>
      <c r="R253"/>
    </row>
    <row r="254" spans="1:18" s="84" customFormat="1" ht="14.4" x14ac:dyDescent="0.3">
      <c r="A254" s="69"/>
      <c r="B254" s="70"/>
      <c r="C254" s="71"/>
      <c r="D254" s="72" t="s">
        <v>97</v>
      </c>
      <c r="E254" s="102" t="s">
        <v>70</v>
      </c>
      <c r="F254" s="74">
        <v>2.9</v>
      </c>
      <c r="G254" s="75">
        <f>F254*G252</f>
        <v>174.95699999999999</v>
      </c>
      <c r="H254" s="76"/>
      <c r="I254" s="77"/>
      <c r="J254" s="78"/>
      <c r="K254" s="79"/>
      <c r="L254" s="80"/>
      <c r="M254" s="81"/>
      <c r="N254" s="82"/>
      <c r="O254" s="83"/>
      <c r="P254" s="83"/>
      <c r="Q254" s="67"/>
      <c r="R254"/>
    </row>
    <row r="255" spans="1:18" s="84" customFormat="1" ht="14.4" x14ac:dyDescent="0.3">
      <c r="A255" s="69"/>
      <c r="B255" s="70"/>
      <c r="C255" s="71"/>
      <c r="D255" s="72" t="s">
        <v>98</v>
      </c>
      <c r="E255" s="102" t="s">
        <v>70</v>
      </c>
      <c r="F255" s="74">
        <v>0.7</v>
      </c>
      <c r="G255" s="75">
        <f>F255*G252</f>
        <v>42.230999999999995</v>
      </c>
      <c r="H255" s="76"/>
      <c r="I255" s="77"/>
      <c r="J255" s="78"/>
      <c r="K255" s="79"/>
      <c r="L255" s="80"/>
      <c r="M255" s="81"/>
      <c r="N255" s="82"/>
      <c r="O255" s="83"/>
      <c r="P255" s="83"/>
      <c r="Q255" s="67"/>
      <c r="R255"/>
    </row>
    <row r="256" spans="1:18" s="84" customFormat="1" ht="14.4" x14ac:dyDescent="0.3">
      <c r="A256" s="69"/>
      <c r="B256" s="70"/>
      <c r="C256" s="71"/>
      <c r="D256" s="72" t="s">
        <v>99</v>
      </c>
      <c r="E256" s="102" t="s">
        <v>100</v>
      </c>
      <c r="F256" s="74">
        <v>0.2</v>
      </c>
      <c r="G256" s="75">
        <f>F256*G252</f>
        <v>12.066000000000001</v>
      </c>
      <c r="H256" s="76"/>
      <c r="I256" s="77"/>
      <c r="J256" s="78"/>
      <c r="K256" s="79"/>
      <c r="L256" s="80"/>
      <c r="M256" s="81"/>
      <c r="N256" s="82"/>
      <c r="O256" s="83"/>
      <c r="P256" s="83"/>
      <c r="Q256" s="67"/>
      <c r="R256"/>
    </row>
    <row r="257" spans="1:18" s="84" customFormat="1" ht="14.4" x14ac:dyDescent="0.3">
      <c r="A257" s="69"/>
      <c r="B257" s="70"/>
      <c r="C257" s="71"/>
      <c r="D257" s="72" t="s">
        <v>101</v>
      </c>
      <c r="E257" s="102" t="s">
        <v>100</v>
      </c>
      <c r="F257" s="74">
        <v>1.7</v>
      </c>
      <c r="G257" s="75">
        <f>F257*G252</f>
        <v>102.56099999999999</v>
      </c>
      <c r="H257" s="76"/>
      <c r="I257" s="77"/>
      <c r="J257" s="78"/>
      <c r="K257" s="79"/>
      <c r="L257" s="80"/>
      <c r="M257" s="81"/>
      <c r="N257" s="82"/>
      <c r="O257" s="83"/>
      <c r="P257" s="83"/>
      <c r="Q257" s="67"/>
      <c r="R257"/>
    </row>
    <row r="258" spans="1:18" s="84" customFormat="1" ht="14.4" x14ac:dyDescent="0.3">
      <c r="A258" s="69"/>
      <c r="B258" s="70"/>
      <c r="C258" s="71"/>
      <c r="D258" s="72" t="s">
        <v>102</v>
      </c>
      <c r="E258" s="102" t="s">
        <v>100</v>
      </c>
      <c r="F258" s="74">
        <v>0.7</v>
      </c>
      <c r="G258" s="75">
        <f>F258*G252</f>
        <v>42.230999999999995</v>
      </c>
      <c r="H258" s="76"/>
      <c r="I258" s="77"/>
      <c r="J258" s="78"/>
      <c r="K258" s="79"/>
      <c r="L258" s="80"/>
      <c r="M258" s="81"/>
      <c r="N258" s="82"/>
      <c r="O258" s="83"/>
      <c r="P258" s="83"/>
      <c r="Q258" s="67"/>
      <c r="R258"/>
    </row>
    <row r="259" spans="1:18" s="84" customFormat="1" ht="14.4" x14ac:dyDescent="0.3">
      <c r="A259" s="69"/>
      <c r="B259" s="70"/>
      <c r="C259" s="71"/>
      <c r="D259" s="72" t="s">
        <v>103</v>
      </c>
      <c r="E259" s="102" t="s">
        <v>100</v>
      </c>
      <c r="F259" s="74">
        <v>0.7</v>
      </c>
      <c r="G259" s="75">
        <f>F259*G252</f>
        <v>42.230999999999995</v>
      </c>
      <c r="H259" s="76"/>
      <c r="I259" s="77"/>
      <c r="J259" s="78"/>
      <c r="K259" s="79"/>
      <c r="L259" s="80"/>
      <c r="M259" s="81"/>
      <c r="N259" s="82"/>
      <c r="O259" s="83"/>
      <c r="P259" s="83"/>
      <c r="Q259" s="67"/>
      <c r="R259"/>
    </row>
    <row r="260" spans="1:18" s="84" customFormat="1" ht="14.4" x14ac:dyDescent="0.3">
      <c r="A260" s="69"/>
      <c r="B260" s="70"/>
      <c r="C260" s="71"/>
      <c r="D260" s="72" t="s">
        <v>104</v>
      </c>
      <c r="E260" s="102" t="s">
        <v>100</v>
      </c>
      <c r="F260" s="74">
        <v>1.4</v>
      </c>
      <c r="G260" s="75">
        <f>F260*G252</f>
        <v>84.461999999999989</v>
      </c>
      <c r="H260" s="76"/>
      <c r="I260" s="77"/>
      <c r="J260" s="78"/>
      <c r="K260" s="79"/>
      <c r="L260" s="80"/>
      <c r="M260" s="81"/>
      <c r="N260" s="82"/>
      <c r="O260" s="83"/>
      <c r="P260" s="83"/>
      <c r="Q260" s="67"/>
      <c r="R260"/>
    </row>
    <row r="261" spans="1:18" s="84" customFormat="1" ht="14.4" x14ac:dyDescent="0.3">
      <c r="A261" s="69"/>
      <c r="B261" s="70"/>
      <c r="C261" s="71"/>
      <c r="D261" s="72" t="s">
        <v>105</v>
      </c>
      <c r="E261" s="102" t="s">
        <v>100</v>
      </c>
      <c r="F261" s="74">
        <v>23</v>
      </c>
      <c r="G261" s="75">
        <f>F261*G252</f>
        <v>1387.59</v>
      </c>
      <c r="H261" s="76"/>
      <c r="I261" s="77"/>
      <c r="J261" s="78"/>
      <c r="K261" s="79"/>
      <c r="L261" s="80"/>
      <c r="M261" s="81"/>
      <c r="N261" s="82"/>
      <c r="O261" s="83"/>
      <c r="P261" s="83"/>
      <c r="Q261" s="67"/>
      <c r="R261"/>
    </row>
    <row r="262" spans="1:18" s="84" customFormat="1" ht="14.4" x14ac:dyDescent="0.3">
      <c r="A262" s="69"/>
      <c r="B262" s="70"/>
      <c r="C262" s="71"/>
      <c r="D262" s="72" t="s">
        <v>106</v>
      </c>
      <c r="E262" s="102" t="s">
        <v>100</v>
      </c>
      <c r="F262" s="74">
        <v>0.7</v>
      </c>
      <c r="G262" s="75">
        <f>F262*G252</f>
        <v>42.230999999999995</v>
      </c>
      <c r="H262" s="76"/>
      <c r="I262" s="77"/>
      <c r="J262" s="78"/>
      <c r="K262" s="79"/>
      <c r="L262" s="80"/>
      <c r="M262" s="81"/>
      <c r="N262" s="82"/>
      <c r="O262" s="83"/>
      <c r="P262" s="83"/>
      <c r="Q262" s="67"/>
      <c r="R262"/>
    </row>
    <row r="263" spans="1:18" s="84" customFormat="1" ht="14.4" x14ac:dyDescent="0.3">
      <c r="A263" s="69"/>
      <c r="B263" s="70"/>
      <c r="C263" s="71"/>
      <c r="D263" s="72" t="s">
        <v>107</v>
      </c>
      <c r="E263" s="102" t="s">
        <v>100</v>
      </c>
      <c r="F263" s="74">
        <v>0.65</v>
      </c>
      <c r="G263" s="75">
        <f>F263*G252</f>
        <v>39.214500000000001</v>
      </c>
      <c r="H263" s="76"/>
      <c r="I263" s="77"/>
      <c r="J263" s="78"/>
      <c r="K263" s="79"/>
      <c r="L263" s="80"/>
      <c r="M263" s="81"/>
      <c r="N263" s="82"/>
      <c r="O263" s="83"/>
      <c r="P263" s="83"/>
      <c r="Q263" s="67"/>
      <c r="R263"/>
    </row>
    <row r="264" spans="1:18" s="84" customFormat="1" ht="14.4" x14ac:dyDescent="0.3">
      <c r="A264" s="69"/>
      <c r="B264" s="70"/>
      <c r="C264" s="71"/>
      <c r="D264" s="72" t="s">
        <v>108</v>
      </c>
      <c r="E264" s="102" t="s">
        <v>70</v>
      </c>
      <c r="F264" s="74">
        <v>1.2</v>
      </c>
      <c r="G264" s="75">
        <f>F264*G252</f>
        <v>72.396000000000001</v>
      </c>
      <c r="H264" s="76"/>
      <c r="I264" s="77"/>
      <c r="J264" s="78"/>
      <c r="K264" s="79"/>
      <c r="L264" s="80"/>
      <c r="M264" s="81"/>
      <c r="N264" s="82"/>
      <c r="O264" s="83"/>
      <c r="P264" s="83"/>
      <c r="Q264" s="67"/>
      <c r="R264"/>
    </row>
    <row r="265" spans="1:18" s="84" customFormat="1" ht="27.6" x14ac:dyDescent="0.3">
      <c r="A265" s="69"/>
      <c r="B265" s="70"/>
      <c r="C265" s="71"/>
      <c r="D265" s="72" t="s">
        <v>68</v>
      </c>
      <c r="E265" s="102" t="s">
        <v>54</v>
      </c>
      <c r="F265" s="74">
        <v>1.05</v>
      </c>
      <c r="G265" s="75">
        <f>F265*G252</f>
        <v>63.346499999999999</v>
      </c>
      <c r="H265" s="76"/>
      <c r="I265" s="77"/>
      <c r="J265" s="78"/>
      <c r="K265" s="79"/>
      <c r="L265" s="80"/>
      <c r="M265" s="81"/>
      <c r="N265" s="82"/>
      <c r="O265" s="83"/>
      <c r="P265" s="83"/>
      <c r="Q265" s="67"/>
      <c r="R265"/>
    </row>
    <row r="266" spans="1:18" s="84" customFormat="1" ht="14.4" x14ac:dyDescent="0.3">
      <c r="A266" s="69"/>
      <c r="B266" s="70"/>
      <c r="C266" s="71"/>
      <c r="D266" s="72" t="s">
        <v>109</v>
      </c>
      <c r="E266" s="102" t="s">
        <v>74</v>
      </c>
      <c r="F266" s="74">
        <v>0.4</v>
      </c>
      <c r="G266" s="75">
        <f>F266*G252</f>
        <v>24.132000000000001</v>
      </c>
      <c r="H266" s="76"/>
      <c r="I266" s="77"/>
      <c r="J266" s="78"/>
      <c r="K266" s="79"/>
      <c r="L266" s="80"/>
      <c r="M266" s="81"/>
      <c r="N266" s="82"/>
      <c r="O266" s="83"/>
      <c r="P266" s="83"/>
      <c r="Q266" s="67"/>
      <c r="R266"/>
    </row>
    <row r="267" spans="1:18" s="84" customFormat="1" ht="14.4" x14ac:dyDescent="0.3">
      <c r="A267" s="69"/>
      <c r="B267" s="70"/>
      <c r="C267" s="71"/>
      <c r="D267" s="72" t="s">
        <v>110</v>
      </c>
      <c r="E267" s="102" t="s">
        <v>111</v>
      </c>
      <c r="F267" s="74">
        <v>0.1</v>
      </c>
      <c r="G267" s="75">
        <f>F267*G252</f>
        <v>6.0330000000000004</v>
      </c>
      <c r="H267" s="76"/>
      <c r="I267" s="77"/>
      <c r="J267" s="78"/>
      <c r="K267" s="79"/>
      <c r="L267" s="80"/>
      <c r="M267" s="81"/>
      <c r="N267" s="82"/>
      <c r="O267" s="83"/>
      <c r="P267" s="83"/>
      <c r="Q267" s="67"/>
      <c r="R267"/>
    </row>
    <row r="268" spans="1:18" s="84" customFormat="1" ht="15" thickBot="1" x14ac:dyDescent="0.35">
      <c r="A268" s="69"/>
      <c r="B268" s="70"/>
      <c r="C268" s="71"/>
      <c r="D268" s="72" t="s">
        <v>112</v>
      </c>
      <c r="E268" s="102"/>
      <c r="F268" s="74">
        <v>1</v>
      </c>
      <c r="G268" s="75">
        <f>F268*G252</f>
        <v>60.33</v>
      </c>
      <c r="H268" s="76"/>
      <c r="I268" s="77"/>
      <c r="J268" s="78"/>
      <c r="K268" s="79"/>
      <c r="L268" s="80"/>
      <c r="M268" s="81"/>
      <c r="N268" s="82"/>
      <c r="O268" s="83"/>
      <c r="P268" s="83"/>
      <c r="Q268" s="67"/>
      <c r="R268"/>
    </row>
    <row r="269" spans="1:18" s="132" customFormat="1" ht="41.4" x14ac:dyDescent="0.3">
      <c r="A269" s="153">
        <f>MAX(A251:A268)+1</f>
        <v>42</v>
      </c>
      <c r="B269" s="123"/>
      <c r="C269" s="124"/>
      <c r="D269" s="125" t="s">
        <v>118</v>
      </c>
      <c r="E269" s="126" t="s">
        <v>33</v>
      </c>
      <c r="F269" s="127"/>
      <c r="G269" s="62">
        <v>28.52</v>
      </c>
      <c r="H269" s="63"/>
      <c r="I269" s="64"/>
      <c r="J269" s="63"/>
      <c r="K269" s="64"/>
      <c r="L269" s="63"/>
      <c r="M269" s="64"/>
      <c r="N269" s="128"/>
      <c r="O269" s="129"/>
      <c r="P269" s="130"/>
      <c r="Q269" s="6"/>
      <c r="R269" s="131"/>
    </row>
    <row r="270" spans="1:18" s="84" customFormat="1" ht="27.6" x14ac:dyDescent="0.3">
      <c r="A270" s="69"/>
      <c r="B270" s="70"/>
      <c r="C270" s="71"/>
      <c r="D270" s="72" t="s">
        <v>113</v>
      </c>
      <c r="E270" s="102" t="s">
        <v>96</v>
      </c>
      <c r="F270" s="74">
        <v>2.2000000000000002</v>
      </c>
      <c r="G270" s="75">
        <f>F270*G269</f>
        <v>62.744000000000007</v>
      </c>
      <c r="H270" s="76"/>
      <c r="I270" s="77"/>
      <c r="J270" s="78"/>
      <c r="K270" s="79"/>
      <c r="L270" s="80"/>
      <c r="M270" s="81"/>
      <c r="N270" s="82"/>
      <c r="O270" s="83"/>
      <c r="P270" s="83"/>
      <c r="Q270" s="67"/>
      <c r="R270"/>
    </row>
    <row r="271" spans="1:18" s="84" customFormat="1" ht="14.4" x14ac:dyDescent="0.3">
      <c r="A271" s="69"/>
      <c r="B271" s="70"/>
      <c r="C271" s="71"/>
      <c r="D271" s="72" t="s">
        <v>97</v>
      </c>
      <c r="E271" s="102" t="s">
        <v>70</v>
      </c>
      <c r="F271" s="74">
        <v>2.9</v>
      </c>
      <c r="G271" s="75">
        <f>F271*G269</f>
        <v>82.707999999999998</v>
      </c>
      <c r="H271" s="76"/>
      <c r="I271" s="77"/>
      <c r="J271" s="78"/>
      <c r="K271" s="79"/>
      <c r="L271" s="80"/>
      <c r="M271" s="81"/>
      <c r="N271" s="82"/>
      <c r="O271" s="83"/>
      <c r="P271" s="83"/>
      <c r="Q271" s="67"/>
      <c r="R271"/>
    </row>
    <row r="272" spans="1:18" s="84" customFormat="1" ht="14.4" x14ac:dyDescent="0.3">
      <c r="A272" s="69"/>
      <c r="B272" s="70"/>
      <c r="C272" s="71"/>
      <c r="D272" s="72" t="s">
        <v>98</v>
      </c>
      <c r="E272" s="102" t="s">
        <v>70</v>
      </c>
      <c r="F272" s="74">
        <v>0.7</v>
      </c>
      <c r="G272" s="75">
        <f>F272*G269</f>
        <v>19.963999999999999</v>
      </c>
      <c r="H272" s="76"/>
      <c r="I272" s="77"/>
      <c r="J272" s="78"/>
      <c r="K272" s="79"/>
      <c r="L272" s="80"/>
      <c r="M272" s="81"/>
      <c r="N272" s="82"/>
      <c r="O272" s="83"/>
      <c r="P272" s="83"/>
      <c r="Q272" s="67"/>
      <c r="R272"/>
    </row>
    <row r="273" spans="1:18" s="84" customFormat="1" ht="14.4" x14ac:dyDescent="0.3">
      <c r="A273" s="69"/>
      <c r="B273" s="70"/>
      <c r="C273" s="71"/>
      <c r="D273" s="72" t="s">
        <v>99</v>
      </c>
      <c r="E273" s="102" t="s">
        <v>100</v>
      </c>
      <c r="F273" s="74">
        <v>0.2</v>
      </c>
      <c r="G273" s="75">
        <f>F273*G269</f>
        <v>5.7040000000000006</v>
      </c>
      <c r="H273" s="76"/>
      <c r="I273" s="77"/>
      <c r="J273" s="78"/>
      <c r="K273" s="79"/>
      <c r="L273" s="80"/>
      <c r="M273" s="81"/>
      <c r="N273" s="82"/>
      <c r="O273" s="83"/>
      <c r="P273" s="83"/>
      <c r="Q273" s="67"/>
      <c r="R273"/>
    </row>
    <row r="274" spans="1:18" s="84" customFormat="1" ht="14.4" x14ac:dyDescent="0.3">
      <c r="A274" s="69"/>
      <c r="B274" s="70"/>
      <c r="C274" s="71"/>
      <c r="D274" s="72" t="s">
        <v>101</v>
      </c>
      <c r="E274" s="102" t="s">
        <v>100</v>
      </c>
      <c r="F274" s="74">
        <v>1.7</v>
      </c>
      <c r="G274" s="75">
        <f>F274*G269</f>
        <v>48.483999999999995</v>
      </c>
      <c r="H274" s="76"/>
      <c r="I274" s="77"/>
      <c r="J274" s="78"/>
      <c r="K274" s="79"/>
      <c r="L274" s="80"/>
      <c r="M274" s="81"/>
      <c r="N274" s="82"/>
      <c r="O274" s="83"/>
      <c r="P274" s="83"/>
      <c r="Q274" s="67"/>
      <c r="R274"/>
    </row>
    <row r="275" spans="1:18" s="84" customFormat="1" ht="14.4" x14ac:dyDescent="0.3">
      <c r="A275" s="69"/>
      <c r="B275" s="70"/>
      <c r="C275" s="71"/>
      <c r="D275" s="72" t="s">
        <v>102</v>
      </c>
      <c r="E275" s="102" t="s">
        <v>100</v>
      </c>
      <c r="F275" s="74">
        <v>0.7</v>
      </c>
      <c r="G275" s="75">
        <f>F275*G269</f>
        <v>19.963999999999999</v>
      </c>
      <c r="H275" s="76"/>
      <c r="I275" s="77"/>
      <c r="J275" s="78"/>
      <c r="K275" s="79"/>
      <c r="L275" s="80"/>
      <c r="M275" s="81"/>
      <c r="N275" s="82"/>
      <c r="O275" s="83"/>
      <c r="P275" s="83"/>
      <c r="Q275" s="67"/>
      <c r="R275"/>
    </row>
    <row r="276" spans="1:18" s="84" customFormat="1" ht="14.4" x14ac:dyDescent="0.3">
      <c r="A276" s="69"/>
      <c r="B276" s="70"/>
      <c r="C276" s="71"/>
      <c r="D276" s="72" t="s">
        <v>103</v>
      </c>
      <c r="E276" s="102" t="s">
        <v>100</v>
      </c>
      <c r="F276" s="74">
        <v>0.7</v>
      </c>
      <c r="G276" s="75">
        <f>F276*G269</f>
        <v>19.963999999999999</v>
      </c>
      <c r="H276" s="76"/>
      <c r="I276" s="77"/>
      <c r="J276" s="78"/>
      <c r="K276" s="79"/>
      <c r="L276" s="80"/>
      <c r="M276" s="81"/>
      <c r="N276" s="82"/>
      <c r="O276" s="83"/>
      <c r="P276" s="83"/>
      <c r="Q276" s="67"/>
      <c r="R276"/>
    </row>
    <row r="277" spans="1:18" s="84" customFormat="1" ht="14.4" x14ac:dyDescent="0.3">
      <c r="A277" s="69"/>
      <c r="B277" s="70"/>
      <c r="C277" s="71"/>
      <c r="D277" s="72" t="s">
        <v>104</v>
      </c>
      <c r="E277" s="102" t="s">
        <v>100</v>
      </c>
      <c r="F277" s="74">
        <v>1.4</v>
      </c>
      <c r="G277" s="75">
        <f>F277*G269</f>
        <v>39.927999999999997</v>
      </c>
      <c r="H277" s="76"/>
      <c r="I277" s="77"/>
      <c r="J277" s="78"/>
      <c r="K277" s="79"/>
      <c r="L277" s="80"/>
      <c r="M277" s="81"/>
      <c r="N277" s="82"/>
      <c r="O277" s="83"/>
      <c r="P277" s="83"/>
      <c r="Q277" s="67"/>
      <c r="R277"/>
    </row>
    <row r="278" spans="1:18" s="84" customFormat="1" ht="14.4" x14ac:dyDescent="0.3">
      <c r="A278" s="69"/>
      <c r="B278" s="70"/>
      <c r="C278" s="71"/>
      <c r="D278" s="72" t="s">
        <v>105</v>
      </c>
      <c r="E278" s="102" t="s">
        <v>100</v>
      </c>
      <c r="F278" s="74">
        <v>23</v>
      </c>
      <c r="G278" s="75">
        <f>F278*G269</f>
        <v>655.96</v>
      </c>
      <c r="H278" s="76"/>
      <c r="I278" s="77"/>
      <c r="J278" s="78"/>
      <c r="K278" s="79"/>
      <c r="L278" s="80"/>
      <c r="M278" s="81"/>
      <c r="N278" s="82"/>
      <c r="O278" s="83"/>
      <c r="P278" s="83"/>
      <c r="Q278" s="67"/>
      <c r="R278"/>
    </row>
    <row r="279" spans="1:18" s="84" customFormat="1" ht="14.4" x14ac:dyDescent="0.3">
      <c r="A279" s="69"/>
      <c r="B279" s="70"/>
      <c r="C279" s="71"/>
      <c r="D279" s="72" t="s">
        <v>106</v>
      </c>
      <c r="E279" s="102" t="s">
        <v>100</v>
      </c>
      <c r="F279" s="74">
        <v>0.7</v>
      </c>
      <c r="G279" s="75">
        <f>F279*G269</f>
        <v>19.963999999999999</v>
      </c>
      <c r="H279" s="76"/>
      <c r="I279" s="77"/>
      <c r="J279" s="78"/>
      <c r="K279" s="79"/>
      <c r="L279" s="80"/>
      <c r="M279" s="81"/>
      <c r="N279" s="82"/>
      <c r="O279" s="83"/>
      <c r="P279" s="83"/>
      <c r="Q279" s="67"/>
      <c r="R279"/>
    </row>
    <row r="280" spans="1:18" s="84" customFormat="1" ht="14.4" x14ac:dyDescent="0.3">
      <c r="A280" s="69"/>
      <c r="B280" s="70"/>
      <c r="C280" s="71"/>
      <c r="D280" s="72" t="s">
        <v>107</v>
      </c>
      <c r="E280" s="102" t="s">
        <v>100</v>
      </c>
      <c r="F280" s="74">
        <v>0.65</v>
      </c>
      <c r="G280" s="75">
        <f>F280*G269</f>
        <v>18.538</v>
      </c>
      <c r="H280" s="76"/>
      <c r="I280" s="77"/>
      <c r="J280" s="78"/>
      <c r="K280" s="79"/>
      <c r="L280" s="80"/>
      <c r="M280" s="81"/>
      <c r="N280" s="82"/>
      <c r="O280" s="83"/>
      <c r="P280" s="83"/>
      <c r="Q280" s="67"/>
      <c r="R280"/>
    </row>
    <row r="281" spans="1:18" s="84" customFormat="1" ht="14.4" x14ac:dyDescent="0.3">
      <c r="A281" s="69"/>
      <c r="B281" s="70"/>
      <c r="C281" s="71"/>
      <c r="D281" s="72" t="s">
        <v>108</v>
      </c>
      <c r="E281" s="102" t="s">
        <v>70</v>
      </c>
      <c r="F281" s="74">
        <v>1.2</v>
      </c>
      <c r="G281" s="75">
        <f>F281*G269</f>
        <v>34.223999999999997</v>
      </c>
      <c r="H281" s="76"/>
      <c r="I281" s="77"/>
      <c r="J281" s="78"/>
      <c r="K281" s="79"/>
      <c r="L281" s="80"/>
      <c r="M281" s="81"/>
      <c r="N281" s="82"/>
      <c r="O281" s="83"/>
      <c r="P281" s="83"/>
      <c r="Q281" s="67"/>
      <c r="R281"/>
    </row>
    <row r="282" spans="1:18" s="84" customFormat="1" ht="14.4" x14ac:dyDescent="0.3">
      <c r="A282" s="69"/>
      <c r="B282" s="70"/>
      <c r="C282" s="71"/>
      <c r="D282" s="72" t="s">
        <v>109</v>
      </c>
      <c r="E282" s="102" t="s">
        <v>74</v>
      </c>
      <c r="F282" s="74">
        <v>0.4</v>
      </c>
      <c r="G282" s="75">
        <f>F282*G269</f>
        <v>11.408000000000001</v>
      </c>
      <c r="H282" s="76"/>
      <c r="I282" s="77"/>
      <c r="J282" s="78"/>
      <c r="K282" s="79"/>
      <c r="L282" s="80"/>
      <c r="M282" s="81"/>
      <c r="N282" s="82"/>
      <c r="O282" s="83"/>
      <c r="P282" s="83"/>
      <c r="Q282" s="67"/>
      <c r="R282"/>
    </row>
    <row r="283" spans="1:18" s="84" customFormat="1" ht="14.4" x14ac:dyDescent="0.3">
      <c r="A283" s="69"/>
      <c r="B283" s="70"/>
      <c r="C283" s="71"/>
      <c r="D283" s="72" t="s">
        <v>110</v>
      </c>
      <c r="E283" s="102" t="s">
        <v>111</v>
      </c>
      <c r="F283" s="74">
        <v>0.1</v>
      </c>
      <c r="G283" s="75">
        <f>F283*G269</f>
        <v>2.8520000000000003</v>
      </c>
      <c r="H283" s="76"/>
      <c r="I283" s="77"/>
      <c r="J283" s="78"/>
      <c r="K283" s="79"/>
      <c r="L283" s="80"/>
      <c r="M283" s="81"/>
      <c r="N283" s="82"/>
      <c r="O283" s="83"/>
      <c r="P283" s="83"/>
      <c r="Q283" s="67"/>
      <c r="R283"/>
    </row>
    <row r="284" spans="1:18" s="84" customFormat="1" ht="15" thickBot="1" x14ac:dyDescent="0.35">
      <c r="A284" s="69"/>
      <c r="B284" s="70"/>
      <c r="C284" s="71"/>
      <c r="D284" s="72" t="s">
        <v>112</v>
      </c>
      <c r="E284" s="102"/>
      <c r="F284" s="74">
        <v>1</v>
      </c>
      <c r="G284" s="75">
        <f>F284*G269</f>
        <v>28.52</v>
      </c>
      <c r="H284" s="76"/>
      <c r="I284" s="77"/>
      <c r="J284" s="78"/>
      <c r="K284" s="79"/>
      <c r="L284" s="80"/>
      <c r="M284" s="81"/>
      <c r="N284" s="82"/>
      <c r="O284" s="83"/>
      <c r="P284" s="83"/>
      <c r="Q284" s="67"/>
      <c r="R284"/>
    </row>
    <row r="285" spans="1:18" s="132" customFormat="1" ht="41.4" x14ac:dyDescent="0.3">
      <c r="A285" s="153">
        <f>MAX(A267:A284)+1</f>
        <v>43</v>
      </c>
      <c r="B285" s="123"/>
      <c r="C285" s="124"/>
      <c r="D285" s="125" t="s">
        <v>119</v>
      </c>
      <c r="E285" s="126" t="s">
        <v>33</v>
      </c>
      <c r="F285" s="127"/>
      <c r="G285" s="62">
        <v>2812.8</v>
      </c>
      <c r="H285" s="63"/>
      <c r="I285" s="64"/>
      <c r="J285" s="63"/>
      <c r="K285" s="64"/>
      <c r="L285" s="63"/>
      <c r="M285" s="64"/>
      <c r="N285" s="128"/>
      <c r="O285" s="129"/>
      <c r="P285" s="130"/>
      <c r="Q285" s="6"/>
      <c r="R285" s="131"/>
    </row>
    <row r="286" spans="1:18" s="84" customFormat="1" ht="14.4" x14ac:dyDescent="0.3">
      <c r="A286" s="69"/>
      <c r="B286" s="70"/>
      <c r="C286" s="71"/>
      <c r="D286" s="72" t="s">
        <v>95</v>
      </c>
      <c r="E286" s="102" t="s">
        <v>96</v>
      </c>
      <c r="F286" s="74">
        <v>2.2000000000000002</v>
      </c>
      <c r="G286" s="75">
        <f>F286*G285</f>
        <v>6188.1600000000008</v>
      </c>
      <c r="H286" s="76"/>
      <c r="I286" s="77"/>
      <c r="J286" s="78"/>
      <c r="K286" s="79"/>
      <c r="L286" s="80"/>
      <c r="M286" s="81"/>
      <c r="N286" s="82"/>
      <c r="O286" s="83"/>
      <c r="P286" s="83"/>
      <c r="Q286" s="67"/>
      <c r="R286"/>
    </row>
    <row r="287" spans="1:18" s="84" customFormat="1" ht="14.4" x14ac:dyDescent="0.3">
      <c r="A287" s="69"/>
      <c r="B287" s="70"/>
      <c r="C287" s="71"/>
      <c r="D287" s="72" t="s">
        <v>97</v>
      </c>
      <c r="E287" s="102" t="s">
        <v>70</v>
      </c>
      <c r="F287" s="74">
        <v>2.9</v>
      </c>
      <c r="G287" s="75">
        <f>F287*G285</f>
        <v>8157.12</v>
      </c>
      <c r="H287" s="76"/>
      <c r="I287" s="77"/>
      <c r="J287" s="78"/>
      <c r="K287" s="79"/>
      <c r="L287" s="80"/>
      <c r="M287" s="81"/>
      <c r="N287" s="82"/>
      <c r="O287" s="83"/>
      <c r="P287" s="83"/>
      <c r="Q287" s="67"/>
      <c r="R287"/>
    </row>
    <row r="288" spans="1:18" s="84" customFormat="1" ht="14.4" x14ac:dyDescent="0.3">
      <c r="A288" s="69"/>
      <c r="B288" s="70"/>
      <c r="C288" s="71"/>
      <c r="D288" s="72" t="s">
        <v>98</v>
      </c>
      <c r="E288" s="102" t="s">
        <v>70</v>
      </c>
      <c r="F288" s="74">
        <v>0.7</v>
      </c>
      <c r="G288" s="75">
        <f>F288*G285</f>
        <v>1968.96</v>
      </c>
      <c r="H288" s="76"/>
      <c r="I288" s="77"/>
      <c r="J288" s="78"/>
      <c r="K288" s="79"/>
      <c r="L288" s="80"/>
      <c r="M288" s="81"/>
      <c r="N288" s="82"/>
      <c r="O288" s="83"/>
      <c r="P288" s="83"/>
      <c r="Q288" s="67"/>
      <c r="R288"/>
    </row>
    <row r="289" spans="1:18" s="84" customFormat="1" ht="14.4" x14ac:dyDescent="0.3">
      <c r="A289" s="69"/>
      <c r="B289" s="70"/>
      <c r="C289" s="71"/>
      <c r="D289" s="72" t="s">
        <v>99</v>
      </c>
      <c r="E289" s="102" t="s">
        <v>100</v>
      </c>
      <c r="F289" s="74">
        <v>0.2</v>
      </c>
      <c r="G289" s="75">
        <f>F289*G285</f>
        <v>562.56000000000006</v>
      </c>
      <c r="H289" s="76"/>
      <c r="I289" s="77"/>
      <c r="J289" s="78"/>
      <c r="K289" s="79"/>
      <c r="L289" s="80"/>
      <c r="M289" s="81"/>
      <c r="N289" s="82"/>
      <c r="O289" s="83"/>
      <c r="P289" s="83"/>
      <c r="Q289" s="67"/>
      <c r="R289"/>
    </row>
    <row r="290" spans="1:18" s="84" customFormat="1" ht="14.4" x14ac:dyDescent="0.3">
      <c r="A290" s="69"/>
      <c r="B290" s="70"/>
      <c r="C290" s="71"/>
      <c r="D290" s="72" t="s">
        <v>101</v>
      </c>
      <c r="E290" s="102" t="s">
        <v>100</v>
      </c>
      <c r="F290" s="74">
        <v>1.7</v>
      </c>
      <c r="G290" s="75">
        <f>F290*G285</f>
        <v>4781.76</v>
      </c>
      <c r="H290" s="76"/>
      <c r="I290" s="77"/>
      <c r="J290" s="78"/>
      <c r="K290" s="79"/>
      <c r="L290" s="80"/>
      <c r="M290" s="81"/>
      <c r="N290" s="82"/>
      <c r="O290" s="83"/>
      <c r="P290" s="83"/>
      <c r="Q290" s="67"/>
      <c r="R290"/>
    </row>
    <row r="291" spans="1:18" s="84" customFormat="1" ht="14.4" x14ac:dyDescent="0.3">
      <c r="A291" s="69"/>
      <c r="B291" s="70"/>
      <c r="C291" s="71"/>
      <c r="D291" s="72" t="s">
        <v>102</v>
      </c>
      <c r="E291" s="102" t="s">
        <v>100</v>
      </c>
      <c r="F291" s="74">
        <v>0.7</v>
      </c>
      <c r="G291" s="75">
        <f>F291*G285</f>
        <v>1968.96</v>
      </c>
      <c r="H291" s="76"/>
      <c r="I291" s="77"/>
      <c r="J291" s="78"/>
      <c r="K291" s="79"/>
      <c r="L291" s="80"/>
      <c r="M291" s="81"/>
      <c r="N291" s="82"/>
      <c r="O291" s="83"/>
      <c r="P291" s="83"/>
      <c r="Q291" s="67"/>
      <c r="R291"/>
    </row>
    <row r="292" spans="1:18" s="84" customFormat="1" ht="14.4" x14ac:dyDescent="0.3">
      <c r="A292" s="69"/>
      <c r="B292" s="70"/>
      <c r="C292" s="71"/>
      <c r="D292" s="72" t="s">
        <v>103</v>
      </c>
      <c r="E292" s="102" t="s">
        <v>100</v>
      </c>
      <c r="F292" s="74">
        <v>0.7</v>
      </c>
      <c r="G292" s="75">
        <f>F292*G285</f>
        <v>1968.96</v>
      </c>
      <c r="H292" s="76"/>
      <c r="I292" s="77"/>
      <c r="J292" s="78"/>
      <c r="K292" s="79"/>
      <c r="L292" s="80"/>
      <c r="M292" s="81"/>
      <c r="N292" s="82"/>
      <c r="O292" s="83"/>
      <c r="P292" s="83"/>
      <c r="Q292" s="67"/>
      <c r="R292"/>
    </row>
    <row r="293" spans="1:18" s="84" customFormat="1" ht="14.4" x14ac:dyDescent="0.3">
      <c r="A293" s="69"/>
      <c r="B293" s="70"/>
      <c r="C293" s="71"/>
      <c r="D293" s="72" t="s">
        <v>104</v>
      </c>
      <c r="E293" s="102" t="s">
        <v>100</v>
      </c>
      <c r="F293" s="74">
        <v>1.4</v>
      </c>
      <c r="G293" s="75">
        <f>F293*G285</f>
        <v>3937.92</v>
      </c>
      <c r="H293" s="76"/>
      <c r="I293" s="77"/>
      <c r="J293" s="78"/>
      <c r="K293" s="79"/>
      <c r="L293" s="80"/>
      <c r="M293" s="81"/>
      <c r="N293" s="82"/>
      <c r="O293" s="83"/>
      <c r="P293" s="83"/>
      <c r="Q293" s="67"/>
      <c r="R293"/>
    </row>
    <row r="294" spans="1:18" s="84" customFormat="1" ht="14.4" x14ac:dyDescent="0.3">
      <c r="A294" s="69"/>
      <c r="B294" s="70"/>
      <c r="C294" s="71"/>
      <c r="D294" s="72" t="s">
        <v>105</v>
      </c>
      <c r="E294" s="102" t="s">
        <v>100</v>
      </c>
      <c r="F294" s="74">
        <v>23</v>
      </c>
      <c r="G294" s="75">
        <f>F294*G285</f>
        <v>64694.400000000001</v>
      </c>
      <c r="H294" s="76"/>
      <c r="I294" s="77"/>
      <c r="J294" s="78"/>
      <c r="K294" s="79"/>
      <c r="L294" s="80"/>
      <c r="M294" s="81"/>
      <c r="N294" s="82"/>
      <c r="O294" s="83"/>
      <c r="P294" s="83"/>
      <c r="Q294" s="67"/>
      <c r="R294"/>
    </row>
    <row r="295" spans="1:18" s="84" customFormat="1" ht="14.4" x14ac:dyDescent="0.3">
      <c r="A295" s="69"/>
      <c r="B295" s="70"/>
      <c r="C295" s="71"/>
      <c r="D295" s="72" t="s">
        <v>106</v>
      </c>
      <c r="E295" s="102" t="s">
        <v>100</v>
      </c>
      <c r="F295" s="74">
        <v>0.7</v>
      </c>
      <c r="G295" s="75">
        <f>F295*G285</f>
        <v>1968.96</v>
      </c>
      <c r="H295" s="76"/>
      <c r="I295" s="77"/>
      <c r="J295" s="78"/>
      <c r="K295" s="79"/>
      <c r="L295" s="80"/>
      <c r="M295" s="81"/>
      <c r="N295" s="82"/>
      <c r="O295" s="83"/>
      <c r="P295" s="83"/>
      <c r="Q295" s="67"/>
      <c r="R295"/>
    </row>
    <row r="296" spans="1:18" s="84" customFormat="1" ht="14.4" x14ac:dyDescent="0.3">
      <c r="A296" s="69"/>
      <c r="B296" s="70"/>
      <c r="C296" s="71"/>
      <c r="D296" s="72" t="s">
        <v>107</v>
      </c>
      <c r="E296" s="102" t="s">
        <v>100</v>
      </c>
      <c r="F296" s="74">
        <v>0.65</v>
      </c>
      <c r="G296" s="75">
        <f>F296*G285</f>
        <v>1828.3200000000002</v>
      </c>
      <c r="H296" s="76"/>
      <c r="I296" s="77"/>
      <c r="J296" s="78"/>
      <c r="K296" s="79"/>
      <c r="L296" s="80"/>
      <c r="M296" s="81"/>
      <c r="N296" s="82"/>
      <c r="O296" s="83"/>
      <c r="P296" s="83"/>
      <c r="Q296" s="67"/>
      <c r="R296"/>
    </row>
    <row r="297" spans="1:18" s="84" customFormat="1" ht="14.4" x14ac:dyDescent="0.3">
      <c r="A297" s="69"/>
      <c r="B297" s="70"/>
      <c r="C297" s="71"/>
      <c r="D297" s="72" t="s">
        <v>108</v>
      </c>
      <c r="E297" s="102" t="s">
        <v>70</v>
      </c>
      <c r="F297" s="74">
        <v>1.2</v>
      </c>
      <c r="G297" s="75">
        <f>F297*G285</f>
        <v>3375.36</v>
      </c>
      <c r="H297" s="76"/>
      <c r="I297" s="77"/>
      <c r="J297" s="78"/>
      <c r="K297" s="79"/>
      <c r="L297" s="80"/>
      <c r="M297" s="81"/>
      <c r="N297" s="82"/>
      <c r="O297" s="83"/>
      <c r="P297" s="83"/>
      <c r="Q297" s="67"/>
      <c r="R297"/>
    </row>
    <row r="298" spans="1:18" s="84" customFormat="1" ht="14.4" x14ac:dyDescent="0.3">
      <c r="A298" s="69"/>
      <c r="B298" s="70"/>
      <c r="C298" s="71"/>
      <c r="D298" s="72" t="s">
        <v>109</v>
      </c>
      <c r="E298" s="102" t="s">
        <v>74</v>
      </c>
      <c r="F298" s="74">
        <v>0.4</v>
      </c>
      <c r="G298" s="75">
        <f>F298*G285</f>
        <v>1125.1200000000001</v>
      </c>
      <c r="H298" s="76"/>
      <c r="I298" s="77"/>
      <c r="J298" s="78"/>
      <c r="K298" s="79"/>
      <c r="L298" s="80"/>
      <c r="M298" s="81"/>
      <c r="N298" s="82"/>
      <c r="O298" s="83"/>
      <c r="P298" s="83"/>
      <c r="Q298" s="67"/>
      <c r="R298"/>
    </row>
    <row r="299" spans="1:18" s="84" customFormat="1" ht="14.4" x14ac:dyDescent="0.3">
      <c r="A299" s="69"/>
      <c r="B299" s="70"/>
      <c r="C299" s="71"/>
      <c r="D299" s="72" t="s">
        <v>110</v>
      </c>
      <c r="E299" s="102" t="s">
        <v>111</v>
      </c>
      <c r="F299" s="74">
        <v>0.1</v>
      </c>
      <c r="G299" s="75">
        <f>F299*G285</f>
        <v>281.28000000000003</v>
      </c>
      <c r="H299" s="76"/>
      <c r="I299" s="77"/>
      <c r="J299" s="78"/>
      <c r="K299" s="79"/>
      <c r="L299" s="80"/>
      <c r="M299" s="81"/>
      <c r="N299" s="82"/>
      <c r="O299" s="83"/>
      <c r="P299" s="83"/>
      <c r="Q299" s="67"/>
      <c r="R299"/>
    </row>
    <row r="300" spans="1:18" s="84" customFormat="1" ht="15" thickBot="1" x14ac:dyDescent="0.35">
      <c r="A300" s="69"/>
      <c r="B300" s="70"/>
      <c r="C300" s="71"/>
      <c r="D300" s="72" t="s">
        <v>112</v>
      </c>
      <c r="E300" s="102"/>
      <c r="F300" s="74">
        <v>1</v>
      </c>
      <c r="G300" s="75">
        <f>F300*G285</f>
        <v>2812.8</v>
      </c>
      <c r="H300" s="76"/>
      <c r="I300" s="77"/>
      <c r="J300" s="78"/>
      <c r="K300" s="79"/>
      <c r="L300" s="80"/>
      <c r="M300" s="81"/>
      <c r="N300" s="82"/>
      <c r="O300" s="83"/>
      <c r="P300" s="83"/>
      <c r="Q300" s="67"/>
      <c r="R300"/>
    </row>
    <row r="301" spans="1:18" s="132" customFormat="1" ht="41.4" x14ac:dyDescent="0.3">
      <c r="A301" s="153">
        <f>MAX(A283:A300)+1</f>
        <v>44</v>
      </c>
      <c r="B301" s="123"/>
      <c r="C301" s="124"/>
      <c r="D301" s="125" t="s">
        <v>119</v>
      </c>
      <c r="E301" s="126" t="s">
        <v>33</v>
      </c>
      <c r="F301" s="127"/>
      <c r="G301" s="62">
        <v>459</v>
      </c>
      <c r="H301" s="63"/>
      <c r="I301" s="64"/>
      <c r="J301" s="63"/>
      <c r="K301" s="64"/>
      <c r="L301" s="63"/>
      <c r="M301" s="64"/>
      <c r="N301" s="128"/>
      <c r="O301" s="129"/>
      <c r="P301" s="130"/>
      <c r="Q301" s="6"/>
      <c r="R301" s="131"/>
    </row>
    <row r="302" spans="1:18" s="84" customFormat="1" ht="27.6" x14ac:dyDescent="0.3">
      <c r="A302" s="69"/>
      <c r="B302" s="70"/>
      <c r="C302" s="71"/>
      <c r="D302" s="72" t="s">
        <v>113</v>
      </c>
      <c r="E302" s="102" t="s">
        <v>96</v>
      </c>
      <c r="F302" s="74">
        <v>2.2000000000000002</v>
      </c>
      <c r="G302" s="75">
        <f>F302*G301</f>
        <v>1009.8000000000001</v>
      </c>
      <c r="H302" s="76"/>
      <c r="I302" s="77"/>
      <c r="J302" s="78"/>
      <c r="K302" s="79"/>
      <c r="L302" s="80"/>
      <c r="M302" s="81"/>
      <c r="N302" s="82"/>
      <c r="O302" s="83"/>
      <c r="P302" s="83"/>
      <c r="Q302" s="67"/>
      <c r="R302"/>
    </row>
    <row r="303" spans="1:18" s="84" customFormat="1" ht="14.4" x14ac:dyDescent="0.3">
      <c r="A303" s="69"/>
      <c r="B303" s="70"/>
      <c r="C303" s="71"/>
      <c r="D303" s="72" t="s">
        <v>97</v>
      </c>
      <c r="E303" s="102" t="s">
        <v>70</v>
      </c>
      <c r="F303" s="74">
        <v>2.9</v>
      </c>
      <c r="G303" s="75">
        <f>F303*G301</f>
        <v>1331.1</v>
      </c>
      <c r="H303" s="76"/>
      <c r="I303" s="77"/>
      <c r="J303" s="78"/>
      <c r="K303" s="79"/>
      <c r="L303" s="80"/>
      <c r="M303" s="81"/>
      <c r="N303" s="82"/>
      <c r="O303" s="83"/>
      <c r="P303" s="83"/>
      <c r="Q303" s="67"/>
      <c r="R303"/>
    </row>
    <row r="304" spans="1:18" s="84" customFormat="1" ht="14.4" x14ac:dyDescent="0.3">
      <c r="A304" s="69"/>
      <c r="B304" s="70"/>
      <c r="C304" s="71"/>
      <c r="D304" s="72" t="s">
        <v>98</v>
      </c>
      <c r="E304" s="102" t="s">
        <v>70</v>
      </c>
      <c r="F304" s="74">
        <v>0.7</v>
      </c>
      <c r="G304" s="75">
        <f>F304*G301</f>
        <v>321.29999999999995</v>
      </c>
      <c r="H304" s="76"/>
      <c r="I304" s="77"/>
      <c r="J304" s="78"/>
      <c r="K304" s="79"/>
      <c r="L304" s="80"/>
      <c r="M304" s="81"/>
      <c r="N304" s="82"/>
      <c r="O304" s="83"/>
      <c r="P304" s="83"/>
      <c r="Q304" s="67"/>
      <c r="R304"/>
    </row>
    <row r="305" spans="1:18" s="84" customFormat="1" ht="14.4" x14ac:dyDescent="0.3">
      <c r="A305" s="69"/>
      <c r="B305" s="70"/>
      <c r="C305" s="71"/>
      <c r="D305" s="72" t="s">
        <v>99</v>
      </c>
      <c r="E305" s="102" t="s">
        <v>100</v>
      </c>
      <c r="F305" s="74">
        <v>0.2</v>
      </c>
      <c r="G305" s="75">
        <f>F305*G301</f>
        <v>91.800000000000011</v>
      </c>
      <c r="H305" s="76"/>
      <c r="I305" s="77"/>
      <c r="J305" s="78"/>
      <c r="K305" s="79"/>
      <c r="L305" s="80"/>
      <c r="M305" s="81"/>
      <c r="N305" s="82"/>
      <c r="O305" s="83"/>
      <c r="P305" s="83"/>
      <c r="Q305" s="67"/>
      <c r="R305"/>
    </row>
    <row r="306" spans="1:18" s="84" customFormat="1" ht="14.4" x14ac:dyDescent="0.3">
      <c r="A306" s="69"/>
      <c r="B306" s="70"/>
      <c r="C306" s="71"/>
      <c r="D306" s="72" t="s">
        <v>101</v>
      </c>
      <c r="E306" s="102" t="s">
        <v>100</v>
      </c>
      <c r="F306" s="74">
        <v>1.7</v>
      </c>
      <c r="G306" s="75">
        <f>F306*G301</f>
        <v>780.3</v>
      </c>
      <c r="H306" s="76"/>
      <c r="I306" s="77"/>
      <c r="J306" s="78"/>
      <c r="K306" s="79"/>
      <c r="L306" s="80"/>
      <c r="M306" s="81"/>
      <c r="N306" s="82"/>
      <c r="O306" s="83"/>
      <c r="P306" s="83"/>
      <c r="Q306" s="67"/>
      <c r="R306"/>
    </row>
    <row r="307" spans="1:18" s="84" customFormat="1" ht="14.4" x14ac:dyDescent="0.3">
      <c r="A307" s="69"/>
      <c r="B307" s="70"/>
      <c r="C307" s="71"/>
      <c r="D307" s="72" t="s">
        <v>102</v>
      </c>
      <c r="E307" s="102" t="s">
        <v>100</v>
      </c>
      <c r="F307" s="74">
        <v>0.7</v>
      </c>
      <c r="G307" s="75">
        <f>F307*G301</f>
        <v>321.29999999999995</v>
      </c>
      <c r="H307" s="76"/>
      <c r="I307" s="77"/>
      <c r="J307" s="78"/>
      <c r="K307" s="79"/>
      <c r="L307" s="80"/>
      <c r="M307" s="81"/>
      <c r="N307" s="82"/>
      <c r="O307" s="83"/>
      <c r="P307" s="83"/>
      <c r="Q307" s="67"/>
      <c r="R307"/>
    </row>
    <row r="308" spans="1:18" s="84" customFormat="1" ht="14.4" x14ac:dyDescent="0.3">
      <c r="A308" s="69"/>
      <c r="B308" s="70"/>
      <c r="C308" s="71"/>
      <c r="D308" s="72" t="s">
        <v>103</v>
      </c>
      <c r="E308" s="102" t="s">
        <v>100</v>
      </c>
      <c r="F308" s="74">
        <v>0.7</v>
      </c>
      <c r="G308" s="75">
        <f>F308*G301</f>
        <v>321.29999999999995</v>
      </c>
      <c r="H308" s="76"/>
      <c r="I308" s="77"/>
      <c r="J308" s="78"/>
      <c r="K308" s="79"/>
      <c r="L308" s="80"/>
      <c r="M308" s="81"/>
      <c r="N308" s="82"/>
      <c r="O308" s="83"/>
      <c r="P308" s="83"/>
      <c r="Q308" s="67"/>
      <c r="R308"/>
    </row>
    <row r="309" spans="1:18" s="84" customFormat="1" ht="14.4" x14ac:dyDescent="0.3">
      <c r="A309" s="69"/>
      <c r="B309" s="70"/>
      <c r="C309" s="71"/>
      <c r="D309" s="72" t="s">
        <v>104</v>
      </c>
      <c r="E309" s="102" t="s">
        <v>100</v>
      </c>
      <c r="F309" s="74">
        <v>1.4</v>
      </c>
      <c r="G309" s="75">
        <f>F309*G301</f>
        <v>642.59999999999991</v>
      </c>
      <c r="H309" s="76"/>
      <c r="I309" s="77"/>
      <c r="J309" s="78"/>
      <c r="K309" s="79"/>
      <c r="L309" s="80"/>
      <c r="M309" s="81"/>
      <c r="N309" s="82"/>
      <c r="O309" s="83"/>
      <c r="P309" s="83"/>
      <c r="Q309" s="67"/>
      <c r="R309"/>
    </row>
    <row r="310" spans="1:18" s="84" customFormat="1" ht="14.4" x14ac:dyDescent="0.3">
      <c r="A310" s="69"/>
      <c r="B310" s="70"/>
      <c r="C310" s="71"/>
      <c r="D310" s="72" t="s">
        <v>105</v>
      </c>
      <c r="E310" s="102" t="s">
        <v>100</v>
      </c>
      <c r="F310" s="74">
        <v>23</v>
      </c>
      <c r="G310" s="75">
        <f>F310*G301</f>
        <v>10557</v>
      </c>
      <c r="H310" s="76"/>
      <c r="I310" s="77"/>
      <c r="J310" s="78"/>
      <c r="K310" s="79"/>
      <c r="L310" s="80"/>
      <c r="M310" s="81"/>
      <c r="N310" s="82"/>
      <c r="O310" s="83"/>
      <c r="P310" s="83"/>
      <c r="Q310" s="67"/>
      <c r="R310"/>
    </row>
    <row r="311" spans="1:18" s="84" customFormat="1" ht="14.4" x14ac:dyDescent="0.3">
      <c r="A311" s="69"/>
      <c r="B311" s="70"/>
      <c r="C311" s="71"/>
      <c r="D311" s="72" t="s">
        <v>106</v>
      </c>
      <c r="E311" s="102" t="s">
        <v>100</v>
      </c>
      <c r="F311" s="74">
        <v>0.7</v>
      </c>
      <c r="G311" s="75">
        <f>F311*G301</f>
        <v>321.29999999999995</v>
      </c>
      <c r="H311" s="76"/>
      <c r="I311" s="77"/>
      <c r="J311" s="78"/>
      <c r="K311" s="79"/>
      <c r="L311" s="80"/>
      <c r="M311" s="81"/>
      <c r="N311" s="82"/>
      <c r="O311" s="83"/>
      <c r="P311" s="83"/>
      <c r="Q311" s="67"/>
      <c r="R311"/>
    </row>
    <row r="312" spans="1:18" s="84" customFormat="1" ht="14.4" x14ac:dyDescent="0.3">
      <c r="A312" s="69"/>
      <c r="B312" s="70"/>
      <c r="C312" s="71"/>
      <c r="D312" s="72" t="s">
        <v>107</v>
      </c>
      <c r="E312" s="102" t="s">
        <v>100</v>
      </c>
      <c r="F312" s="74">
        <v>0.65</v>
      </c>
      <c r="G312" s="75">
        <f>F312*G301</f>
        <v>298.35000000000002</v>
      </c>
      <c r="H312" s="76"/>
      <c r="I312" s="77"/>
      <c r="J312" s="78"/>
      <c r="K312" s="79"/>
      <c r="L312" s="80"/>
      <c r="M312" s="81"/>
      <c r="N312" s="82"/>
      <c r="O312" s="83"/>
      <c r="P312" s="83"/>
      <c r="Q312" s="67"/>
      <c r="R312"/>
    </row>
    <row r="313" spans="1:18" s="84" customFormat="1" ht="14.4" x14ac:dyDescent="0.3">
      <c r="A313" s="69"/>
      <c r="B313" s="70"/>
      <c r="C313" s="71"/>
      <c r="D313" s="72" t="s">
        <v>108</v>
      </c>
      <c r="E313" s="102" t="s">
        <v>70</v>
      </c>
      <c r="F313" s="74">
        <v>1.2</v>
      </c>
      <c r="G313" s="75">
        <f>F313*G301</f>
        <v>550.79999999999995</v>
      </c>
      <c r="H313" s="76"/>
      <c r="I313" s="77"/>
      <c r="J313" s="78"/>
      <c r="K313" s="79"/>
      <c r="L313" s="80"/>
      <c r="M313" s="81"/>
      <c r="N313" s="82"/>
      <c r="O313" s="83"/>
      <c r="P313" s="83"/>
      <c r="Q313" s="67"/>
      <c r="R313"/>
    </row>
    <row r="314" spans="1:18" s="84" customFormat="1" ht="14.4" x14ac:dyDescent="0.3">
      <c r="A314" s="69"/>
      <c r="B314" s="70"/>
      <c r="C314" s="71"/>
      <c r="D314" s="72" t="s">
        <v>109</v>
      </c>
      <c r="E314" s="102" t="s">
        <v>74</v>
      </c>
      <c r="F314" s="74">
        <v>0.4</v>
      </c>
      <c r="G314" s="75">
        <f>F314*G301</f>
        <v>183.60000000000002</v>
      </c>
      <c r="H314" s="76"/>
      <c r="I314" s="77"/>
      <c r="J314" s="78"/>
      <c r="K314" s="79"/>
      <c r="L314" s="80"/>
      <c r="M314" s="81"/>
      <c r="N314" s="82"/>
      <c r="O314" s="83"/>
      <c r="P314" s="83"/>
      <c r="Q314" s="67"/>
      <c r="R314"/>
    </row>
    <row r="315" spans="1:18" s="84" customFormat="1" ht="14.4" x14ac:dyDescent="0.3">
      <c r="A315" s="69"/>
      <c r="B315" s="70"/>
      <c r="C315" s="71"/>
      <c r="D315" s="72" t="s">
        <v>110</v>
      </c>
      <c r="E315" s="102" t="s">
        <v>111</v>
      </c>
      <c r="F315" s="74">
        <v>0.1</v>
      </c>
      <c r="G315" s="75">
        <f>F315*G301</f>
        <v>45.900000000000006</v>
      </c>
      <c r="H315" s="76"/>
      <c r="I315" s="77"/>
      <c r="J315" s="78"/>
      <c r="K315" s="79"/>
      <c r="L315" s="80"/>
      <c r="M315" s="81"/>
      <c r="N315" s="82"/>
      <c r="O315" s="83"/>
      <c r="P315" s="83"/>
      <c r="Q315" s="67"/>
      <c r="R315"/>
    </row>
    <row r="316" spans="1:18" s="84" customFormat="1" ht="15" thickBot="1" x14ac:dyDescent="0.35">
      <c r="A316" s="141"/>
      <c r="B316" s="142"/>
      <c r="C316" s="143"/>
      <c r="D316" s="144" t="s">
        <v>112</v>
      </c>
      <c r="E316" s="145"/>
      <c r="F316" s="146">
        <v>1</v>
      </c>
      <c r="G316" s="147">
        <f>F316*G301</f>
        <v>459</v>
      </c>
      <c r="H316" s="76"/>
      <c r="I316" s="149"/>
      <c r="J316" s="150"/>
      <c r="K316" s="151"/>
      <c r="L316" s="96"/>
      <c r="M316" s="97"/>
      <c r="N316" s="98"/>
      <c r="O316" s="152"/>
      <c r="P316" s="152"/>
      <c r="Q316" s="67"/>
      <c r="R316"/>
    </row>
    <row r="317" spans="1:18" s="132" customFormat="1" ht="41.4" x14ac:dyDescent="0.3">
      <c r="A317" s="153">
        <f>MAX(A299:A316)+1</f>
        <v>45</v>
      </c>
      <c r="B317" s="123"/>
      <c r="C317" s="124"/>
      <c r="D317" s="125" t="s">
        <v>119</v>
      </c>
      <c r="E317" s="126" t="s">
        <v>33</v>
      </c>
      <c r="F317" s="127"/>
      <c r="G317" s="62">
        <v>497.49</v>
      </c>
      <c r="H317" s="63"/>
      <c r="I317" s="64"/>
      <c r="J317" s="63"/>
      <c r="K317" s="64"/>
      <c r="L317" s="63"/>
      <c r="M317" s="64"/>
      <c r="N317" s="128"/>
      <c r="O317" s="129"/>
      <c r="P317" s="130"/>
      <c r="Q317" s="6"/>
      <c r="R317" s="131"/>
    </row>
    <row r="318" spans="1:18" s="84" customFormat="1" ht="14.4" x14ac:dyDescent="0.3">
      <c r="A318" s="69"/>
      <c r="B318" s="70"/>
      <c r="C318" s="71"/>
      <c r="D318" s="72" t="s">
        <v>95</v>
      </c>
      <c r="E318" s="102" t="s">
        <v>96</v>
      </c>
      <c r="F318" s="74">
        <v>2.2000000000000002</v>
      </c>
      <c r="G318" s="75">
        <f>F318*G317</f>
        <v>1094.4780000000001</v>
      </c>
      <c r="H318" s="76"/>
      <c r="I318" s="77"/>
      <c r="J318" s="78"/>
      <c r="K318" s="79"/>
      <c r="L318" s="80"/>
      <c r="M318" s="81"/>
      <c r="N318" s="82"/>
      <c r="O318" s="83"/>
      <c r="P318" s="83"/>
      <c r="Q318" s="67"/>
      <c r="R318"/>
    </row>
    <row r="319" spans="1:18" s="84" customFormat="1" ht="14.4" x14ac:dyDescent="0.3">
      <c r="A319" s="69"/>
      <c r="B319" s="70"/>
      <c r="C319" s="71"/>
      <c r="D319" s="72" t="s">
        <v>97</v>
      </c>
      <c r="E319" s="102" t="s">
        <v>70</v>
      </c>
      <c r="F319" s="74">
        <v>2.9</v>
      </c>
      <c r="G319" s="75">
        <f>F319*G317</f>
        <v>1442.721</v>
      </c>
      <c r="H319" s="76"/>
      <c r="I319" s="77"/>
      <c r="J319" s="78"/>
      <c r="K319" s="79"/>
      <c r="L319" s="80"/>
      <c r="M319" s="81"/>
      <c r="N319" s="82"/>
      <c r="O319" s="83"/>
      <c r="P319" s="83"/>
      <c r="Q319" s="67"/>
      <c r="R319"/>
    </row>
    <row r="320" spans="1:18" s="84" customFormat="1" ht="14.4" x14ac:dyDescent="0.3">
      <c r="A320" s="69"/>
      <c r="B320" s="70"/>
      <c r="C320" s="71"/>
      <c r="D320" s="72" t="s">
        <v>98</v>
      </c>
      <c r="E320" s="102" t="s">
        <v>70</v>
      </c>
      <c r="F320" s="74">
        <v>0.7</v>
      </c>
      <c r="G320" s="75">
        <f>F320*G317</f>
        <v>348.24299999999999</v>
      </c>
      <c r="H320" s="76"/>
      <c r="I320" s="77"/>
      <c r="J320" s="78"/>
      <c r="K320" s="79"/>
      <c r="L320" s="80"/>
      <c r="M320" s="81"/>
      <c r="N320" s="82"/>
      <c r="O320" s="83"/>
      <c r="P320" s="83"/>
      <c r="Q320" s="67"/>
      <c r="R320"/>
    </row>
    <row r="321" spans="1:18" s="84" customFormat="1" ht="14.4" x14ac:dyDescent="0.3">
      <c r="A321" s="69"/>
      <c r="B321" s="70"/>
      <c r="C321" s="71"/>
      <c r="D321" s="72" t="s">
        <v>99</v>
      </c>
      <c r="E321" s="102" t="s">
        <v>100</v>
      </c>
      <c r="F321" s="74">
        <v>0.2</v>
      </c>
      <c r="G321" s="75">
        <f>F321*G317</f>
        <v>99.498000000000005</v>
      </c>
      <c r="H321" s="76"/>
      <c r="I321" s="77"/>
      <c r="J321" s="78"/>
      <c r="K321" s="79"/>
      <c r="L321" s="80"/>
      <c r="M321" s="81"/>
      <c r="N321" s="82"/>
      <c r="O321" s="83"/>
      <c r="P321" s="83"/>
      <c r="Q321" s="67"/>
      <c r="R321"/>
    </row>
    <row r="322" spans="1:18" s="84" customFormat="1" ht="14.4" x14ac:dyDescent="0.3">
      <c r="A322" s="69"/>
      <c r="B322" s="70"/>
      <c r="C322" s="71"/>
      <c r="D322" s="72" t="s">
        <v>101</v>
      </c>
      <c r="E322" s="102" t="s">
        <v>100</v>
      </c>
      <c r="F322" s="74">
        <v>1.7</v>
      </c>
      <c r="G322" s="75">
        <f>F322*G317</f>
        <v>845.73299999999995</v>
      </c>
      <c r="H322" s="76"/>
      <c r="I322" s="77"/>
      <c r="J322" s="78"/>
      <c r="K322" s="79"/>
      <c r="L322" s="80"/>
      <c r="M322" s="81"/>
      <c r="N322" s="82"/>
      <c r="O322" s="83"/>
      <c r="P322" s="83"/>
      <c r="Q322" s="67"/>
      <c r="R322"/>
    </row>
    <row r="323" spans="1:18" s="84" customFormat="1" ht="14.4" x14ac:dyDescent="0.3">
      <c r="A323" s="69"/>
      <c r="B323" s="70"/>
      <c r="C323" s="71"/>
      <c r="D323" s="72" t="s">
        <v>102</v>
      </c>
      <c r="E323" s="102" t="s">
        <v>100</v>
      </c>
      <c r="F323" s="74">
        <v>0.7</v>
      </c>
      <c r="G323" s="75">
        <f>F323*G317</f>
        <v>348.24299999999999</v>
      </c>
      <c r="H323" s="76"/>
      <c r="I323" s="77"/>
      <c r="J323" s="78"/>
      <c r="K323" s="79"/>
      <c r="L323" s="80"/>
      <c r="M323" s="81"/>
      <c r="N323" s="82"/>
      <c r="O323" s="83"/>
      <c r="P323" s="83"/>
      <c r="Q323" s="67"/>
      <c r="R323"/>
    </row>
    <row r="324" spans="1:18" s="84" customFormat="1" ht="14.4" x14ac:dyDescent="0.3">
      <c r="A324" s="69"/>
      <c r="B324" s="70"/>
      <c r="C324" s="71"/>
      <c r="D324" s="72" t="s">
        <v>103</v>
      </c>
      <c r="E324" s="102" t="s">
        <v>100</v>
      </c>
      <c r="F324" s="74">
        <v>0.7</v>
      </c>
      <c r="G324" s="75">
        <f>F324*G317</f>
        <v>348.24299999999999</v>
      </c>
      <c r="H324" s="76"/>
      <c r="I324" s="77"/>
      <c r="J324" s="78"/>
      <c r="K324" s="79"/>
      <c r="L324" s="80"/>
      <c r="M324" s="81"/>
      <c r="N324" s="82"/>
      <c r="O324" s="83"/>
      <c r="P324" s="83"/>
      <c r="Q324" s="67"/>
      <c r="R324"/>
    </row>
    <row r="325" spans="1:18" s="84" customFormat="1" ht="14.4" x14ac:dyDescent="0.3">
      <c r="A325" s="69"/>
      <c r="B325" s="70"/>
      <c r="C325" s="71"/>
      <c r="D325" s="72" t="s">
        <v>104</v>
      </c>
      <c r="E325" s="102" t="s">
        <v>100</v>
      </c>
      <c r="F325" s="74">
        <v>1.4</v>
      </c>
      <c r="G325" s="75">
        <f>F325*G317</f>
        <v>696.48599999999999</v>
      </c>
      <c r="H325" s="76"/>
      <c r="I325" s="77"/>
      <c r="J325" s="78"/>
      <c r="K325" s="79"/>
      <c r="L325" s="80"/>
      <c r="M325" s="81"/>
      <c r="N325" s="82"/>
      <c r="O325" s="83"/>
      <c r="P325" s="83"/>
      <c r="Q325" s="67"/>
      <c r="R325"/>
    </row>
    <row r="326" spans="1:18" s="84" customFormat="1" ht="14.4" x14ac:dyDescent="0.3">
      <c r="A326" s="69"/>
      <c r="B326" s="70"/>
      <c r="C326" s="71"/>
      <c r="D326" s="72" t="s">
        <v>105</v>
      </c>
      <c r="E326" s="102" t="s">
        <v>100</v>
      </c>
      <c r="F326" s="74">
        <v>23</v>
      </c>
      <c r="G326" s="75">
        <f>F326*G317</f>
        <v>11442.27</v>
      </c>
      <c r="H326" s="76"/>
      <c r="I326" s="77"/>
      <c r="J326" s="78"/>
      <c r="K326" s="79"/>
      <c r="L326" s="80"/>
      <c r="M326" s="81"/>
      <c r="N326" s="82"/>
      <c r="O326" s="83"/>
      <c r="P326" s="83"/>
      <c r="Q326" s="67"/>
      <c r="R326"/>
    </row>
    <row r="327" spans="1:18" s="84" customFormat="1" ht="14.4" x14ac:dyDescent="0.3">
      <c r="A327" s="69"/>
      <c r="B327" s="70"/>
      <c r="C327" s="71"/>
      <c r="D327" s="72" t="s">
        <v>106</v>
      </c>
      <c r="E327" s="102" t="s">
        <v>100</v>
      </c>
      <c r="F327" s="74">
        <v>0.7</v>
      </c>
      <c r="G327" s="75">
        <f>F327*G317</f>
        <v>348.24299999999999</v>
      </c>
      <c r="H327" s="76"/>
      <c r="I327" s="77"/>
      <c r="J327" s="78"/>
      <c r="K327" s="79"/>
      <c r="L327" s="80"/>
      <c r="M327" s="81"/>
      <c r="N327" s="82"/>
      <c r="O327" s="83"/>
      <c r="P327" s="83"/>
      <c r="Q327" s="67"/>
      <c r="R327"/>
    </row>
    <row r="328" spans="1:18" s="84" customFormat="1" ht="14.4" x14ac:dyDescent="0.3">
      <c r="A328" s="69"/>
      <c r="B328" s="70"/>
      <c r="C328" s="71"/>
      <c r="D328" s="72" t="s">
        <v>107</v>
      </c>
      <c r="E328" s="102" t="s">
        <v>100</v>
      </c>
      <c r="F328" s="74">
        <v>0.65</v>
      </c>
      <c r="G328" s="75">
        <f>F328*G317</f>
        <v>323.36850000000004</v>
      </c>
      <c r="H328" s="76"/>
      <c r="I328" s="77"/>
      <c r="J328" s="78"/>
      <c r="K328" s="79"/>
      <c r="L328" s="80"/>
      <c r="M328" s="81"/>
      <c r="N328" s="82"/>
      <c r="O328" s="83"/>
      <c r="P328" s="83"/>
      <c r="Q328" s="67"/>
      <c r="R328"/>
    </row>
    <row r="329" spans="1:18" s="84" customFormat="1" ht="14.4" x14ac:dyDescent="0.3">
      <c r="A329" s="69"/>
      <c r="B329" s="70"/>
      <c r="C329" s="71"/>
      <c r="D329" s="72" t="s">
        <v>108</v>
      </c>
      <c r="E329" s="102" t="s">
        <v>70</v>
      </c>
      <c r="F329" s="74">
        <v>1.2</v>
      </c>
      <c r="G329" s="75">
        <f>F329*G317</f>
        <v>596.98799999999994</v>
      </c>
      <c r="H329" s="76"/>
      <c r="I329" s="77"/>
      <c r="J329" s="78"/>
      <c r="K329" s="79"/>
      <c r="L329" s="80"/>
      <c r="M329" s="81"/>
      <c r="N329" s="82"/>
      <c r="O329" s="83"/>
      <c r="P329" s="83"/>
      <c r="Q329" s="67"/>
      <c r="R329"/>
    </row>
    <row r="330" spans="1:18" s="84" customFormat="1" ht="14.4" x14ac:dyDescent="0.3">
      <c r="A330" s="69"/>
      <c r="B330" s="70"/>
      <c r="C330" s="71"/>
      <c r="D330" s="72" t="s">
        <v>109</v>
      </c>
      <c r="E330" s="102" t="s">
        <v>74</v>
      </c>
      <c r="F330" s="74">
        <v>0.4</v>
      </c>
      <c r="G330" s="75">
        <f>F330*G317</f>
        <v>198.99600000000001</v>
      </c>
      <c r="H330" s="76"/>
      <c r="I330" s="77"/>
      <c r="J330" s="78"/>
      <c r="K330" s="79"/>
      <c r="L330" s="80"/>
      <c r="M330" s="81"/>
      <c r="N330" s="82"/>
      <c r="O330" s="83"/>
      <c r="P330" s="83"/>
      <c r="Q330" s="67"/>
      <c r="R330"/>
    </row>
    <row r="331" spans="1:18" s="84" customFormat="1" ht="14.4" x14ac:dyDescent="0.3">
      <c r="A331" s="69"/>
      <c r="B331" s="70"/>
      <c r="C331" s="71"/>
      <c r="D331" s="72" t="s">
        <v>110</v>
      </c>
      <c r="E331" s="102" t="s">
        <v>111</v>
      </c>
      <c r="F331" s="74">
        <v>0.1</v>
      </c>
      <c r="G331" s="75">
        <f>F331*G317</f>
        <v>49.749000000000002</v>
      </c>
      <c r="H331" s="76"/>
      <c r="I331" s="77"/>
      <c r="J331" s="78"/>
      <c r="K331" s="79"/>
      <c r="L331" s="80"/>
      <c r="M331" s="81"/>
      <c r="N331" s="82"/>
      <c r="O331" s="83"/>
      <c r="P331" s="83"/>
      <c r="Q331" s="67"/>
      <c r="R331"/>
    </row>
    <row r="332" spans="1:18" s="84" customFormat="1" ht="15" thickBot="1" x14ac:dyDescent="0.35">
      <c r="A332" s="141"/>
      <c r="B332" s="142"/>
      <c r="C332" s="143"/>
      <c r="D332" s="144" t="s">
        <v>112</v>
      </c>
      <c r="E332" s="145"/>
      <c r="F332" s="146">
        <v>1</v>
      </c>
      <c r="G332" s="147">
        <f>F332*G317</f>
        <v>497.49</v>
      </c>
      <c r="H332" s="76"/>
      <c r="I332" s="149"/>
      <c r="J332" s="150"/>
      <c r="K332" s="151"/>
      <c r="L332" s="96"/>
      <c r="M332" s="97"/>
      <c r="N332" s="98"/>
      <c r="O332" s="152"/>
      <c r="P332" s="152"/>
      <c r="Q332" s="67"/>
      <c r="R332"/>
    </row>
    <row r="333" spans="1:18" s="132" customFormat="1" ht="27.6" x14ac:dyDescent="0.3">
      <c r="A333" s="153">
        <f>MAX(A315:A332)+1</f>
        <v>46</v>
      </c>
      <c r="B333" s="123"/>
      <c r="C333" s="124"/>
      <c r="D333" s="125" t="s">
        <v>120</v>
      </c>
      <c r="E333" s="126" t="s">
        <v>33</v>
      </c>
      <c r="F333" s="127"/>
      <c r="G333" s="62">
        <v>154.12</v>
      </c>
      <c r="H333" s="63"/>
      <c r="I333" s="64"/>
      <c r="J333" s="63"/>
      <c r="K333" s="64"/>
      <c r="L333" s="63"/>
      <c r="M333" s="64"/>
      <c r="N333" s="128"/>
      <c r="O333" s="129"/>
      <c r="P333" s="130"/>
      <c r="Q333" s="6"/>
      <c r="R333" s="131"/>
    </row>
    <row r="334" spans="1:18" s="84" customFormat="1" ht="14.4" x14ac:dyDescent="0.3">
      <c r="A334" s="69"/>
      <c r="B334" s="70"/>
      <c r="C334" s="71"/>
      <c r="D334" s="72" t="s">
        <v>95</v>
      </c>
      <c r="E334" s="102" t="s">
        <v>96</v>
      </c>
      <c r="F334" s="74">
        <v>2.2000000000000002</v>
      </c>
      <c r="G334" s="75">
        <f>F334*G333</f>
        <v>339.06400000000002</v>
      </c>
      <c r="H334" s="76"/>
      <c r="I334" s="77"/>
      <c r="J334" s="78"/>
      <c r="K334" s="79"/>
      <c r="L334" s="80"/>
      <c r="M334" s="81"/>
      <c r="N334" s="82"/>
      <c r="O334" s="83"/>
      <c r="P334" s="83"/>
      <c r="Q334" s="67"/>
      <c r="R334"/>
    </row>
    <row r="335" spans="1:18" s="84" customFormat="1" ht="14.4" x14ac:dyDescent="0.3">
      <c r="A335" s="69"/>
      <c r="B335" s="70"/>
      <c r="C335" s="71"/>
      <c r="D335" s="72" t="s">
        <v>97</v>
      </c>
      <c r="E335" s="102" t="s">
        <v>70</v>
      </c>
      <c r="F335" s="74">
        <v>2.9</v>
      </c>
      <c r="G335" s="75">
        <f>F335*G333</f>
        <v>446.94799999999998</v>
      </c>
      <c r="H335" s="76"/>
      <c r="I335" s="77"/>
      <c r="J335" s="78"/>
      <c r="K335" s="79"/>
      <c r="L335" s="80"/>
      <c r="M335" s="81"/>
      <c r="N335" s="82"/>
      <c r="O335" s="83"/>
      <c r="P335" s="83"/>
      <c r="Q335" s="67"/>
      <c r="R335"/>
    </row>
    <row r="336" spans="1:18" s="84" customFormat="1" ht="14.4" x14ac:dyDescent="0.3">
      <c r="A336" s="69"/>
      <c r="B336" s="70"/>
      <c r="C336" s="71"/>
      <c r="D336" s="72" t="s">
        <v>98</v>
      </c>
      <c r="E336" s="102" t="s">
        <v>70</v>
      </c>
      <c r="F336" s="74">
        <v>0.7</v>
      </c>
      <c r="G336" s="75">
        <f>F336*G333</f>
        <v>107.884</v>
      </c>
      <c r="H336" s="76"/>
      <c r="I336" s="77"/>
      <c r="J336" s="78"/>
      <c r="K336" s="79"/>
      <c r="L336" s="80"/>
      <c r="M336" s="81"/>
      <c r="N336" s="82"/>
      <c r="O336" s="83"/>
      <c r="P336" s="83"/>
      <c r="Q336" s="67"/>
      <c r="R336"/>
    </row>
    <row r="337" spans="1:18" s="84" customFormat="1" ht="14.4" x14ac:dyDescent="0.3">
      <c r="A337" s="69"/>
      <c r="B337" s="70"/>
      <c r="C337" s="71"/>
      <c r="D337" s="72" t="s">
        <v>99</v>
      </c>
      <c r="E337" s="102" t="s">
        <v>100</v>
      </c>
      <c r="F337" s="74">
        <v>0.2</v>
      </c>
      <c r="G337" s="75">
        <f>F337*G333</f>
        <v>30.824000000000002</v>
      </c>
      <c r="H337" s="76"/>
      <c r="I337" s="77"/>
      <c r="J337" s="78"/>
      <c r="K337" s="79"/>
      <c r="L337" s="80"/>
      <c r="M337" s="81"/>
      <c r="N337" s="82"/>
      <c r="O337" s="83"/>
      <c r="P337" s="83"/>
      <c r="Q337" s="67"/>
      <c r="R337"/>
    </row>
    <row r="338" spans="1:18" s="84" customFormat="1" ht="14.4" x14ac:dyDescent="0.3">
      <c r="A338" s="69"/>
      <c r="B338" s="70"/>
      <c r="C338" s="71"/>
      <c r="D338" s="72" t="s">
        <v>101</v>
      </c>
      <c r="E338" s="102" t="s">
        <v>100</v>
      </c>
      <c r="F338" s="74">
        <v>1.7</v>
      </c>
      <c r="G338" s="75">
        <f>F338*G333</f>
        <v>262.00400000000002</v>
      </c>
      <c r="H338" s="76"/>
      <c r="I338" s="77"/>
      <c r="J338" s="78"/>
      <c r="K338" s="79"/>
      <c r="L338" s="80"/>
      <c r="M338" s="81"/>
      <c r="N338" s="82"/>
      <c r="O338" s="83"/>
      <c r="P338" s="83"/>
      <c r="Q338" s="67"/>
      <c r="R338"/>
    </row>
    <row r="339" spans="1:18" s="84" customFormat="1" ht="14.4" x14ac:dyDescent="0.3">
      <c r="A339" s="69"/>
      <c r="B339" s="70"/>
      <c r="C339" s="71"/>
      <c r="D339" s="72" t="s">
        <v>102</v>
      </c>
      <c r="E339" s="102" t="s">
        <v>100</v>
      </c>
      <c r="F339" s="74">
        <v>0.7</v>
      </c>
      <c r="G339" s="75">
        <f>F339*G333</f>
        <v>107.884</v>
      </c>
      <c r="H339" s="76"/>
      <c r="I339" s="77"/>
      <c r="J339" s="78"/>
      <c r="K339" s="79"/>
      <c r="L339" s="80"/>
      <c r="M339" s="81"/>
      <c r="N339" s="82"/>
      <c r="O339" s="83"/>
      <c r="P339" s="83"/>
      <c r="Q339" s="67"/>
      <c r="R339"/>
    </row>
    <row r="340" spans="1:18" s="84" customFormat="1" ht="14.4" x14ac:dyDescent="0.3">
      <c r="A340" s="69"/>
      <c r="B340" s="70"/>
      <c r="C340" s="71"/>
      <c r="D340" s="72" t="s">
        <v>103</v>
      </c>
      <c r="E340" s="102" t="s">
        <v>100</v>
      </c>
      <c r="F340" s="74">
        <v>0.7</v>
      </c>
      <c r="G340" s="75">
        <f>F340*G333</f>
        <v>107.884</v>
      </c>
      <c r="H340" s="76"/>
      <c r="I340" s="77"/>
      <c r="J340" s="78"/>
      <c r="K340" s="79"/>
      <c r="L340" s="80"/>
      <c r="M340" s="81"/>
      <c r="N340" s="82"/>
      <c r="O340" s="83"/>
      <c r="P340" s="83"/>
      <c r="Q340" s="67"/>
      <c r="R340"/>
    </row>
    <row r="341" spans="1:18" s="84" customFormat="1" ht="14.4" x14ac:dyDescent="0.3">
      <c r="A341" s="69"/>
      <c r="B341" s="70"/>
      <c r="C341" s="71"/>
      <c r="D341" s="72" t="s">
        <v>104</v>
      </c>
      <c r="E341" s="102" t="s">
        <v>100</v>
      </c>
      <c r="F341" s="74">
        <v>1.4</v>
      </c>
      <c r="G341" s="75">
        <f>F341*G333</f>
        <v>215.768</v>
      </c>
      <c r="H341" s="76"/>
      <c r="I341" s="77"/>
      <c r="J341" s="78"/>
      <c r="K341" s="79"/>
      <c r="L341" s="80"/>
      <c r="M341" s="81"/>
      <c r="N341" s="82"/>
      <c r="O341" s="83"/>
      <c r="P341" s="83"/>
      <c r="Q341" s="67"/>
      <c r="R341"/>
    </row>
    <row r="342" spans="1:18" s="84" customFormat="1" ht="14.4" x14ac:dyDescent="0.3">
      <c r="A342" s="69"/>
      <c r="B342" s="70"/>
      <c r="C342" s="71"/>
      <c r="D342" s="72" t="s">
        <v>105</v>
      </c>
      <c r="E342" s="102" t="s">
        <v>100</v>
      </c>
      <c r="F342" s="74">
        <v>23</v>
      </c>
      <c r="G342" s="75">
        <f>F342*G333</f>
        <v>3544.76</v>
      </c>
      <c r="H342" s="76"/>
      <c r="I342" s="77"/>
      <c r="J342" s="78"/>
      <c r="K342" s="79"/>
      <c r="L342" s="80"/>
      <c r="M342" s="81"/>
      <c r="N342" s="82"/>
      <c r="O342" s="83"/>
      <c r="P342" s="83"/>
      <c r="Q342" s="67"/>
      <c r="R342"/>
    </row>
    <row r="343" spans="1:18" s="84" customFormat="1" ht="14.4" x14ac:dyDescent="0.3">
      <c r="A343" s="69"/>
      <c r="B343" s="70"/>
      <c r="C343" s="71"/>
      <c r="D343" s="72" t="s">
        <v>106</v>
      </c>
      <c r="E343" s="102" t="s">
        <v>100</v>
      </c>
      <c r="F343" s="74">
        <v>0.7</v>
      </c>
      <c r="G343" s="75">
        <f>F343*G333</f>
        <v>107.884</v>
      </c>
      <c r="H343" s="76"/>
      <c r="I343" s="77"/>
      <c r="J343" s="78"/>
      <c r="K343" s="79"/>
      <c r="L343" s="80"/>
      <c r="M343" s="81"/>
      <c r="N343" s="82"/>
      <c r="O343" s="83"/>
      <c r="P343" s="83"/>
      <c r="Q343" s="67"/>
      <c r="R343"/>
    </row>
    <row r="344" spans="1:18" s="84" customFormat="1" ht="14.4" x14ac:dyDescent="0.3">
      <c r="A344" s="69"/>
      <c r="B344" s="70"/>
      <c r="C344" s="71"/>
      <c r="D344" s="72" t="s">
        <v>107</v>
      </c>
      <c r="E344" s="102" t="s">
        <v>100</v>
      </c>
      <c r="F344" s="74">
        <v>0.65</v>
      </c>
      <c r="G344" s="75">
        <f>F344*G333</f>
        <v>100.17800000000001</v>
      </c>
      <c r="H344" s="76"/>
      <c r="I344" s="77"/>
      <c r="J344" s="78"/>
      <c r="K344" s="79"/>
      <c r="L344" s="80"/>
      <c r="M344" s="81"/>
      <c r="N344" s="82"/>
      <c r="O344" s="83"/>
      <c r="P344" s="83"/>
      <c r="Q344" s="67"/>
      <c r="R344"/>
    </row>
    <row r="345" spans="1:18" s="84" customFormat="1" ht="14.4" x14ac:dyDescent="0.3">
      <c r="A345" s="69"/>
      <c r="B345" s="70"/>
      <c r="C345" s="71"/>
      <c r="D345" s="72" t="s">
        <v>108</v>
      </c>
      <c r="E345" s="102" t="s">
        <v>70</v>
      </c>
      <c r="F345" s="74">
        <v>1.2</v>
      </c>
      <c r="G345" s="75">
        <f>F345*G333</f>
        <v>184.94399999999999</v>
      </c>
      <c r="H345" s="76"/>
      <c r="I345" s="77"/>
      <c r="J345" s="78"/>
      <c r="K345" s="79"/>
      <c r="L345" s="80"/>
      <c r="M345" s="81"/>
      <c r="N345" s="82"/>
      <c r="O345" s="83"/>
      <c r="P345" s="83"/>
      <c r="Q345" s="67"/>
      <c r="R345"/>
    </row>
    <row r="346" spans="1:18" s="84" customFormat="1" ht="14.4" x14ac:dyDescent="0.3">
      <c r="A346" s="69"/>
      <c r="B346" s="70"/>
      <c r="C346" s="71"/>
      <c r="D346" s="72" t="s">
        <v>109</v>
      </c>
      <c r="E346" s="102" t="s">
        <v>74</v>
      </c>
      <c r="F346" s="74">
        <v>0.4</v>
      </c>
      <c r="G346" s="75">
        <f>F346*G333</f>
        <v>61.648000000000003</v>
      </c>
      <c r="H346" s="76"/>
      <c r="I346" s="77"/>
      <c r="J346" s="78"/>
      <c r="K346" s="79"/>
      <c r="L346" s="80"/>
      <c r="M346" s="81"/>
      <c r="N346" s="82"/>
      <c r="O346" s="83"/>
      <c r="P346" s="83"/>
      <c r="Q346" s="67"/>
      <c r="R346"/>
    </row>
    <row r="347" spans="1:18" s="84" customFormat="1" ht="14.4" x14ac:dyDescent="0.3">
      <c r="A347" s="69"/>
      <c r="B347" s="70"/>
      <c r="C347" s="71"/>
      <c r="D347" s="72" t="s">
        <v>110</v>
      </c>
      <c r="E347" s="102" t="s">
        <v>111</v>
      </c>
      <c r="F347" s="74">
        <v>0.1</v>
      </c>
      <c r="G347" s="75">
        <f>F347*G333</f>
        <v>15.412000000000001</v>
      </c>
      <c r="H347" s="76"/>
      <c r="I347" s="77"/>
      <c r="J347" s="78"/>
      <c r="K347" s="79"/>
      <c r="L347" s="80"/>
      <c r="M347" s="81"/>
      <c r="N347" s="82"/>
      <c r="O347" s="83"/>
      <c r="P347" s="83"/>
      <c r="Q347" s="67"/>
      <c r="R347"/>
    </row>
    <row r="348" spans="1:18" s="84" customFormat="1" ht="15" thickBot="1" x14ac:dyDescent="0.35">
      <c r="A348" s="141"/>
      <c r="B348" s="142"/>
      <c r="C348" s="143"/>
      <c r="D348" s="144" t="s">
        <v>112</v>
      </c>
      <c r="E348" s="145"/>
      <c r="F348" s="146">
        <v>1</v>
      </c>
      <c r="G348" s="147">
        <f>F348*G333</f>
        <v>154.12</v>
      </c>
      <c r="H348" s="76"/>
      <c r="I348" s="149"/>
      <c r="J348" s="150"/>
      <c r="K348" s="151"/>
      <c r="L348" s="96"/>
      <c r="M348" s="97"/>
      <c r="N348" s="98"/>
      <c r="O348" s="152"/>
      <c r="P348" s="152"/>
      <c r="Q348" s="67"/>
      <c r="R348"/>
    </row>
    <row r="349" spans="1:18" s="132" customFormat="1" ht="27.6" x14ac:dyDescent="0.3">
      <c r="A349" s="153">
        <f>MAX(A331:A348)+1</f>
        <v>47</v>
      </c>
      <c r="B349" s="123"/>
      <c r="C349" s="124"/>
      <c r="D349" s="125" t="s">
        <v>120</v>
      </c>
      <c r="E349" s="126" t="s">
        <v>33</v>
      </c>
      <c r="F349" s="127"/>
      <c r="G349" s="62">
        <v>32.4</v>
      </c>
      <c r="H349" s="63"/>
      <c r="I349" s="64"/>
      <c r="J349" s="63"/>
      <c r="K349" s="64"/>
      <c r="L349" s="63"/>
      <c r="M349" s="64"/>
      <c r="N349" s="128"/>
      <c r="O349" s="129"/>
      <c r="P349" s="130"/>
      <c r="Q349" s="6"/>
      <c r="R349" s="131"/>
    </row>
    <row r="350" spans="1:18" s="84" customFormat="1" ht="27.6" x14ac:dyDescent="0.3">
      <c r="A350" s="69"/>
      <c r="B350" s="70"/>
      <c r="C350" s="71"/>
      <c r="D350" s="72" t="s">
        <v>113</v>
      </c>
      <c r="E350" s="102" t="s">
        <v>96</v>
      </c>
      <c r="F350" s="74">
        <v>2.2000000000000002</v>
      </c>
      <c r="G350" s="75">
        <f>F350*G349</f>
        <v>71.28</v>
      </c>
      <c r="H350" s="76"/>
      <c r="I350" s="77"/>
      <c r="J350" s="78"/>
      <c r="K350" s="79"/>
      <c r="L350" s="80"/>
      <c r="M350" s="81"/>
      <c r="N350" s="82"/>
      <c r="O350" s="83"/>
      <c r="P350" s="83"/>
      <c r="Q350" s="67"/>
      <c r="R350"/>
    </row>
    <row r="351" spans="1:18" s="84" customFormat="1" ht="14.4" x14ac:dyDescent="0.3">
      <c r="A351" s="69"/>
      <c r="B351" s="70"/>
      <c r="C351" s="71"/>
      <c r="D351" s="72" t="s">
        <v>97</v>
      </c>
      <c r="E351" s="102" t="s">
        <v>70</v>
      </c>
      <c r="F351" s="74">
        <v>2.9</v>
      </c>
      <c r="G351" s="75">
        <f>F351*G349</f>
        <v>93.96</v>
      </c>
      <c r="H351" s="76"/>
      <c r="I351" s="77"/>
      <c r="J351" s="78"/>
      <c r="K351" s="79"/>
      <c r="L351" s="80"/>
      <c r="M351" s="81"/>
      <c r="N351" s="82"/>
      <c r="O351" s="83"/>
      <c r="P351" s="83"/>
      <c r="Q351" s="67"/>
      <c r="R351"/>
    </row>
    <row r="352" spans="1:18" s="84" customFormat="1" ht="14.4" x14ac:dyDescent="0.3">
      <c r="A352" s="69"/>
      <c r="B352" s="70"/>
      <c r="C352" s="71"/>
      <c r="D352" s="72" t="s">
        <v>98</v>
      </c>
      <c r="E352" s="102" t="s">
        <v>70</v>
      </c>
      <c r="F352" s="74">
        <v>0.7</v>
      </c>
      <c r="G352" s="75">
        <f>F352*G349</f>
        <v>22.679999999999996</v>
      </c>
      <c r="H352" s="76"/>
      <c r="I352" s="77"/>
      <c r="J352" s="78"/>
      <c r="K352" s="79"/>
      <c r="L352" s="80"/>
      <c r="M352" s="81"/>
      <c r="N352" s="82"/>
      <c r="O352" s="83"/>
      <c r="P352" s="83"/>
      <c r="Q352" s="67"/>
      <c r="R352"/>
    </row>
    <row r="353" spans="1:19" s="84" customFormat="1" ht="14.4" x14ac:dyDescent="0.3">
      <c r="A353" s="69"/>
      <c r="B353" s="70"/>
      <c r="C353" s="71"/>
      <c r="D353" s="72" t="s">
        <v>99</v>
      </c>
      <c r="E353" s="102" t="s">
        <v>100</v>
      </c>
      <c r="F353" s="74">
        <v>0.2</v>
      </c>
      <c r="G353" s="75">
        <f>F353*G349</f>
        <v>6.48</v>
      </c>
      <c r="H353" s="76"/>
      <c r="I353" s="77"/>
      <c r="J353" s="78"/>
      <c r="K353" s="79"/>
      <c r="L353" s="80"/>
      <c r="M353" s="81"/>
      <c r="N353" s="82"/>
      <c r="O353" s="83"/>
      <c r="P353" s="83"/>
      <c r="Q353" s="67"/>
      <c r="R353"/>
    </row>
    <row r="354" spans="1:19" s="84" customFormat="1" ht="14.4" x14ac:dyDescent="0.3">
      <c r="A354" s="69"/>
      <c r="B354" s="70"/>
      <c r="C354" s="71"/>
      <c r="D354" s="72" t="s">
        <v>101</v>
      </c>
      <c r="E354" s="102" t="s">
        <v>100</v>
      </c>
      <c r="F354" s="74">
        <v>1.7</v>
      </c>
      <c r="G354" s="75">
        <f>F354*G349</f>
        <v>55.08</v>
      </c>
      <c r="H354" s="76"/>
      <c r="I354" s="77"/>
      <c r="J354" s="78"/>
      <c r="K354" s="79"/>
      <c r="L354" s="80"/>
      <c r="M354" s="81"/>
      <c r="N354" s="82"/>
      <c r="O354" s="83"/>
      <c r="P354" s="83"/>
      <c r="Q354" s="67"/>
      <c r="R354"/>
    </row>
    <row r="355" spans="1:19" s="84" customFormat="1" ht="14.4" x14ac:dyDescent="0.3">
      <c r="A355" s="69"/>
      <c r="B355" s="70"/>
      <c r="C355" s="71"/>
      <c r="D355" s="72" t="s">
        <v>102</v>
      </c>
      <c r="E355" s="102" t="s">
        <v>100</v>
      </c>
      <c r="F355" s="74">
        <v>0.7</v>
      </c>
      <c r="G355" s="75">
        <f>F355*G349</f>
        <v>22.679999999999996</v>
      </c>
      <c r="H355" s="76"/>
      <c r="I355" s="77"/>
      <c r="J355" s="78"/>
      <c r="K355" s="79"/>
      <c r="L355" s="80"/>
      <c r="M355" s="81"/>
      <c r="N355" s="82"/>
      <c r="O355" s="83"/>
      <c r="P355" s="83"/>
      <c r="Q355" s="67"/>
      <c r="R355"/>
    </row>
    <row r="356" spans="1:19" s="84" customFormat="1" ht="14.4" x14ac:dyDescent="0.3">
      <c r="A356" s="69"/>
      <c r="B356" s="70"/>
      <c r="C356" s="71"/>
      <c r="D356" s="72" t="s">
        <v>103</v>
      </c>
      <c r="E356" s="102" t="s">
        <v>100</v>
      </c>
      <c r="F356" s="74">
        <v>0.7</v>
      </c>
      <c r="G356" s="75">
        <f>F356*G349</f>
        <v>22.679999999999996</v>
      </c>
      <c r="H356" s="76"/>
      <c r="I356" s="77"/>
      <c r="J356" s="78"/>
      <c r="K356" s="79"/>
      <c r="L356" s="80"/>
      <c r="M356" s="81"/>
      <c r="N356" s="82"/>
      <c r="O356" s="83"/>
      <c r="P356" s="83"/>
      <c r="Q356" s="67"/>
      <c r="R356"/>
    </row>
    <row r="357" spans="1:19" s="84" customFormat="1" ht="14.4" x14ac:dyDescent="0.3">
      <c r="A357" s="69"/>
      <c r="B357" s="70"/>
      <c r="C357" s="71"/>
      <c r="D357" s="72" t="s">
        <v>104</v>
      </c>
      <c r="E357" s="102" t="s">
        <v>100</v>
      </c>
      <c r="F357" s="74">
        <v>1.4</v>
      </c>
      <c r="G357" s="75">
        <f>F357*G349</f>
        <v>45.359999999999992</v>
      </c>
      <c r="H357" s="76"/>
      <c r="I357" s="77"/>
      <c r="J357" s="78"/>
      <c r="K357" s="79"/>
      <c r="L357" s="80"/>
      <c r="M357" s="81"/>
      <c r="N357" s="82"/>
      <c r="O357" s="83"/>
      <c r="P357" s="83"/>
      <c r="Q357" s="67"/>
      <c r="R357"/>
    </row>
    <row r="358" spans="1:19" s="84" customFormat="1" ht="14.4" x14ac:dyDescent="0.3">
      <c r="A358" s="69"/>
      <c r="B358" s="70"/>
      <c r="C358" s="71"/>
      <c r="D358" s="72" t="s">
        <v>105</v>
      </c>
      <c r="E358" s="102" t="s">
        <v>100</v>
      </c>
      <c r="F358" s="74">
        <v>23</v>
      </c>
      <c r="G358" s="75">
        <f>F358*G349</f>
        <v>745.19999999999993</v>
      </c>
      <c r="H358" s="76"/>
      <c r="I358" s="77"/>
      <c r="J358" s="78"/>
      <c r="K358" s="79"/>
      <c r="L358" s="80"/>
      <c r="M358" s="81"/>
      <c r="N358" s="82"/>
      <c r="O358" s="83"/>
      <c r="P358" s="83"/>
      <c r="Q358" s="67"/>
      <c r="R358"/>
    </row>
    <row r="359" spans="1:19" s="84" customFormat="1" ht="14.4" x14ac:dyDescent="0.3">
      <c r="A359" s="69"/>
      <c r="B359" s="70"/>
      <c r="C359" s="71"/>
      <c r="D359" s="72" t="s">
        <v>106</v>
      </c>
      <c r="E359" s="102" t="s">
        <v>100</v>
      </c>
      <c r="F359" s="74">
        <v>0.7</v>
      </c>
      <c r="G359" s="75">
        <f>F359*G349</f>
        <v>22.679999999999996</v>
      </c>
      <c r="H359" s="76"/>
      <c r="I359" s="77"/>
      <c r="J359" s="78"/>
      <c r="K359" s="79"/>
      <c r="L359" s="80"/>
      <c r="M359" s="81"/>
      <c r="N359" s="82"/>
      <c r="O359" s="83"/>
      <c r="P359" s="83"/>
      <c r="Q359" s="67"/>
      <c r="R359"/>
    </row>
    <row r="360" spans="1:19" s="84" customFormat="1" ht="14.4" x14ac:dyDescent="0.3">
      <c r="A360" s="69"/>
      <c r="B360" s="70"/>
      <c r="C360" s="71"/>
      <c r="D360" s="72" t="s">
        <v>107</v>
      </c>
      <c r="E360" s="102" t="s">
        <v>100</v>
      </c>
      <c r="F360" s="74">
        <v>0.65</v>
      </c>
      <c r="G360" s="75">
        <f>F360*G349</f>
        <v>21.06</v>
      </c>
      <c r="H360" s="76"/>
      <c r="I360" s="77"/>
      <c r="J360" s="78"/>
      <c r="K360" s="79"/>
      <c r="L360" s="80"/>
      <c r="M360" s="81"/>
      <c r="N360" s="82"/>
      <c r="O360" s="83"/>
      <c r="P360" s="83"/>
      <c r="Q360" s="67"/>
      <c r="R360"/>
    </row>
    <row r="361" spans="1:19" s="84" customFormat="1" ht="14.4" x14ac:dyDescent="0.3">
      <c r="A361" s="69"/>
      <c r="B361" s="70"/>
      <c r="C361" s="71"/>
      <c r="D361" s="72" t="s">
        <v>108</v>
      </c>
      <c r="E361" s="102" t="s">
        <v>70</v>
      </c>
      <c r="F361" s="74">
        <v>1.2</v>
      </c>
      <c r="G361" s="75">
        <f>F361*G349</f>
        <v>38.879999999999995</v>
      </c>
      <c r="H361" s="76"/>
      <c r="I361" s="77"/>
      <c r="J361" s="78"/>
      <c r="K361" s="79"/>
      <c r="L361" s="80"/>
      <c r="M361" s="81"/>
      <c r="N361" s="82"/>
      <c r="O361" s="83"/>
      <c r="P361" s="83"/>
      <c r="Q361" s="67"/>
      <c r="R361"/>
    </row>
    <row r="362" spans="1:19" s="84" customFormat="1" ht="14.4" x14ac:dyDescent="0.3">
      <c r="A362" s="69"/>
      <c r="B362" s="70"/>
      <c r="C362" s="71"/>
      <c r="D362" s="72" t="s">
        <v>109</v>
      </c>
      <c r="E362" s="102" t="s">
        <v>74</v>
      </c>
      <c r="F362" s="74">
        <v>0.4</v>
      </c>
      <c r="G362" s="75">
        <f>F362*G349</f>
        <v>12.96</v>
      </c>
      <c r="H362" s="76"/>
      <c r="I362" s="77"/>
      <c r="J362" s="78"/>
      <c r="K362" s="79"/>
      <c r="L362" s="80"/>
      <c r="M362" s="81"/>
      <c r="N362" s="82"/>
      <c r="O362" s="83"/>
      <c r="P362" s="83"/>
      <c r="Q362" s="67"/>
      <c r="R362"/>
    </row>
    <row r="363" spans="1:19" s="84" customFormat="1" ht="14.4" x14ac:dyDescent="0.3">
      <c r="A363" s="69"/>
      <c r="B363" s="70"/>
      <c r="C363" s="71"/>
      <c r="D363" s="72" t="s">
        <v>110</v>
      </c>
      <c r="E363" s="102" t="s">
        <v>111</v>
      </c>
      <c r="F363" s="74">
        <v>0.1</v>
      </c>
      <c r="G363" s="75">
        <f>F363*G349</f>
        <v>3.24</v>
      </c>
      <c r="H363" s="76"/>
      <c r="I363" s="77"/>
      <c r="J363" s="78"/>
      <c r="K363" s="79"/>
      <c r="L363" s="80"/>
      <c r="M363" s="81"/>
      <c r="N363" s="82"/>
      <c r="O363" s="83"/>
      <c r="P363" s="83"/>
      <c r="Q363" s="67"/>
      <c r="R363"/>
    </row>
    <row r="364" spans="1:19" s="84" customFormat="1" ht="15" thickBot="1" x14ac:dyDescent="0.35">
      <c r="A364" s="141"/>
      <c r="B364" s="142"/>
      <c r="C364" s="143"/>
      <c r="D364" s="144" t="s">
        <v>112</v>
      </c>
      <c r="E364" s="145"/>
      <c r="F364" s="146">
        <v>1</v>
      </c>
      <c r="G364" s="147">
        <f>F364*G349</f>
        <v>32.4</v>
      </c>
      <c r="H364" s="148"/>
      <c r="I364" s="149"/>
      <c r="J364" s="150"/>
      <c r="K364" s="151"/>
      <c r="L364" s="96"/>
      <c r="M364" s="97"/>
      <c r="N364" s="98"/>
      <c r="O364" s="152"/>
      <c r="P364" s="152"/>
      <c r="Q364" s="67"/>
      <c r="R364"/>
    </row>
    <row r="365" spans="1:19" s="160" customFormat="1" ht="14.4" thickBot="1" x14ac:dyDescent="0.35">
      <c r="A365" s="9"/>
      <c r="B365" s="9"/>
      <c r="C365" s="9"/>
      <c r="D365" s="9"/>
      <c r="E365" s="9"/>
      <c r="F365" s="9"/>
      <c r="G365" s="154"/>
      <c r="H365" s="155"/>
      <c r="I365" s="156">
        <f>SUM(I10:I364)</f>
        <v>0</v>
      </c>
      <c r="J365" s="157"/>
      <c r="K365" s="156">
        <f>SUM(K10:K364)</f>
        <v>0</v>
      </c>
      <c r="L365" s="156"/>
      <c r="M365" s="156">
        <f>SUM(M10:M364)</f>
        <v>0</v>
      </c>
      <c r="N365" s="158"/>
      <c r="O365" s="159"/>
      <c r="P365" s="159"/>
      <c r="S365" s="101"/>
    </row>
    <row r="366" spans="1:19" s="160" customFormat="1" ht="14.4" thickBot="1" x14ac:dyDescent="0.35">
      <c r="A366" s="9"/>
      <c r="B366" s="9"/>
      <c r="C366" s="9"/>
      <c r="D366" s="9"/>
      <c r="E366" s="9"/>
      <c r="F366" s="9"/>
      <c r="G366" s="161"/>
      <c r="H366" s="162"/>
      <c r="I366" s="163" t="s">
        <v>121</v>
      </c>
      <c r="J366" s="164"/>
      <c r="K366" s="165"/>
      <c r="L366" s="165"/>
      <c r="M366" s="165"/>
      <c r="N366" s="166">
        <f>J366*I365</f>
        <v>0</v>
      </c>
      <c r="O366" s="159"/>
      <c r="P366" s="159"/>
      <c r="S366" s="101"/>
    </row>
    <row r="367" spans="1:19" s="160" customFormat="1" ht="14.4" thickBot="1" x14ac:dyDescent="0.35">
      <c r="A367" s="9"/>
      <c r="B367" s="9"/>
      <c r="C367" s="9"/>
      <c r="D367" s="9"/>
      <c r="E367" s="9"/>
      <c r="F367" s="9"/>
      <c r="G367" s="154"/>
      <c r="H367" s="155"/>
      <c r="I367" s="167"/>
      <c r="J367" s="168"/>
      <c r="K367" s="167"/>
      <c r="L367" s="167"/>
      <c r="M367" s="167"/>
      <c r="N367" s="169"/>
      <c r="O367" s="159"/>
      <c r="P367" s="159"/>
      <c r="S367" s="101"/>
    </row>
    <row r="368" spans="1:19" s="160" customFormat="1" ht="14.4" thickBot="1" x14ac:dyDescent="0.35">
      <c r="A368" s="9"/>
      <c r="B368" s="9"/>
      <c r="C368" s="9"/>
      <c r="D368" s="9"/>
      <c r="E368" s="9"/>
      <c r="F368" s="9"/>
      <c r="G368" s="154"/>
      <c r="H368" s="162"/>
      <c r="I368" s="170" t="s">
        <v>10</v>
      </c>
      <c r="J368" s="171"/>
      <c r="K368" s="165"/>
      <c r="L368" s="165"/>
      <c r="M368" s="165"/>
      <c r="N368" s="172">
        <f>SUM(N10:N366)</f>
        <v>0</v>
      </c>
      <c r="O368" s="173"/>
      <c r="P368" s="173"/>
      <c r="S368" s="101"/>
    </row>
    <row r="369" spans="1:16" s="160" customFormat="1" ht="14.4" thickBot="1" x14ac:dyDescent="0.35">
      <c r="A369" s="9"/>
      <c r="B369" s="9"/>
      <c r="C369" s="9"/>
      <c r="D369" s="9"/>
      <c r="E369" s="9"/>
      <c r="F369" s="174"/>
      <c r="G369" s="154"/>
      <c r="H369" s="175"/>
      <c r="I369" s="176"/>
      <c r="J369" s="177"/>
      <c r="K369" s="176"/>
      <c r="L369" s="176"/>
      <c r="M369" s="176"/>
      <c r="N369" s="178"/>
      <c r="O369" s="173"/>
      <c r="P369" s="173"/>
    </row>
    <row r="370" spans="1:16" s="160" customFormat="1" x14ac:dyDescent="0.3">
      <c r="B370" s="179"/>
      <c r="C370" s="9"/>
      <c r="D370" s="9"/>
      <c r="E370" s="9"/>
      <c r="F370" s="174"/>
      <c r="G370" s="154"/>
      <c r="H370" s="180"/>
      <c r="I370" s="181" t="s">
        <v>122</v>
      </c>
      <c r="J370" s="182"/>
      <c r="K370" s="183"/>
      <c r="L370" s="183"/>
      <c r="M370" s="183"/>
      <c r="N370" s="184">
        <f>N368*J370</f>
        <v>0</v>
      </c>
      <c r="O370" s="173"/>
      <c r="P370" s="173"/>
    </row>
    <row r="371" spans="1:16" s="160" customFormat="1" ht="14.4" thickBot="1" x14ac:dyDescent="0.35">
      <c r="B371" s="179"/>
      <c r="C371" s="9"/>
      <c r="D371" s="9"/>
      <c r="E371" s="9"/>
      <c r="F371" s="9"/>
      <c r="G371" s="154"/>
      <c r="H371" s="185"/>
      <c r="I371" s="186" t="s">
        <v>10</v>
      </c>
      <c r="J371" s="187"/>
      <c r="K371" s="188"/>
      <c r="L371" s="188"/>
      <c r="M371" s="188"/>
      <c r="N371" s="189">
        <f>N368+N370</f>
        <v>0</v>
      </c>
      <c r="O371" s="191"/>
      <c r="P371" s="191"/>
    </row>
    <row r="372" spans="1:16" ht="14.4" thickBot="1" x14ac:dyDescent="0.35">
      <c r="A372" s="160"/>
      <c r="B372" s="179"/>
      <c r="C372" s="179"/>
      <c r="D372" s="1"/>
      <c r="E372" s="160"/>
      <c r="F372" s="160"/>
      <c r="G372" s="190"/>
      <c r="H372" s="175"/>
      <c r="I372" s="176"/>
      <c r="J372" s="177"/>
      <c r="K372" s="176"/>
      <c r="L372" s="176"/>
      <c r="M372" s="176"/>
      <c r="N372" s="178"/>
      <c r="O372" s="8"/>
      <c r="P372" s="8"/>
    </row>
    <row r="373" spans="1:16" x14ac:dyDescent="0.3">
      <c r="A373" s="1"/>
      <c r="B373" s="2"/>
      <c r="C373" s="2"/>
      <c r="D373" s="1"/>
      <c r="E373" s="3"/>
      <c r="F373" s="1"/>
      <c r="G373" s="6"/>
      <c r="H373" s="180"/>
      <c r="I373" s="181" t="s">
        <v>123</v>
      </c>
      <c r="J373" s="182"/>
      <c r="K373" s="183"/>
      <c r="L373" s="192"/>
      <c r="M373" s="183"/>
      <c r="N373" s="193">
        <f>N371*J373</f>
        <v>0</v>
      </c>
    </row>
    <row r="374" spans="1:16" ht="14.4" thickBot="1" x14ac:dyDescent="0.35">
      <c r="H374" s="185"/>
      <c r="I374" s="186" t="s">
        <v>10</v>
      </c>
      <c r="J374" s="187"/>
      <c r="K374" s="188"/>
      <c r="L374" s="187"/>
      <c r="M374" s="188"/>
      <c r="N374" s="194">
        <f>N371+N373</f>
        <v>0</v>
      </c>
    </row>
  </sheetData>
  <autoFilter ref="C1:C376" xr:uid="{4DCFB353-F9D3-462A-8CB3-4BA5ED81A89E}"/>
  <mergeCells count="4">
    <mergeCell ref="F6:G6"/>
    <mergeCell ref="H6:I6"/>
    <mergeCell ref="J6:K6"/>
    <mergeCell ref="L6:M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შიდა სამუშაოები</vt:lpstr>
      <vt:lpstr>'შიდა სამუშაოები'!Print_Area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 Holding</dc:creator>
  <cp:lastModifiedBy>Gino Holding</cp:lastModifiedBy>
  <dcterms:created xsi:type="dcterms:W3CDTF">2024-01-05T10:29:53Z</dcterms:created>
  <dcterms:modified xsi:type="dcterms:W3CDTF">2024-01-05T13:17:15Z</dcterms:modified>
</cp:coreProperties>
</file>