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Asphaltas\RUSTAVI ASPHAKT WORKS\სატენდერო პაკეტი\"/>
    </mc:Choice>
  </mc:AlternateContent>
  <bookViews>
    <workbookView xWindow="0" yWindow="0" windowWidth="24000" windowHeight="9330"/>
  </bookViews>
  <sheets>
    <sheet name="Sheet1" sheetId="1" r:id="rId1"/>
  </sheets>
  <definedNames>
    <definedName name="_xlnm._FilterDatabase" localSheetId="0" hidden="1">Sheet1!$A$2:$F$66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5" i="1" s="1"/>
  <c r="C7" i="1"/>
  <c r="C8" i="1" s="1"/>
  <c r="C6" i="1" l="1"/>
  <c r="F6" i="1" s="1"/>
  <c r="F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3" i="1" l="1"/>
  <c r="F67" i="1" s="1"/>
  <c r="F68" i="1" l="1"/>
  <c r="F69" i="1" s="1"/>
  <c r="F70" i="1" s="1"/>
  <c r="F71" i="1" s="1"/>
  <c r="F72" i="1" s="1"/>
  <c r="F73" i="1" s="1"/>
  <c r="F74" i="1" s="1"/>
  <c r="F75" i="1" s="1"/>
  <c r="F76" i="1" s="1"/>
</calcChain>
</file>

<file path=xl/sharedStrings.xml><?xml version="1.0" encoding="utf-8"?>
<sst xmlns="http://schemas.openxmlformats.org/spreadsheetml/2006/main" count="155" uniqueCount="87">
  <si>
    <t>N</t>
  </si>
  <si>
    <t xml:space="preserve">სამუშაოს დასახელება </t>
  </si>
  <si>
    <t>ტ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</si>
  <si>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</si>
  <si>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 ნატეხების დატვირთვა ავ/თვითმც. და გატანა  15-კმ-ზე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</si>
  <si>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</si>
  <si>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</si>
  <si>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</si>
  <si>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t>დამუშავებული გრუნტის დატვირთვა ექსკავატორით ავ/თვითმცლელზე</t>
  </si>
  <si>
    <t>მ</t>
  </si>
  <si>
    <t xml:space="preserve">დაზიანებული ბორდიურების დატვირთვა ავ/თვითმც. </t>
  </si>
  <si>
    <t xml:space="preserve">ბეტონის ან კლდოვანი გრუნტის დამუშავება მექანიზმით  </t>
  </si>
  <si>
    <t xml:space="preserve"> მ3</t>
  </si>
  <si>
    <t xml:space="preserve">ნაწიბურების დამუშავება ხერხით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</si>
  <si>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</si>
  <si>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</si>
  <si>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მ3</t>
  </si>
  <si>
    <t xml:space="preserve">საფუძველის ზედა ფენაზე თხევადი ბიტუმის მოსხმა  0.7ლ/მ2  </t>
  </si>
  <si>
    <t xml:space="preserve">საფარის ქვედა ფენის დამუშავება 60% -იანი თხევადი ბიტუმის მოსხმა  0.35ლ/მ2  </t>
  </si>
  <si>
    <t>მ2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</si>
  <si>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</si>
  <si>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</si>
  <si>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</si>
  <si>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</si>
  <si>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</si>
  <si>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 xml:space="preserve">ტროტუარის საფუძვლის ქვედა ფენის მოწყობა მსხვილმარცვლოვანი ასფალტობეტონით სისქით 3 სმ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</si>
  <si>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</si>
  <si>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</si>
  <si>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 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</si>
  <si>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</si>
  <si>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</si>
  <si>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</si>
  <si>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</si>
  <si>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 xml:space="preserve">ქვიშის(0-5 მმ) ფრაქცია ჩაყრა (K=0.98-1.25) დატკეპვნით, </t>
  </si>
  <si>
    <t>განზ.</t>
  </si>
  <si>
    <t xml:space="preserve">დაზიანებული ბეტონის საფარის  მოხსნა სისქით არაუმეტეს 10სმ სანგრევი ჩაქუჩით                                                                                                                                                                 </t>
  </si>
  <si>
    <t xml:space="preserve">დაზიანებული ბეტონის საფარის  მოხსნა სისქით 10-20სმ სანგრევი ჩაქუჩით </t>
  </si>
  <si>
    <t xml:space="preserve">ბაზალტის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</si>
  <si>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</si>
  <si>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</si>
  <si>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</si>
  <si>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მასალით.  3-5სმ სისქის   </t>
  </si>
  <si>
    <t xml:space="preserve">ბაზალტის  ქვის ფილების აღდგენა ტროტუარზე ან გზის სავალ ნაწილზე ახალი მასალით. არაუმეტეს 2-3 სმ სისქის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</si>
  <si>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2-3სმ სისქის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</si>
  <si>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3-5სმ სისქის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</si>
  <si>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</si>
  <si>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</si>
  <si>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</si>
  <si>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არაუმეტეს 2-3სმ სისქის                   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</si>
  <si>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3-5სმ სისქის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</si>
  <si>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</si>
  <si>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                                                                                                                                      </t>
  </si>
  <si>
    <t xml:space="preserve">დაზიანებული ასფალტობეტონის საფარის ფრეზირება </t>
  </si>
  <si>
    <t xml:space="preserve">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</si>
  <si>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არსებული ბეტონის ბორდიურების მონტაჟი 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</si>
  <si>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</si>
  <si>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</si>
  <si>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 ბორდიურების (ბაზალტის) (10X20)სმ მონტაჟი</t>
  </si>
  <si>
    <t>ახალი 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</si>
  <si>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</si>
  <si>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 xml:space="preserve"> საფუძველის ზედა ფენის მოწყობა ფრაქციული (0-40) მმ ღორღით, დატკეპვნა  20 სმ</t>
  </si>
  <si>
    <t xml:space="preserve">ტროტუარის საფუძვლის ზედა ფენის მოწყობა  ღორღით (0-40)მმ  სისქით 10 სმ 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</si>
  <si>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</si>
  <si>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დამტვრეული ბეტონის,ფილების და ქვაფენილების ნატეხების დატვირთვა ავ/თვითმც. და გატანა 15-კმ-ზე ნაყარში</t>
  </si>
  <si>
    <t xml:space="preserve">თხევადი ბიტუმის მოსხმა  ნაწიბურებზე  0.35-0.40ლ. მ-ზე  </t>
  </si>
  <si>
    <t>ბეტონის დასხმა მოწყობა, აღდგენა  B25 M-350 5-10 სმ</t>
  </si>
  <si>
    <t>ჯამი</t>
  </si>
  <si>
    <t>გეგმიური მოგება</t>
  </si>
  <si>
    <t>გაუთვალისწინებელი ხარჯები</t>
  </si>
  <si>
    <t>დღგ</t>
  </si>
  <si>
    <t>ერთ. ფასი</t>
  </si>
  <si>
    <t>არმირებული ბეტონის 10-20 სმ. ფილის მოწყობა, ბეტონის მარკა B-25, M-350 შენადუღი ბადე</t>
  </si>
  <si>
    <t>რაოდენობა</t>
  </si>
  <si>
    <t>კომპანიის დასახელება</t>
  </si>
  <si>
    <t>ზედნადები ხარჯები</t>
  </si>
  <si>
    <t>სულ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</si>
  <si>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</si>
  <si>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</si>
  <si>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r>
      <t>არსებული ბორდიურების დემონტაჟი   (50 მ</t>
    </r>
    <r>
      <rPr>
        <vertAlign val="superscript"/>
        <sz val="9"/>
        <rFont val="Sylfaen"/>
        <family val="1"/>
      </rPr>
      <t>3</t>
    </r>
    <r>
      <rPr>
        <sz val="9"/>
        <rFont val="Sylfaen"/>
        <family val="1"/>
      </rPr>
      <t>)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</si>
  <si>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9"/>
        <rFont val="Sylfaen"/>
        <family val="1"/>
      </rPr>
      <t xml:space="preserve">3 </t>
    </r>
    <r>
      <rPr>
        <sz val="9"/>
        <rFont val="Sylfaen"/>
        <family val="1"/>
      </rPr>
      <t xml:space="preserve"> ა/მ დატვირთვით</t>
    </r>
  </si>
  <si>
    <t>ლ</t>
  </si>
  <si>
    <t xml:space="preserve"> 2023 წლის IVკვარტლის СНиП-ით დადგენილი რესურსული ფასი </t>
  </si>
  <si>
    <t>III კატეგორიის გრუნტის და სამშენებლო ნარჩენების გატანა ნაგავსაყრელზე 15 კმ</t>
  </si>
  <si>
    <t>%</t>
  </si>
  <si>
    <t>რუსთავი და გარდაბანი</t>
  </si>
  <si>
    <t>ასფალტის საფარის მოხსნა მექანიზმით, დატვირთვით.</t>
  </si>
  <si>
    <t xml:space="preserve">დამტვრეული ასფალტის  ნატეხების გატანა  15-კმ-ზე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</si>
</sst>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name val="Sylfaen"/>
      <family val="1"/>
    </font>
    <font>
      <b/>
      <sz val="9"/>
      <name val="Calibri"/>
      <family val="2"/>
      <scheme val="minor"/>
    </font>
    <font>
      <sz val="9"/>
      <name val="Sylfaen"/>
      <family val="1"/>
    </font>
    <font>
      <sz val="9"/>
      <name val="Calibri"/>
      <family val="2"/>
      <scheme val="minor"/>
    </font>
    <font>
      <vertAlign val="superscript"/>
      <sz val="9"/>
      <name val="Sylfaen"/>
      <family val="1"/>
    </font>
    <font>
      <b/>
      <sz val="9"/>
      <color rgb="FFFF0000"/>
      <name val="Sylfaen"/>
      <family val="1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1" fillId="0" borderId="0" applyFont="0" applyFill="0" applyBorder="0" applyAlignment="0" applyProtection="0"/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</cellStyleXfs>
  <cellXfs count="45">
    <xf numFmtId="0" fontId="0" fillId="0" borderId="0" xfId="0"/>
    <xf numFmtId="43" fontId="3" fillId="2" borderId="1" xfId="4" applyFont="1" applyFill="1" applyBorder="1" applyAlignment="1">
      <alignment horizontal="center" vertical="center" wrapText="1"/>
    </xf>
    <xf numFmtId="43" fontId="6" fillId="0" borderId="1" xfId="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6" fillId="0" borderId="0" xfId="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4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2" borderId="1" xfId="4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43" fontId="6" fillId="4" borderId="1" xfId="4" applyFont="1" applyFill="1" applyBorder="1" applyAlignment="1">
      <alignment horizontal="center" vertical="center"/>
    </xf>
    <xf numFmtId="43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3" fontId="4" fillId="4" borderId="1" xfId="4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3" fontId="4" fillId="4" borderId="1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43" fontId="5" fillId="4" borderId="1" xfId="4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3" borderId="1" xfId="4" applyFont="1" applyFill="1" applyBorder="1" applyAlignment="1">
      <alignment horizontal="center" vertical="center"/>
    </xf>
    <xf numFmtId="43" fontId="4" fillId="2" borderId="2" xfId="4" applyFont="1" applyFill="1" applyBorder="1" applyAlignment="1">
      <alignment horizontal="center" vertical="center" wrapText="1"/>
    </xf>
    <xf numFmtId="43" fontId="4" fillId="2" borderId="3" xfId="4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</cellXfs>
  <cellStyles count="20">
    <cellStyle name="Comma" xfId="4" builtinId="3"/>
    <cellStyle name="Comma 10" xfId="17"/>
    <cellStyle name="Comma 2" xfId="3"/>
    <cellStyle name="Comma 2 2" xfId="14"/>
    <cellStyle name="Comma 3" xfId="10"/>
    <cellStyle name="Normal" xfId="0" builtinId="0"/>
    <cellStyle name="Normal 10" xfId="8"/>
    <cellStyle name="Normal 12" xfId="13"/>
    <cellStyle name="Normal 2" xfId="1"/>
    <cellStyle name="Normal 2 11" xfId="2"/>
    <cellStyle name="Normal 2 2 2" xfId="15"/>
    <cellStyle name="Normal 2 9" xfId="16"/>
    <cellStyle name="Normal 24" xfId="12"/>
    <cellStyle name="Normal 3" xfId="18"/>
    <cellStyle name="Normal 4" xfId="11"/>
    <cellStyle name="Normal 5" xfId="19"/>
    <cellStyle name="Normal 6" xfId="9"/>
    <cellStyle name="Normal 7" xfId="5"/>
    <cellStyle name="Обычный 4" xfId="7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="91" zoomScaleNormal="91" workbookViewId="0">
      <pane ySplit="2" topLeftCell="A3" activePane="bottomLeft" state="frozen"/>
      <selection pane="bottomLeft" activeCell="A3" sqref="A3"/>
    </sheetView>
  </sheetViews>
  <sheetFormatPr defaultColWidth="9.1796875" defaultRowHeight="12"/>
  <cols>
    <col min="1" max="1" width="5.1796875" style="4" customWidth="1"/>
    <col min="2" max="2" width="72.26953125" style="7" customWidth="1"/>
    <col min="3" max="3" width="11.1796875" style="8" bestFit="1" customWidth="1"/>
    <col min="4" max="4" width="7.7265625" style="9" customWidth="1"/>
    <col min="5" max="5" width="8.7265625" style="8" customWidth="1"/>
    <col min="6" max="6" width="16.453125" style="8" customWidth="1"/>
    <col min="7" max="7" width="11.54296875" style="4" customWidth="1"/>
    <col min="8" max="8" width="15.453125" style="4" customWidth="1"/>
    <col min="9" max="16384" width="9.1796875" style="4"/>
  </cols>
  <sheetData>
    <row r="1" spans="1:12" ht="50.25" customHeight="1">
      <c r="A1" s="40" t="s">
        <v>84</v>
      </c>
      <c r="B1" s="40"/>
      <c r="C1" s="40"/>
      <c r="D1" s="23"/>
      <c r="E1" s="42" t="s">
        <v>81</v>
      </c>
      <c r="F1" s="43"/>
      <c r="G1" s="41" t="s">
        <v>73</v>
      </c>
      <c r="H1" s="41"/>
    </row>
    <row r="2" spans="1:12" ht="123" customHeight="1">
      <c r="A2" s="10" t="s">
        <v>0</v>
      </c>
      <c r="B2" s="5" t="s">
        <v>1</v>
      </c>
      <c r="C2" s="11" t="s">
        <v>72</v>
      </c>
      <c r="D2" s="12" t="s">
        <v>34</v>
      </c>
      <c r="E2" s="1" t="s">
        <v>70</v>
      </c>
      <c r="F2" s="1" t="s">
        <v>75</v>
      </c>
      <c r="G2" s="13" t="s">
        <v>70</v>
      </c>
      <c r="H2" s="13" t="s">
        <v>75</v>
      </c>
    </row>
    <row r="3" spans="1:12">
      <c r="A3" s="26">
        <v>1</v>
      </c>
      <c r="B3" s="25" t="s">
        <v>52</v>
      </c>
      <c r="C3" s="38">
        <v>575</v>
      </c>
      <c r="D3" s="26" t="s">
        <v>19</v>
      </c>
      <c r="E3" s="14">
        <v>4.0461200000000002</v>
      </c>
      <c r="F3" s="27">
        <f>C3*E3</f>
        <v>2326.5190000000002</v>
      </c>
      <c r="G3" s="6"/>
      <c r="H3" s="6"/>
    </row>
    <row r="4" spans="1:12" ht="24">
      <c r="A4" s="26">
        <v>2</v>
      </c>
      <c r="B4" s="25" t="s">
        <v>53</v>
      </c>
      <c r="C4" s="6">
        <v>172.5</v>
      </c>
      <c r="D4" s="26" t="s">
        <v>2</v>
      </c>
      <c r="E4" s="14">
        <v>6.2845000000000004</v>
      </c>
      <c r="F4" s="27">
        <f t="shared" ref="F4:F66" si="0">C4*E4</f>
        <v>1084.0762500000001</v>
      </c>
      <c r="G4" s="6"/>
      <c r="H4" s="6"/>
      <c r="J4" s="36"/>
    </row>
    <row r="5" spans="1:12">
      <c r="A5" s="39">
        <v>3</v>
      </c>
      <c r="B5" s="25" t="s">
        <v>85</v>
      </c>
      <c r="C5" s="6">
        <f>517.5*0.9</f>
        <v>465.75</v>
      </c>
      <c r="D5" s="26" t="s">
        <v>16</v>
      </c>
      <c r="E5" s="14">
        <v>4.6976100000000001</v>
      </c>
      <c r="F5" s="27">
        <f>C5*E5</f>
        <v>2187.9118575000002</v>
      </c>
      <c r="G5" s="6"/>
      <c r="H5" s="6"/>
      <c r="J5" s="44"/>
      <c r="K5" s="44"/>
      <c r="L5" s="44"/>
    </row>
    <row r="6" spans="1:12">
      <c r="A6" s="39">
        <v>4</v>
      </c>
      <c r="B6" s="25" t="s">
        <v>86</v>
      </c>
      <c r="C6" s="6">
        <f>C5</f>
        <v>465.75</v>
      </c>
      <c r="D6" s="26" t="s">
        <v>16</v>
      </c>
      <c r="E6" s="14">
        <v>13.12</v>
      </c>
      <c r="F6" s="27">
        <f t="shared" ref="F6" si="1">C6*E6</f>
        <v>6110.6399999999994</v>
      </c>
      <c r="G6" s="6"/>
      <c r="H6" s="6"/>
      <c r="J6" s="44"/>
      <c r="K6" s="44"/>
      <c r="L6" s="44"/>
    </row>
    <row r="7" spans="1:12">
      <c r="A7" s="26">
        <v>5</v>
      </c>
      <c r="B7" s="25" t="s">
        <v>3</v>
      </c>
      <c r="C7" s="6">
        <f>517.5*0.1</f>
        <v>51.75</v>
      </c>
      <c r="D7" s="37" t="s">
        <v>16</v>
      </c>
      <c r="E7" s="28">
        <v>37.895455999999996</v>
      </c>
      <c r="F7" s="27">
        <f>C7*E7</f>
        <v>1961.0898479999998</v>
      </c>
      <c r="G7" s="6"/>
      <c r="H7" s="6"/>
    </row>
    <row r="8" spans="1:12">
      <c r="A8" s="26">
        <v>6</v>
      </c>
      <c r="B8" s="25" t="s">
        <v>4</v>
      </c>
      <c r="C8" s="6">
        <f>C7</f>
        <v>51.75</v>
      </c>
      <c r="D8" s="26" t="s">
        <v>16</v>
      </c>
      <c r="E8" s="14">
        <v>30.335000000000001</v>
      </c>
      <c r="F8" s="27">
        <f t="shared" si="0"/>
        <v>1569.8362500000001</v>
      </c>
      <c r="G8" s="6"/>
      <c r="H8" s="6"/>
    </row>
    <row r="9" spans="1:12">
      <c r="A9" s="26">
        <v>7</v>
      </c>
      <c r="B9" s="25" t="s">
        <v>5</v>
      </c>
      <c r="C9" s="6">
        <v>1035</v>
      </c>
      <c r="D9" s="26" t="s">
        <v>16</v>
      </c>
      <c r="E9" s="28">
        <v>2.6459679999999999</v>
      </c>
      <c r="F9" s="27">
        <f t="shared" si="0"/>
        <v>2738.5768800000001</v>
      </c>
      <c r="G9" s="6"/>
      <c r="H9" s="6"/>
    </row>
    <row r="10" spans="1:12">
      <c r="A10" s="26">
        <v>8</v>
      </c>
      <c r="B10" s="25" t="s">
        <v>6</v>
      </c>
      <c r="C10" s="6">
        <v>983.25</v>
      </c>
      <c r="D10" s="26" t="s">
        <v>16</v>
      </c>
      <c r="E10" s="28">
        <v>26.884800000000002</v>
      </c>
      <c r="F10" s="27">
        <f t="shared" si="0"/>
        <v>26434.479600000002</v>
      </c>
      <c r="G10" s="6"/>
      <c r="H10" s="6"/>
    </row>
    <row r="11" spans="1:12">
      <c r="A11" s="26">
        <v>9</v>
      </c>
      <c r="B11" s="25" t="s">
        <v>7</v>
      </c>
      <c r="C11" s="6">
        <v>51.75</v>
      </c>
      <c r="D11" s="26" t="s">
        <v>16</v>
      </c>
      <c r="E11" s="28">
        <v>20.015999999999998</v>
      </c>
      <c r="F11" s="27">
        <f t="shared" si="0"/>
        <v>1035.828</v>
      </c>
      <c r="G11" s="6"/>
      <c r="H11" s="6"/>
      <c r="I11" s="35"/>
    </row>
    <row r="12" spans="1:12">
      <c r="A12" s="26">
        <v>10</v>
      </c>
      <c r="B12" s="25" t="s">
        <v>8</v>
      </c>
      <c r="C12" s="6">
        <v>10.35</v>
      </c>
      <c r="D12" s="26" t="s">
        <v>16</v>
      </c>
      <c r="E12" s="28">
        <v>1.3915</v>
      </c>
      <c r="F12" s="27">
        <f t="shared" si="0"/>
        <v>14.402024999999998</v>
      </c>
      <c r="G12" s="6"/>
      <c r="H12" s="6"/>
    </row>
    <row r="13" spans="1:12" ht="13.5">
      <c r="A13" s="26">
        <v>11</v>
      </c>
      <c r="B13" s="25" t="s">
        <v>78</v>
      </c>
      <c r="C13" s="6">
        <v>115</v>
      </c>
      <c r="D13" s="26" t="s">
        <v>9</v>
      </c>
      <c r="E13" s="14">
        <v>3.2138400000000003</v>
      </c>
      <c r="F13" s="27">
        <f t="shared" si="0"/>
        <v>369.59160000000003</v>
      </c>
      <c r="G13" s="6"/>
      <c r="H13" s="6"/>
    </row>
    <row r="14" spans="1:12">
      <c r="A14" s="26">
        <v>12</v>
      </c>
      <c r="B14" s="25" t="s">
        <v>10</v>
      </c>
      <c r="C14" s="6">
        <v>50</v>
      </c>
      <c r="D14" s="26" t="s">
        <v>16</v>
      </c>
      <c r="E14" s="14">
        <v>2.7829999999999999</v>
      </c>
      <c r="F14" s="27">
        <f t="shared" si="0"/>
        <v>139.15</v>
      </c>
      <c r="G14" s="6"/>
      <c r="H14" s="6"/>
      <c r="I14" s="34"/>
    </row>
    <row r="15" spans="1:12">
      <c r="A15" s="26">
        <v>13</v>
      </c>
      <c r="B15" s="25" t="s">
        <v>11</v>
      </c>
      <c r="C15" s="6">
        <v>50</v>
      </c>
      <c r="D15" s="26" t="s">
        <v>16</v>
      </c>
      <c r="E15" s="14">
        <v>10.9871</v>
      </c>
      <c r="F15" s="27">
        <f t="shared" si="0"/>
        <v>549.35500000000002</v>
      </c>
      <c r="G15" s="6"/>
      <c r="H15" s="6"/>
    </row>
    <row r="16" spans="1:12" ht="25.5">
      <c r="A16" s="26">
        <v>14</v>
      </c>
      <c r="B16" s="25" t="s">
        <v>79</v>
      </c>
      <c r="C16" s="6">
        <v>20</v>
      </c>
      <c r="D16" s="26" t="s">
        <v>16</v>
      </c>
      <c r="E16" s="14">
        <v>4.6976100000000001</v>
      </c>
      <c r="F16" s="27">
        <f t="shared" si="0"/>
        <v>93.952200000000005</v>
      </c>
      <c r="G16" s="6"/>
      <c r="H16" s="6"/>
    </row>
    <row r="17" spans="1:9">
      <c r="A17" s="26">
        <v>15</v>
      </c>
      <c r="B17" s="25" t="s">
        <v>82</v>
      </c>
      <c r="C17" s="6">
        <v>277</v>
      </c>
      <c r="D17" s="26" t="s">
        <v>12</v>
      </c>
      <c r="E17" s="14">
        <v>13.5275</v>
      </c>
      <c r="F17" s="27">
        <f t="shared" si="0"/>
        <v>3747.1174999999998</v>
      </c>
      <c r="G17" s="6"/>
      <c r="H17" s="6"/>
    </row>
    <row r="18" spans="1:9">
      <c r="A18" s="26">
        <v>16</v>
      </c>
      <c r="B18" s="25" t="s">
        <v>13</v>
      </c>
      <c r="C18" s="6">
        <v>517.5</v>
      </c>
      <c r="D18" s="26" t="s">
        <v>9</v>
      </c>
      <c r="E18" s="14">
        <v>2.5034350000000001</v>
      </c>
      <c r="F18" s="27">
        <f t="shared" si="0"/>
        <v>1295.5276125</v>
      </c>
      <c r="G18" s="6"/>
      <c r="H18" s="6"/>
    </row>
    <row r="19" spans="1:9">
      <c r="A19" s="26">
        <v>17</v>
      </c>
      <c r="B19" s="25" t="s">
        <v>54</v>
      </c>
      <c r="C19" s="6">
        <v>355.35</v>
      </c>
      <c r="D19" s="26" t="s">
        <v>9</v>
      </c>
      <c r="E19" s="14">
        <v>11.617670000000002</v>
      </c>
      <c r="F19" s="27">
        <f t="shared" si="0"/>
        <v>4128.3390345000007</v>
      </c>
      <c r="G19" s="6"/>
      <c r="H19" s="6"/>
    </row>
    <row r="20" spans="1:9" ht="24">
      <c r="A20" s="26">
        <v>18</v>
      </c>
      <c r="B20" s="25" t="s">
        <v>55</v>
      </c>
      <c r="C20" s="6">
        <v>57.5</v>
      </c>
      <c r="D20" s="26" t="s">
        <v>9</v>
      </c>
      <c r="E20" s="14">
        <v>14.28167</v>
      </c>
      <c r="F20" s="27">
        <f t="shared" si="0"/>
        <v>821.19602499999996</v>
      </c>
      <c r="G20" s="6"/>
      <c r="H20" s="6"/>
    </row>
    <row r="21" spans="1:9" ht="24">
      <c r="A21" s="26">
        <v>19</v>
      </c>
      <c r="B21" s="25" t="s">
        <v>56</v>
      </c>
      <c r="C21" s="6">
        <v>57.5</v>
      </c>
      <c r="D21" s="26" t="s">
        <v>9</v>
      </c>
      <c r="E21" s="14">
        <v>43.573520000000002</v>
      </c>
      <c r="F21" s="27">
        <f t="shared" si="0"/>
        <v>2505.4774000000002</v>
      </c>
      <c r="G21" s="6"/>
      <c r="H21" s="6"/>
    </row>
    <row r="22" spans="1:9">
      <c r="A22" s="26">
        <v>20</v>
      </c>
      <c r="B22" s="25" t="s">
        <v>57</v>
      </c>
      <c r="C22" s="6">
        <v>57.5</v>
      </c>
      <c r="D22" s="26" t="s">
        <v>9</v>
      </c>
      <c r="E22" s="14">
        <v>35.173519999999996</v>
      </c>
      <c r="F22" s="27">
        <f t="shared" si="0"/>
        <v>2022.4773999999998</v>
      </c>
      <c r="G22" s="6"/>
      <c r="H22" s="6"/>
    </row>
    <row r="23" spans="1:9">
      <c r="A23" s="26">
        <v>21</v>
      </c>
      <c r="B23" s="25" t="s">
        <v>58</v>
      </c>
      <c r="C23" s="6">
        <v>57.5</v>
      </c>
      <c r="D23" s="26" t="s">
        <v>9</v>
      </c>
      <c r="E23" s="14">
        <v>38.338070000000002</v>
      </c>
      <c r="F23" s="27">
        <f t="shared" si="0"/>
        <v>2204.4390250000001</v>
      </c>
      <c r="G23" s="6"/>
      <c r="H23" s="6"/>
    </row>
    <row r="24" spans="1:9">
      <c r="A24" s="26">
        <v>22</v>
      </c>
      <c r="B24" s="25" t="s">
        <v>59</v>
      </c>
      <c r="C24" s="6">
        <v>57.5</v>
      </c>
      <c r="D24" s="26" t="s">
        <v>9</v>
      </c>
      <c r="E24" s="14">
        <v>21.016220000000004</v>
      </c>
      <c r="F24" s="27">
        <f t="shared" si="0"/>
        <v>1208.4326500000002</v>
      </c>
      <c r="G24" s="6"/>
      <c r="H24" s="6"/>
    </row>
    <row r="25" spans="1:9">
      <c r="A25" s="26">
        <v>23</v>
      </c>
      <c r="B25" s="25" t="s">
        <v>14</v>
      </c>
      <c r="C25" s="6">
        <v>72.45</v>
      </c>
      <c r="D25" s="26" t="s">
        <v>12</v>
      </c>
      <c r="E25" s="14">
        <v>28.471448900000002</v>
      </c>
      <c r="F25" s="27">
        <f t="shared" si="0"/>
        <v>2062.7564728050002</v>
      </c>
      <c r="G25" s="6"/>
      <c r="H25" s="6"/>
    </row>
    <row r="26" spans="1:9">
      <c r="A26" s="26">
        <v>24</v>
      </c>
      <c r="B26" s="25" t="s">
        <v>15</v>
      </c>
      <c r="C26" s="6">
        <v>31.05</v>
      </c>
      <c r="D26" s="26" t="s">
        <v>12</v>
      </c>
      <c r="E26" s="14">
        <v>28.471448900000002</v>
      </c>
      <c r="F26" s="27">
        <f t="shared" si="0"/>
        <v>884.03848834500013</v>
      </c>
      <c r="G26" s="6"/>
      <c r="H26" s="6"/>
    </row>
    <row r="27" spans="1:9">
      <c r="A27" s="26">
        <v>25</v>
      </c>
      <c r="B27" s="25" t="s">
        <v>60</v>
      </c>
      <c r="C27" s="6">
        <v>103.5</v>
      </c>
      <c r="D27" s="26" t="s">
        <v>12</v>
      </c>
      <c r="E27" s="14">
        <v>31.270855679661022</v>
      </c>
      <c r="F27" s="27">
        <f t="shared" si="0"/>
        <v>3236.5335628449157</v>
      </c>
      <c r="G27" s="6"/>
      <c r="H27" s="6"/>
    </row>
    <row r="28" spans="1:9">
      <c r="A28" s="26">
        <v>26</v>
      </c>
      <c r="B28" s="25" t="s">
        <v>17</v>
      </c>
      <c r="C28" s="6">
        <v>362.25</v>
      </c>
      <c r="D28" s="26" t="s">
        <v>80</v>
      </c>
      <c r="E28" s="14">
        <v>1.3569775040000001</v>
      </c>
      <c r="F28" s="27">
        <f t="shared" si="0"/>
        <v>491.56510082400001</v>
      </c>
      <c r="G28" s="6"/>
      <c r="H28" s="6"/>
    </row>
    <row r="29" spans="1:9">
      <c r="A29" s="26">
        <v>27</v>
      </c>
      <c r="B29" s="25" t="s">
        <v>18</v>
      </c>
      <c r="C29" s="6">
        <v>1811.25</v>
      </c>
      <c r="D29" s="26" t="s">
        <v>80</v>
      </c>
      <c r="E29" s="14">
        <v>0.88955850000000003</v>
      </c>
      <c r="F29" s="27">
        <f t="shared" si="0"/>
        <v>1611.2128331250001</v>
      </c>
      <c r="G29" s="6"/>
      <c r="H29" s="6"/>
    </row>
    <row r="30" spans="1:9">
      <c r="A30" s="26">
        <v>28</v>
      </c>
      <c r="B30" s="25" t="s">
        <v>64</v>
      </c>
      <c r="C30" s="6">
        <v>230</v>
      </c>
      <c r="D30" s="26" t="s">
        <v>80</v>
      </c>
      <c r="E30" s="14">
        <v>0.95346250400000021</v>
      </c>
      <c r="F30" s="27">
        <f t="shared" si="0"/>
        <v>219.29637592000006</v>
      </c>
      <c r="G30" s="6"/>
      <c r="H30" s="6"/>
    </row>
    <row r="31" spans="1:9" ht="24">
      <c r="A31" s="26">
        <v>29</v>
      </c>
      <c r="B31" s="25" t="s">
        <v>20</v>
      </c>
      <c r="C31" s="6">
        <v>1500</v>
      </c>
      <c r="D31" s="26" t="s">
        <v>19</v>
      </c>
      <c r="E31" s="14">
        <v>22.704690000000003</v>
      </c>
      <c r="F31" s="27">
        <f t="shared" si="0"/>
        <v>34057.035000000003</v>
      </c>
      <c r="G31" s="6"/>
      <c r="H31" s="6"/>
    </row>
    <row r="32" spans="1:9" ht="24">
      <c r="A32" s="26">
        <v>30</v>
      </c>
      <c r="B32" s="25" t="s">
        <v>21</v>
      </c>
      <c r="C32" s="6">
        <v>1000</v>
      </c>
      <c r="D32" s="26" t="s">
        <v>19</v>
      </c>
      <c r="E32" s="14">
        <v>24.468689999999999</v>
      </c>
      <c r="F32" s="27">
        <f t="shared" si="0"/>
        <v>24468.69</v>
      </c>
      <c r="G32" s="6"/>
      <c r="H32" s="6"/>
      <c r="I32" s="36"/>
    </row>
    <row r="33" spans="1:8" ht="24">
      <c r="A33" s="26">
        <v>31</v>
      </c>
      <c r="B33" s="25" t="s">
        <v>22</v>
      </c>
      <c r="C33" s="6">
        <v>1000</v>
      </c>
      <c r="D33" s="26" t="s">
        <v>19</v>
      </c>
      <c r="E33" s="14">
        <v>13.154099999999998</v>
      </c>
      <c r="F33" s="27">
        <f t="shared" si="0"/>
        <v>13154.099999999999</v>
      </c>
      <c r="G33" s="6"/>
      <c r="H33" s="6"/>
    </row>
    <row r="34" spans="1:8" ht="24">
      <c r="A34" s="26">
        <v>32</v>
      </c>
      <c r="B34" s="25" t="s">
        <v>23</v>
      </c>
      <c r="C34" s="6">
        <v>1500</v>
      </c>
      <c r="D34" s="26" t="s">
        <v>19</v>
      </c>
      <c r="E34" s="14">
        <v>17.009699999999999</v>
      </c>
      <c r="F34" s="27">
        <f t="shared" si="0"/>
        <v>25514.55</v>
      </c>
      <c r="G34" s="6"/>
      <c r="H34" s="6"/>
    </row>
    <row r="35" spans="1:8" ht="24">
      <c r="A35" s="26">
        <v>33</v>
      </c>
      <c r="B35" s="25" t="s">
        <v>24</v>
      </c>
      <c r="C35" s="6">
        <v>750</v>
      </c>
      <c r="D35" s="26" t="s">
        <v>19</v>
      </c>
      <c r="E35" s="14">
        <v>20.865299999999998</v>
      </c>
      <c r="F35" s="27">
        <f t="shared" si="0"/>
        <v>15648.974999999999</v>
      </c>
      <c r="G35" s="6"/>
      <c r="H35" s="6"/>
    </row>
    <row r="36" spans="1:8">
      <c r="A36" s="26">
        <v>34</v>
      </c>
      <c r="B36" s="25" t="s">
        <v>61</v>
      </c>
      <c r="C36" s="6">
        <v>250</v>
      </c>
      <c r="D36" s="26" t="s">
        <v>16</v>
      </c>
      <c r="E36" s="14">
        <v>31.270855679661022</v>
      </c>
      <c r="F36" s="27">
        <f t="shared" si="0"/>
        <v>7817.7139199152552</v>
      </c>
      <c r="G36" s="6"/>
      <c r="H36" s="6"/>
    </row>
    <row r="37" spans="1:8" ht="24">
      <c r="A37" s="26">
        <v>35</v>
      </c>
      <c r="B37" s="25" t="s">
        <v>25</v>
      </c>
      <c r="C37" s="6">
        <v>1000</v>
      </c>
      <c r="D37" s="26" t="s">
        <v>19</v>
      </c>
      <c r="E37" s="14">
        <v>13.154099999999998</v>
      </c>
      <c r="F37" s="27">
        <f t="shared" si="0"/>
        <v>13154.099999999999</v>
      </c>
      <c r="G37" s="6"/>
      <c r="H37" s="6"/>
    </row>
    <row r="38" spans="1:8" ht="24">
      <c r="A38" s="26">
        <v>36</v>
      </c>
      <c r="B38" s="25" t="s">
        <v>26</v>
      </c>
      <c r="C38" s="6">
        <v>46</v>
      </c>
      <c r="D38" s="26" t="s">
        <v>19</v>
      </c>
      <c r="E38" s="14">
        <v>5.9968400000000006</v>
      </c>
      <c r="F38" s="27">
        <f t="shared" si="0"/>
        <v>275.85464000000002</v>
      </c>
      <c r="G38" s="6"/>
      <c r="H38" s="6"/>
    </row>
    <row r="39" spans="1:8">
      <c r="A39" s="26">
        <v>37</v>
      </c>
      <c r="B39" s="25" t="s">
        <v>27</v>
      </c>
      <c r="C39" s="6">
        <v>80.5</v>
      </c>
      <c r="D39" s="26" t="s">
        <v>19</v>
      </c>
      <c r="E39" s="14">
        <v>3.2205599999999999</v>
      </c>
      <c r="F39" s="27">
        <f t="shared" si="0"/>
        <v>259.25507999999996</v>
      </c>
      <c r="G39" s="6"/>
      <c r="H39" s="6"/>
    </row>
    <row r="40" spans="1:8" ht="22.75" customHeight="1">
      <c r="A40" s="26">
        <v>38</v>
      </c>
      <c r="B40" s="25" t="s">
        <v>28</v>
      </c>
      <c r="C40" s="6">
        <v>400</v>
      </c>
      <c r="D40" s="26" t="s">
        <v>19</v>
      </c>
      <c r="E40" s="14">
        <v>3.9807800000000002</v>
      </c>
      <c r="F40" s="27">
        <f t="shared" si="0"/>
        <v>1592.3120000000001</v>
      </c>
      <c r="G40" s="6"/>
      <c r="H40" s="6"/>
    </row>
    <row r="41" spans="1:8">
      <c r="A41" s="26">
        <v>39</v>
      </c>
      <c r="B41" s="25" t="s">
        <v>29</v>
      </c>
      <c r="C41" s="6">
        <v>120</v>
      </c>
      <c r="D41" s="26" t="s">
        <v>19</v>
      </c>
      <c r="E41" s="14">
        <v>37.609446000000005</v>
      </c>
      <c r="F41" s="27">
        <f t="shared" si="0"/>
        <v>4513.1335200000003</v>
      </c>
      <c r="G41" s="6"/>
      <c r="H41" s="6"/>
    </row>
    <row r="42" spans="1:8">
      <c r="A42" s="26">
        <v>40</v>
      </c>
      <c r="B42" s="25" t="s">
        <v>30</v>
      </c>
      <c r="C42" s="6">
        <v>120</v>
      </c>
      <c r="D42" s="26" t="s">
        <v>19</v>
      </c>
      <c r="E42" s="14">
        <v>39.730446000000001</v>
      </c>
      <c r="F42" s="27">
        <f t="shared" si="0"/>
        <v>4767.6535199999998</v>
      </c>
      <c r="G42" s="6"/>
      <c r="H42" s="6"/>
    </row>
    <row r="43" spans="1:8">
      <c r="A43" s="26">
        <v>41</v>
      </c>
      <c r="B43" s="25" t="s">
        <v>31</v>
      </c>
      <c r="C43" s="6">
        <v>150</v>
      </c>
      <c r="D43" s="26" t="s">
        <v>19</v>
      </c>
      <c r="E43" s="14">
        <v>7.9154460000000002</v>
      </c>
      <c r="F43" s="27">
        <f t="shared" si="0"/>
        <v>1187.3169</v>
      </c>
      <c r="G43" s="6"/>
      <c r="H43" s="6"/>
    </row>
    <row r="44" spans="1:8">
      <c r="A44" s="26">
        <v>42</v>
      </c>
      <c r="B44" s="25" t="s">
        <v>32</v>
      </c>
      <c r="C44" s="6">
        <v>120</v>
      </c>
      <c r="D44" s="26" t="s">
        <v>19</v>
      </c>
      <c r="E44" s="14">
        <v>7.9154460000000002</v>
      </c>
      <c r="F44" s="27">
        <f t="shared" si="0"/>
        <v>949.85352</v>
      </c>
      <c r="G44" s="6"/>
      <c r="H44" s="6"/>
    </row>
    <row r="45" spans="1:8">
      <c r="A45" s="26">
        <v>43</v>
      </c>
      <c r="B45" s="25" t="s">
        <v>33</v>
      </c>
      <c r="C45" s="6">
        <v>100.625</v>
      </c>
      <c r="D45" s="26" t="s">
        <v>16</v>
      </c>
      <c r="E45" s="14">
        <v>44.260500000000008</v>
      </c>
      <c r="F45" s="27">
        <f t="shared" si="0"/>
        <v>4453.7128125000008</v>
      </c>
      <c r="G45" s="6"/>
      <c r="H45" s="6"/>
    </row>
    <row r="46" spans="1:8" ht="21.65" customHeight="1">
      <c r="A46" s="26">
        <v>44</v>
      </c>
      <c r="B46" s="25" t="s">
        <v>65</v>
      </c>
      <c r="C46" s="6">
        <v>25</v>
      </c>
      <c r="D46" s="26" t="s">
        <v>16</v>
      </c>
      <c r="E46" s="14">
        <v>6.4794999999999998</v>
      </c>
      <c r="F46" s="27">
        <f t="shared" si="0"/>
        <v>161.98749999999998</v>
      </c>
      <c r="G46" s="6"/>
      <c r="H46" s="6"/>
    </row>
    <row r="47" spans="1:8">
      <c r="A47" s="26">
        <v>45</v>
      </c>
      <c r="B47" s="25" t="s">
        <v>71</v>
      </c>
      <c r="C47" s="6">
        <v>10</v>
      </c>
      <c r="D47" s="26" t="s">
        <v>16</v>
      </c>
      <c r="E47" s="14">
        <v>57.559038999999999</v>
      </c>
      <c r="F47" s="27">
        <f t="shared" si="0"/>
        <v>575.59038999999996</v>
      </c>
      <c r="G47" s="6"/>
      <c r="H47" s="6"/>
    </row>
    <row r="48" spans="1:8" ht="24">
      <c r="A48" s="26">
        <v>46</v>
      </c>
      <c r="B48" s="25" t="s">
        <v>39</v>
      </c>
      <c r="C48" s="6">
        <v>57.5</v>
      </c>
      <c r="D48" s="26" t="s">
        <v>19</v>
      </c>
      <c r="E48" s="14">
        <v>65.016102000000004</v>
      </c>
      <c r="F48" s="27">
        <f t="shared" si="0"/>
        <v>3738.4258650000002</v>
      </c>
      <c r="G48" s="6"/>
      <c r="H48" s="6"/>
    </row>
    <row r="49" spans="1:8" ht="24">
      <c r="A49" s="26">
        <v>47</v>
      </c>
      <c r="B49" s="25" t="s">
        <v>40</v>
      </c>
      <c r="C49" s="6">
        <v>57.5</v>
      </c>
      <c r="D49" s="26" t="s">
        <v>19</v>
      </c>
      <c r="E49" s="14">
        <v>54.30610200000001</v>
      </c>
      <c r="F49" s="27">
        <f t="shared" si="0"/>
        <v>3122.6008650000003</v>
      </c>
      <c r="G49" s="6"/>
      <c r="H49" s="6"/>
    </row>
    <row r="50" spans="1:8" ht="24">
      <c r="A50" s="26">
        <v>48</v>
      </c>
      <c r="B50" s="25" t="s">
        <v>41</v>
      </c>
      <c r="C50" s="6">
        <v>57.5</v>
      </c>
      <c r="D50" s="26" t="s">
        <v>19</v>
      </c>
      <c r="E50" s="14">
        <v>57.649301999999999</v>
      </c>
      <c r="F50" s="27">
        <f t="shared" si="0"/>
        <v>3314.8348649999998</v>
      </c>
      <c r="G50" s="6"/>
      <c r="H50" s="6"/>
    </row>
    <row r="51" spans="1:8" ht="24">
      <c r="A51" s="26">
        <v>49</v>
      </c>
      <c r="B51" s="25" t="s">
        <v>37</v>
      </c>
      <c r="C51" s="6">
        <v>46</v>
      </c>
      <c r="D51" s="26" t="s">
        <v>19</v>
      </c>
      <c r="E51" s="14">
        <v>9.3241020000000017</v>
      </c>
      <c r="F51" s="27">
        <f t="shared" si="0"/>
        <v>428.90869200000009</v>
      </c>
      <c r="G51" s="6"/>
      <c r="H51" s="6"/>
    </row>
    <row r="52" spans="1:8" ht="24">
      <c r="A52" s="26">
        <v>50</v>
      </c>
      <c r="B52" s="25" t="s">
        <v>42</v>
      </c>
      <c r="C52" s="6">
        <v>46</v>
      </c>
      <c r="D52" s="26" t="s">
        <v>19</v>
      </c>
      <c r="E52" s="14">
        <v>46.80910200000001</v>
      </c>
      <c r="F52" s="27">
        <f t="shared" si="0"/>
        <v>2153.2186920000004</v>
      </c>
      <c r="G52" s="6"/>
      <c r="H52" s="6"/>
    </row>
    <row r="53" spans="1:8" ht="24">
      <c r="A53" s="26">
        <v>51</v>
      </c>
      <c r="B53" s="25" t="s">
        <v>62</v>
      </c>
      <c r="C53" s="6">
        <v>50</v>
      </c>
      <c r="D53" s="26" t="s">
        <v>19</v>
      </c>
      <c r="E53" s="14">
        <v>9.3241020000000017</v>
      </c>
      <c r="F53" s="27">
        <f t="shared" si="0"/>
        <v>466.20510000000007</v>
      </c>
      <c r="G53" s="6"/>
      <c r="H53" s="6"/>
    </row>
    <row r="54" spans="1:8" ht="24">
      <c r="A54" s="26">
        <v>52</v>
      </c>
      <c r="B54" s="25" t="s">
        <v>43</v>
      </c>
      <c r="C54" s="6">
        <v>50</v>
      </c>
      <c r="D54" s="26" t="s">
        <v>19</v>
      </c>
      <c r="E54" s="14">
        <v>77.868102000000022</v>
      </c>
      <c r="F54" s="27">
        <f t="shared" si="0"/>
        <v>3893.4051000000009</v>
      </c>
      <c r="G54" s="6"/>
      <c r="H54" s="6"/>
    </row>
    <row r="55" spans="1:8" ht="24">
      <c r="A55" s="26">
        <v>53</v>
      </c>
      <c r="B55" s="25" t="s">
        <v>44</v>
      </c>
      <c r="C55" s="6">
        <v>50</v>
      </c>
      <c r="D55" s="26" t="s">
        <v>19</v>
      </c>
      <c r="E55" s="14">
        <v>86.436102000000005</v>
      </c>
      <c r="F55" s="27">
        <f t="shared" si="0"/>
        <v>4321.8051000000005</v>
      </c>
      <c r="G55" s="6"/>
      <c r="H55" s="6"/>
    </row>
    <row r="56" spans="1:8" ht="36">
      <c r="A56" s="26">
        <v>54</v>
      </c>
      <c r="B56" s="25" t="s">
        <v>45</v>
      </c>
      <c r="C56" s="6">
        <v>50</v>
      </c>
      <c r="D56" s="26" t="s">
        <v>19</v>
      </c>
      <c r="E56" s="14">
        <v>97.146102000000013</v>
      </c>
      <c r="F56" s="27">
        <f t="shared" si="0"/>
        <v>4857.3051000000005</v>
      </c>
      <c r="G56" s="6"/>
      <c r="H56" s="6"/>
    </row>
    <row r="57" spans="1:8" ht="36">
      <c r="A57" s="26">
        <v>55</v>
      </c>
      <c r="B57" s="25" t="s">
        <v>46</v>
      </c>
      <c r="C57" s="6">
        <v>50</v>
      </c>
      <c r="D57" s="26" t="s">
        <v>19</v>
      </c>
      <c r="E57" s="14">
        <v>102.501102</v>
      </c>
      <c r="F57" s="27">
        <f t="shared" si="0"/>
        <v>5125.0551000000005</v>
      </c>
      <c r="G57" s="6"/>
      <c r="H57" s="6"/>
    </row>
    <row r="58" spans="1:8" ht="36">
      <c r="A58" s="26">
        <v>56</v>
      </c>
      <c r="B58" s="25" t="s">
        <v>47</v>
      </c>
      <c r="C58" s="6">
        <v>5</v>
      </c>
      <c r="D58" s="26" t="s">
        <v>19</v>
      </c>
      <c r="E58" s="14">
        <v>116.424102</v>
      </c>
      <c r="F58" s="27">
        <f t="shared" si="0"/>
        <v>582.12050999999997</v>
      </c>
      <c r="G58" s="6"/>
      <c r="H58" s="6"/>
    </row>
    <row r="59" spans="1:8" ht="24">
      <c r="A59" s="26">
        <v>57</v>
      </c>
      <c r="B59" s="25" t="s">
        <v>38</v>
      </c>
      <c r="C59" s="6">
        <v>50</v>
      </c>
      <c r="D59" s="26" t="s">
        <v>19</v>
      </c>
      <c r="E59" s="14">
        <v>9.3241020000000017</v>
      </c>
      <c r="F59" s="27">
        <f t="shared" si="0"/>
        <v>466.20510000000007</v>
      </c>
      <c r="G59" s="6"/>
      <c r="H59" s="6"/>
    </row>
    <row r="60" spans="1:8" ht="24">
      <c r="A60" s="26">
        <v>58</v>
      </c>
      <c r="B60" s="25" t="s">
        <v>48</v>
      </c>
      <c r="C60" s="6">
        <v>200</v>
      </c>
      <c r="D60" s="26" t="s">
        <v>19</v>
      </c>
      <c r="E60" s="14">
        <v>23.889702</v>
      </c>
      <c r="F60" s="27">
        <f t="shared" si="0"/>
        <v>4777.9403999999995</v>
      </c>
      <c r="G60" s="6"/>
      <c r="H60" s="6"/>
    </row>
    <row r="61" spans="1:8" ht="24">
      <c r="A61" s="26">
        <v>59</v>
      </c>
      <c r="B61" s="25" t="s">
        <v>49</v>
      </c>
      <c r="C61" s="6">
        <v>20</v>
      </c>
      <c r="D61" s="26" t="s">
        <v>19</v>
      </c>
      <c r="E61" s="14">
        <v>29.137602000000001</v>
      </c>
      <c r="F61" s="27">
        <f t="shared" si="0"/>
        <v>582.75204000000008</v>
      </c>
      <c r="G61" s="6"/>
      <c r="H61" s="6"/>
    </row>
    <row r="62" spans="1:8" ht="24">
      <c r="A62" s="26">
        <v>60</v>
      </c>
      <c r="B62" s="25" t="s">
        <v>50</v>
      </c>
      <c r="C62" s="6">
        <v>20</v>
      </c>
      <c r="D62" s="26" t="s">
        <v>19</v>
      </c>
      <c r="E62" s="14">
        <v>9.3241020000000017</v>
      </c>
      <c r="F62" s="27">
        <f t="shared" si="0"/>
        <v>186.48204000000004</v>
      </c>
      <c r="G62" s="6"/>
      <c r="H62" s="6"/>
    </row>
    <row r="63" spans="1:8" ht="24">
      <c r="A63" s="26">
        <v>61</v>
      </c>
      <c r="B63" s="25" t="s">
        <v>51</v>
      </c>
      <c r="C63" s="6">
        <v>20</v>
      </c>
      <c r="D63" s="26" t="s">
        <v>19</v>
      </c>
      <c r="E63" s="14">
        <v>86.436102000000005</v>
      </c>
      <c r="F63" s="27">
        <f t="shared" si="0"/>
        <v>1728.7220400000001</v>
      </c>
      <c r="G63" s="6"/>
      <c r="H63" s="6"/>
    </row>
    <row r="64" spans="1:8">
      <c r="A64" s="26">
        <v>62</v>
      </c>
      <c r="B64" s="25" t="s">
        <v>35</v>
      </c>
      <c r="C64" s="6">
        <v>17.25</v>
      </c>
      <c r="D64" s="26" t="s">
        <v>16</v>
      </c>
      <c r="E64" s="14">
        <v>30.626756</v>
      </c>
      <c r="F64" s="27">
        <f t="shared" si="0"/>
        <v>528.31154100000003</v>
      </c>
      <c r="G64" s="6"/>
      <c r="H64" s="6"/>
    </row>
    <row r="65" spans="1:8">
      <c r="A65" s="26">
        <v>63</v>
      </c>
      <c r="B65" s="25" t="s">
        <v>36</v>
      </c>
      <c r="C65" s="6">
        <v>17.25</v>
      </c>
      <c r="D65" s="26" t="s">
        <v>16</v>
      </c>
      <c r="E65" s="14">
        <v>30.626756</v>
      </c>
      <c r="F65" s="27">
        <f t="shared" si="0"/>
        <v>528.31154100000003</v>
      </c>
      <c r="G65" s="6"/>
      <c r="H65" s="6"/>
    </row>
    <row r="66" spans="1:8" ht="24">
      <c r="A66" s="26">
        <v>64</v>
      </c>
      <c r="B66" s="25" t="s">
        <v>63</v>
      </c>
      <c r="C66" s="6">
        <v>46</v>
      </c>
      <c r="D66" s="26" t="s">
        <v>16</v>
      </c>
      <c r="E66" s="14">
        <v>15.823500000000001</v>
      </c>
      <c r="F66" s="27">
        <f t="shared" si="0"/>
        <v>727.88100000000009</v>
      </c>
      <c r="G66" s="6"/>
      <c r="H66" s="6"/>
    </row>
    <row r="67" spans="1:8" s="22" customFormat="1">
      <c r="A67" s="29"/>
      <c r="B67" s="30" t="s">
        <v>66</v>
      </c>
      <c r="C67" s="31"/>
      <c r="D67" s="32"/>
      <c r="E67" s="31"/>
      <c r="F67" s="31">
        <f>SUM(F3:F66)</f>
        <v>267136.14248477912</v>
      </c>
      <c r="G67" s="29"/>
      <c r="H67" s="33"/>
    </row>
    <row r="68" spans="1:8" s="22" customFormat="1">
      <c r="A68" s="29"/>
      <c r="B68" s="30" t="s">
        <v>66</v>
      </c>
      <c r="C68" s="31"/>
      <c r="D68" s="32"/>
      <c r="E68" s="31"/>
      <c r="F68" s="31">
        <f>SUM(F3:F66)</f>
        <v>267136.14248477912</v>
      </c>
      <c r="G68" s="29"/>
      <c r="H68" s="33"/>
    </row>
    <row r="69" spans="1:8">
      <c r="A69" s="6"/>
      <c r="B69" s="3" t="s">
        <v>74</v>
      </c>
      <c r="C69" s="16" t="s">
        <v>83</v>
      </c>
      <c r="D69" s="15">
        <v>8</v>
      </c>
      <c r="E69" s="2"/>
      <c r="F69" s="2">
        <f>F68*8%</f>
        <v>21370.891398782329</v>
      </c>
      <c r="G69" s="6"/>
      <c r="H69" s="6"/>
    </row>
    <row r="70" spans="1:8" s="22" customFormat="1">
      <c r="A70" s="3"/>
      <c r="B70" s="18" t="s">
        <v>66</v>
      </c>
      <c r="C70" s="19"/>
      <c r="D70" s="20"/>
      <c r="E70" s="19"/>
      <c r="F70" s="19">
        <f>F69+F68</f>
        <v>288507.03388356144</v>
      </c>
      <c r="G70" s="17"/>
      <c r="H70" s="17"/>
    </row>
    <row r="71" spans="1:8">
      <c r="A71" s="6"/>
      <c r="B71" s="3" t="s">
        <v>67</v>
      </c>
      <c r="C71" s="16" t="s">
        <v>83</v>
      </c>
      <c r="D71" s="15">
        <v>10</v>
      </c>
      <c r="E71" s="2"/>
      <c r="F71" s="2">
        <f>F70*10%</f>
        <v>28850.703388356145</v>
      </c>
      <c r="G71" s="6"/>
      <c r="H71" s="6"/>
    </row>
    <row r="72" spans="1:8" s="22" customFormat="1">
      <c r="A72" s="17"/>
      <c r="B72" s="18" t="s">
        <v>66</v>
      </c>
      <c r="C72" s="19"/>
      <c r="D72" s="20"/>
      <c r="E72" s="19"/>
      <c r="F72" s="19">
        <f>F71+F70</f>
        <v>317357.73727191758</v>
      </c>
      <c r="G72" s="17"/>
      <c r="H72" s="17"/>
    </row>
    <row r="73" spans="1:8">
      <c r="A73" s="6"/>
      <c r="B73" s="3" t="s">
        <v>68</v>
      </c>
      <c r="C73" s="16" t="s">
        <v>83</v>
      </c>
      <c r="D73" s="15">
        <v>3</v>
      </c>
      <c r="E73" s="2"/>
      <c r="F73" s="2">
        <f>F72*3%</f>
        <v>9520.7321181575262</v>
      </c>
      <c r="G73" s="6"/>
      <c r="H73" s="6"/>
    </row>
    <row r="74" spans="1:8" s="22" customFormat="1">
      <c r="A74" s="17"/>
      <c r="B74" s="18" t="s">
        <v>66</v>
      </c>
      <c r="C74" s="19"/>
      <c r="D74" s="20"/>
      <c r="E74" s="19"/>
      <c r="F74" s="19">
        <f>F73+F72</f>
        <v>326878.46939007513</v>
      </c>
      <c r="G74" s="17"/>
      <c r="H74" s="17"/>
    </row>
    <row r="75" spans="1:8">
      <c r="A75" s="6"/>
      <c r="B75" s="3" t="s">
        <v>69</v>
      </c>
      <c r="C75" s="16" t="s">
        <v>83</v>
      </c>
      <c r="D75" s="15">
        <v>18</v>
      </c>
      <c r="E75" s="2"/>
      <c r="F75" s="2">
        <f>F74*18%</f>
        <v>58838.124490213522</v>
      </c>
      <c r="G75" s="6"/>
      <c r="H75" s="6"/>
    </row>
    <row r="76" spans="1:8" s="22" customFormat="1">
      <c r="A76" s="17"/>
      <c r="B76" s="18" t="s">
        <v>66</v>
      </c>
      <c r="C76" s="19"/>
      <c r="D76" s="20"/>
      <c r="E76" s="19"/>
      <c r="F76" s="21">
        <f>F75+F74</f>
        <v>385716.59388028865</v>
      </c>
      <c r="G76" s="17"/>
      <c r="H76" s="17"/>
    </row>
    <row r="79" spans="1:8">
      <c r="B79" s="24" t="s">
        <v>76</v>
      </c>
    </row>
    <row r="80" spans="1:8">
      <c r="B80" s="24" t="s">
        <v>77</v>
      </c>
    </row>
  </sheetData>
  <mergeCells count="4">
    <mergeCell ref="A1:C1"/>
    <mergeCell ref="G1:H1"/>
    <mergeCell ref="E1:F1"/>
    <mergeCell ref="J5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Nino Koberidze</cp:lastModifiedBy>
  <dcterms:created xsi:type="dcterms:W3CDTF">2022-01-12T08:18:46Z</dcterms:created>
  <dcterms:modified xsi:type="dcterms:W3CDTF">2024-01-16T13:09:23Z</dcterms:modified>
</cp:coreProperties>
</file>