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harashenidze\AppData\Local\Microsoft\Windows\INetCache\Content.Outlook\36IIBXVH\"/>
    </mc:Choice>
  </mc:AlternateContent>
  <xr:revisionPtr revIDLastSave="0" documentId="13_ncr:1_{3BC26632-961E-40FA-8D6D-77A42BE0FF13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საკაპტაჟე და საოპერატორო" sheetId="42" r:id="rId1"/>
  </sheets>
  <definedNames>
    <definedName name="_xlnm.Print_Area" localSheetId="0">'საკაპტაჟე და საოპერატორო'!$A$1:$F$417</definedName>
    <definedName name="Rate_EUR_USD" localSheetId="0">#REF!</definedName>
    <definedName name="Rate_EUR_USD">#REF!</definedName>
    <definedName name="Rate_GEL_USD" localSheetId="0">#REF!</definedName>
    <definedName name="Rate_GEL_USD">#REF!</definedName>
    <definedName name="დანარიცხ_კონსტრუქციებზე" localSheetId="0">#REF!</definedName>
    <definedName name="დანარიცხ_კონსტრუქციებზე">#REF!</definedName>
    <definedName name="დანარიცხ_ქვეკონტრაქტზე" localSheetId="0">#REF!</definedName>
    <definedName name="დანარიცხ_ქვეკონტრაქტზ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5" i="42" l="1"/>
  <c r="F404" i="42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8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6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6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9" i="42"/>
  <c r="F258" i="42"/>
  <c r="F257" i="42"/>
  <c r="F256" i="42"/>
  <c r="F255" i="42"/>
  <c r="F254" i="42"/>
  <c r="F253" i="42"/>
  <c r="F252" i="42"/>
  <c r="F251" i="42"/>
  <c r="F250" i="42"/>
  <c r="F249" i="42"/>
  <c r="F248" i="42"/>
  <c r="F247" i="42"/>
  <c r="F246" i="42"/>
  <c r="F245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D251" i="42"/>
  <c r="D242" i="42"/>
  <c r="D377" i="42"/>
  <c r="D376" i="42"/>
  <c r="D375" i="42"/>
  <c r="D374" i="42"/>
  <c r="D373" i="42"/>
  <c r="D372" i="42"/>
  <c r="D369" i="42"/>
  <c r="D368" i="42"/>
  <c r="D367" i="42"/>
  <c r="D364" i="42"/>
  <c r="D363" i="42"/>
  <c r="D362" i="42"/>
  <c r="D361" i="42"/>
  <c r="D360" i="42"/>
  <c r="D359" i="42"/>
  <c r="D358" i="42"/>
  <c r="D355" i="42"/>
  <c r="D356" i="42" s="1"/>
  <c r="D354" i="42"/>
  <c r="D353" i="42"/>
  <c r="D352" i="42"/>
  <c r="D349" i="42"/>
  <c r="D350" i="42" s="1"/>
  <c r="D339" i="42"/>
  <c r="D338" i="42"/>
  <c r="D337" i="42"/>
  <c r="D336" i="42"/>
  <c r="D333" i="42"/>
  <c r="D334" i="42" s="1"/>
  <c r="D332" i="42"/>
  <c r="D330" i="42"/>
  <c r="D329" i="42"/>
  <c r="D328" i="42"/>
  <c r="D327" i="42"/>
  <c r="D326" i="42"/>
  <c r="D324" i="42"/>
  <c r="D323" i="42"/>
  <c r="D322" i="42"/>
  <c r="D321" i="42"/>
  <c r="D320" i="42"/>
  <c r="D318" i="42"/>
  <c r="D317" i="42"/>
  <c r="D316" i="42"/>
  <c r="D315" i="42"/>
  <c r="D314" i="42"/>
  <c r="D311" i="42"/>
  <c r="D312" i="42" s="1"/>
  <c r="D310" i="42"/>
  <c r="D308" i="42"/>
  <c r="D307" i="42"/>
  <c r="D305" i="42"/>
  <c r="D303" i="42"/>
  <c r="D302" i="42"/>
  <c r="D301" i="42"/>
  <c r="D300" i="42"/>
  <c r="D298" i="42"/>
  <c r="D297" i="42"/>
  <c r="D296" i="42"/>
  <c r="D295" i="42"/>
  <c r="D294" i="42"/>
  <c r="D292" i="42"/>
  <c r="D291" i="42"/>
  <c r="D290" i="42"/>
  <c r="D289" i="42"/>
  <c r="D288" i="42"/>
  <c r="D282" i="42"/>
  <c r="D285" i="42" s="1"/>
  <c r="D276" i="42"/>
  <c r="D279" i="42" s="1"/>
  <c r="D270" i="42"/>
  <c r="D273" i="42" s="1"/>
  <c r="D264" i="42"/>
  <c r="D258" i="42"/>
  <c r="D248" i="42"/>
  <c r="D239" i="42"/>
  <c r="D240" i="42" s="1"/>
  <c r="D220" i="42"/>
  <c r="D192" i="42"/>
  <c r="D191" i="42"/>
  <c r="D17" i="42"/>
  <c r="D8" i="42"/>
  <c r="D405" i="42"/>
  <c r="D403" i="42"/>
  <c r="D401" i="42"/>
  <c r="D394" i="42"/>
  <c r="D392" i="42"/>
  <c r="D389" i="42"/>
  <c r="D386" i="42"/>
  <c r="D387" i="42" s="1"/>
  <c r="D383" i="42"/>
  <c r="D384" i="42" s="1"/>
  <c r="D380" i="42"/>
  <c r="D216" i="42"/>
  <c r="D217" i="42" s="1"/>
  <c r="D215" i="42"/>
  <c r="D214" i="42"/>
  <c r="D213" i="42"/>
  <c r="D212" i="42"/>
  <c r="D211" i="42"/>
  <c r="D207" i="42"/>
  <c r="D206" i="42"/>
  <c r="D208" i="42"/>
  <c r="D209" i="42" s="1"/>
  <c r="D202" i="42"/>
  <c r="D201" i="42"/>
  <c r="D200" i="42"/>
  <c r="D199" i="42"/>
  <c r="D198" i="42"/>
  <c r="D197" i="42"/>
  <c r="D203" i="42"/>
  <c r="D194" i="42"/>
  <c r="D193" i="42"/>
  <c r="D188" i="42"/>
  <c r="D189" i="42" s="1"/>
  <c r="D177" i="42"/>
  <c r="D176" i="42"/>
  <c r="D175" i="42"/>
  <c r="D178" i="42"/>
  <c r="D179" i="42" s="1"/>
  <c r="D169" i="42"/>
  <c r="D168" i="42"/>
  <c r="D167" i="42"/>
  <c r="D166" i="42"/>
  <c r="D165" i="42"/>
  <c r="D163" i="42"/>
  <c r="D162" i="42"/>
  <c r="D161" i="42"/>
  <c r="D160" i="42"/>
  <c r="D159" i="42"/>
  <c r="D137" i="42"/>
  <c r="D136" i="42"/>
  <c r="D135" i="42"/>
  <c r="D134" i="42"/>
  <c r="D157" i="42"/>
  <c r="D156" i="42"/>
  <c r="D155" i="42"/>
  <c r="D154" i="42"/>
  <c r="D153" i="42"/>
  <c r="D149" i="42"/>
  <c r="D150" i="42"/>
  <c r="D151" i="42" s="1"/>
  <c r="D147" i="42"/>
  <c r="D146" i="42"/>
  <c r="D144" i="42"/>
  <c r="D142" i="42"/>
  <c r="D139" i="42"/>
  <c r="D141" i="42"/>
  <c r="D132" i="42"/>
  <c r="D131" i="42"/>
  <c r="D130" i="42"/>
  <c r="D129" i="42"/>
  <c r="D128" i="42"/>
  <c r="D126" i="42"/>
  <c r="D125" i="42"/>
  <c r="D123" i="42"/>
  <c r="D122" i="42"/>
  <c r="D124" i="42"/>
  <c r="D172" i="42"/>
  <c r="D171" i="42"/>
  <c r="D116" i="42"/>
  <c r="D119" i="42" s="1"/>
  <c r="D110" i="42"/>
  <c r="D113" i="42" s="1"/>
  <c r="D104" i="42"/>
  <c r="D107" i="42" s="1"/>
  <c r="D98" i="42"/>
  <c r="D101" i="42" s="1"/>
  <c r="D92" i="42"/>
  <c r="D95" i="42" s="1"/>
  <c r="D96" i="42" s="1"/>
  <c r="D76" i="42"/>
  <c r="D82" i="42" s="1"/>
  <c r="D83" i="42" s="1"/>
  <c r="D85" i="42"/>
  <c r="D73" i="42"/>
  <c r="D64" i="42"/>
  <c r="D65" i="42" s="1"/>
  <c r="D54" i="42"/>
  <c r="D55" i="42" s="1"/>
  <c r="D51" i="42"/>
  <c r="D48" i="42"/>
  <c r="D46" i="42"/>
  <c r="D43" i="42"/>
  <c r="D44" i="42" s="1"/>
  <c r="D39" i="42"/>
  <c r="D36" i="42"/>
  <c r="D37" i="42" s="1"/>
  <c r="D32" i="42"/>
  <c r="D34" i="42" s="1"/>
  <c r="D28" i="42"/>
  <c r="D30" i="42" s="1"/>
  <c r="D24" i="42"/>
  <c r="D25" i="42" s="1"/>
  <c r="D22" i="42"/>
  <c r="D12" i="42"/>
  <c r="F406" i="42" l="1"/>
  <c r="D365" i="42"/>
  <c r="D378" i="42"/>
  <c r="D370" i="42"/>
  <c r="D340" i="42"/>
  <c r="D261" i="42"/>
  <c r="D262" i="42" s="1"/>
  <c r="D255" i="42"/>
  <c r="D249" i="42"/>
  <c r="D230" i="42"/>
  <c r="D231" i="42" s="1"/>
  <c r="D221" i="42"/>
  <c r="D274" i="42"/>
  <c r="D286" i="42"/>
  <c r="D280" i="42"/>
  <c r="D267" i="42"/>
  <c r="D398" i="42"/>
  <c r="D399" i="42" s="1"/>
  <c r="D390" i="42"/>
  <c r="D204" i="42"/>
  <c r="D195" i="42"/>
  <c r="D173" i="42"/>
  <c r="D120" i="42"/>
  <c r="D114" i="42"/>
  <c r="D108" i="42"/>
  <c r="D102" i="42"/>
  <c r="D89" i="42"/>
  <c r="D90" i="42" s="1"/>
  <c r="D74" i="42"/>
  <c r="D49" i="42"/>
  <c r="D40" i="42"/>
  <c r="D41" i="42"/>
  <c r="D33" i="42"/>
  <c r="D29" i="42"/>
  <c r="D26" i="42"/>
  <c r="D256" i="42" l="1"/>
  <c r="D268" i="42"/>
  <c r="F407" i="42" l="1"/>
  <c r="F408" i="42" s="1"/>
  <c r="F409" i="42" s="1"/>
  <c r="F410" i="42" s="1"/>
  <c r="F411" i="42" s="1"/>
  <c r="F412" i="42" s="1"/>
  <c r="F413" i="42" l="1"/>
  <c r="F414" i="42" s="1"/>
  <c r="F415" i="42" l="1"/>
  <c r="F416" i="42" s="1"/>
</calcChain>
</file>

<file path=xl/sharedStrings.xml><?xml version="1.0" encoding="utf-8"?>
<sst xmlns="http://schemas.openxmlformats.org/spreadsheetml/2006/main" count="829" uniqueCount="173">
  <si>
    <t>სამუშაოს დასახელება</t>
  </si>
  <si>
    <t>განზ.</t>
  </si>
  <si>
    <t>რაოდენობა</t>
  </si>
  <si>
    <t>ერთ. ღირებულება</t>
  </si>
  <si>
    <t>ჯამი</t>
  </si>
  <si>
    <t>სულ ჯამი:</t>
  </si>
  <si>
    <t>ზედნადები ხარჯები</t>
  </si>
  <si>
    <t>მოგება</t>
  </si>
  <si>
    <t>სულ (ლარი)</t>
  </si>
  <si>
    <t>კვ.მ.</t>
  </si>
  <si>
    <t>%</t>
  </si>
  <si>
    <t>კომპ.</t>
  </si>
  <si>
    <t>შრომის დანახარჯი</t>
  </si>
  <si>
    <t>კგ</t>
  </si>
  <si>
    <t>ცალი</t>
  </si>
  <si>
    <t>#</t>
  </si>
  <si>
    <t>ტონა</t>
  </si>
  <si>
    <t>კუბ.მ.</t>
  </si>
  <si>
    <t>სხვა მასალები</t>
  </si>
  <si>
    <t>დამატებითი ღირებულების გადასახადი</t>
  </si>
  <si>
    <t>ფასონური ელემენტები და საჰერმეტიზაციო მასალები</t>
  </si>
  <si>
    <t>სატრანსპორტო ხარჯი</t>
  </si>
  <si>
    <t>ქვიშა-ხრეშის ნარევი</t>
  </si>
  <si>
    <t>არმატურის შესაკრავი მავთული, დიამეტრით 2 მმ</t>
  </si>
  <si>
    <t>კგ.</t>
  </si>
  <si>
    <t>,,სენდვიჩ-პანელის" შურუფი</t>
  </si>
  <si>
    <t>ფუგა</t>
  </si>
  <si>
    <t>გაუთვალისწინებელი სამუშაოები</t>
  </si>
  <si>
    <t>სრული სახარჯთაღრიცხვო ღირებულება</t>
  </si>
  <si>
    <t>მონოლითური რკინაბეტონის ეზოს ფილის დემონტაჟი</t>
  </si>
  <si>
    <t>მონოლითური რკინაბეტონის saZirkvlebis დემონტაჟი</t>
  </si>
  <si>
    <r>
      <t>არმატურა A</t>
    </r>
    <r>
      <rPr>
        <sz val="11"/>
        <color theme="1"/>
        <rFont val="Arial"/>
        <family val="2"/>
        <charset val="204"/>
      </rPr>
      <t>A-500 C</t>
    </r>
    <r>
      <rPr>
        <sz val="11"/>
        <color theme="1"/>
        <rFont val="AcadMtavr"/>
      </rPr>
      <t xml:space="preserve"> კლასის, დიამეტრით 8 მმ</t>
    </r>
  </si>
  <si>
    <t>ქალაქ ბორჯომში მდებარე (ყოფილი მეოთხე სამმართველოს ტერიტორია. საკადასტრო კოდი: 64.22.04.364) ს. ს.  ,,ბორჯომმინწყლების" სარგებლობაში მყოფ ტერიტორიაზე, #134-ე და #59-ე ჭაბურღილების საკაპტაჟე შენობების მოწყობის სამუშაოების ხარჯთაღრიცხვა
(ფასები მოცემულია ლარებში)</t>
  </si>
  <si>
    <t>თხრილის დამუშავება ექსკავატორით</t>
  </si>
  <si>
    <t>თხრილის დამუშავება ხელით</t>
  </si>
  <si>
    <t>kanalizaciis Txrilis mowyoba</t>
  </si>
  <si>
    <t>cali</t>
  </si>
  <si>
    <t>kanalizaciis Webis Zirebis dabetoneba, sisqiT 150 mm</t>
  </si>
  <si>
    <r>
      <t>ბეტონის მინარევი ჰიდროსაიზოლაციო მასალა ,,kalmatron -</t>
    </r>
    <r>
      <rPr>
        <sz val="11"/>
        <color theme="1"/>
        <rFont val="Arial"/>
        <family val="2"/>
        <charset val="204"/>
      </rPr>
      <t xml:space="preserve"> D  W8"</t>
    </r>
  </si>
  <si>
    <t>kanalizaciis Wa, diametriT 700 mm, simaRliT 1000 mm.</t>
  </si>
  <si>
    <t>kanalizaciis Wis Tujis xufi</t>
  </si>
  <si>
    <t>kanalizaciis Webis Tujis xufebis damontaJeba</t>
  </si>
  <si>
    <t>kanalizaciis Webis damontaJeba, diametriT 700 mm, simaRliT 1000 mm</t>
  </si>
  <si>
    <t>kanalizaciis uJangavi foladis trapi sifoniT, diametriT 150 mm</t>
  </si>
  <si>
    <t>kanalizaciis milebis qveS qviSa-xreSis fuZis mowyoba, sisqiT 200 mm</t>
  </si>
  <si>
    <t>kanalizaciis Webis Zirebis qveS qviSa-xreSis fuZis mowyoba, sisqiT 200 mm</t>
  </si>
  <si>
    <t>kub. m.</t>
  </si>
  <si>
    <t>metri</t>
  </si>
  <si>
    <t>kanalizaciis milebis zemodan qviSa-xreSis damcavi fenis mowyoba, sisqiT 200 mm</t>
  </si>
  <si>
    <t>kanalizaciis TxrilSi gruntis ukuCayra da fenebad motkepvna</t>
  </si>
  <si>
    <t>arsebuli ormos Sevseba mdinaris balastiT da fenebad motkepvna</t>
  </si>
  <si>
    <t>mdinaris balasti</t>
  </si>
  <si>
    <t>teritoriis moSandakeba buldozeriT</t>
  </si>
  <si>
    <t>kv. m.</t>
  </si>
  <si>
    <t>#134-e WaburRilis sakaptaJe nagebobis mowyoba</t>
  </si>
  <si>
    <t>saZirkvlis filis qveS qviSa-xreSis fuZis mowyoba, sisqiT 300 mm</t>
  </si>
  <si>
    <t>#134-e WaburRilis sakaptaJe nagebobis saZirkvlis filis dabetoneba</t>
  </si>
  <si>
    <t>#134-e WaburRilis sakaptaJe nagebobis cokolis dabetoneba</t>
  </si>
  <si>
    <t>#134-e WaburRilis sakaptaJe nagebobis liTonis svetebis montaJi</t>
  </si>
  <si>
    <t>liTonis kvadratuli mili kveTiT 100*100 mm, kedlis sisqiT 4 mm</t>
  </si>
  <si>
    <t>tona</t>
  </si>
  <si>
    <t>liTonis furceli sisqiT 10 mm</t>
  </si>
  <si>
    <t>liTonis furceli sisqiT 6 mm</t>
  </si>
  <si>
    <t>liTonis ankeri, diametriT 16 mm, Caankerebis siRrmiT 150 mm</t>
  </si>
  <si>
    <t>eleqtrodi</t>
  </si>
  <si>
    <t>kg</t>
  </si>
  <si>
    <t>#134-e WaburRilis sakaptaJe nagebobis cokolis liTonis rigelebis montaJi</t>
  </si>
  <si>
    <t>liTonis tolgverda kuTxivana kveTiT #50, kedlis sisqiT 3 mm</t>
  </si>
  <si>
    <t>liTonis ankeri, diametriT 16 mm, Caankerebis siRrmiT 150 mm (moewyos bijiT araumetesi 500 mm)</t>
  </si>
  <si>
    <t>#134-e WaburRilis sakaptaJe nagebobis `sendviC-panelebis~ sayrdeni liTonis rigelebis montaJi</t>
  </si>
  <si>
    <t>#134-e WaburRilis sakaptaJe nagebobis liTonis zRudarebis montaJi</t>
  </si>
  <si>
    <t>#134-e WaburRilis sakaptaJe nagebobis saxuravis liTonis grZivebis montaJi</t>
  </si>
  <si>
    <t>#134-e WaburRilis sakaptaJe nagebobis saxuravis liTonis rigelebis montaJi</t>
  </si>
  <si>
    <t>liTonis marTkuTxa mili kveTiT 60*40 mm, kedlis sisqiT 3 mm</t>
  </si>
  <si>
    <t>#134-e WaburRilis sakaptaJe nagebobis parapetis liTonis karkasis montaJi</t>
  </si>
  <si>
    <t>liTonis kvadratuli mili kveTiT 40*40 mm, kedlis sisqiT 3 mm</t>
  </si>
  <si>
    <t>#134-e WaburRilis sakaptaJe nagebobis rkinabetonis cokolis gare zedapiris Selesva cement-qviSis duRabiT</t>
  </si>
  <si>
    <t>qviSa-cementis xsnari</t>
  </si>
  <si>
    <t>#134-e WaburRilis sakaptaJe nagebobis  საკედლე ,,სენდვიჩ-პანელების" მონტაჟი, სისქით 50 მმ, ქვაბამბის შემავსებლით.</t>
  </si>
  <si>
    <t xml:space="preserve"> #134-e WaburRilis sakaptaJe nagebobis სახურავის ,,სენდვიჩ-პანელების" მონტაჟი, სისქით 50 მმ, ქვაბამბის შემავსებლით.</t>
  </si>
  <si>
    <t xml:space="preserve"> #134-e WaburRilis sakaptaJe nagebobis aluminis გარე კარის ბლოკების მონტაჟი</t>
  </si>
  <si>
    <t xml:space="preserve"> #134-e WaburRilis sakaptaJe nagebobis aluminis fanjris ბლოკების მონტაჟი</t>
  </si>
  <si>
    <t>cementis xsnari</t>
  </si>
  <si>
    <t xml:space="preserve">  #134-e WaburRilis sakaptaJe nagebobis იატაკების მოწყობა ხელოვნური გრანიტის ფილებით</t>
  </si>
  <si>
    <t xml:space="preserve"> #134-e WaburRilis sakaptaJe nagebobis alukabondis parapetis მონტაჟი</t>
  </si>
  <si>
    <t xml:space="preserve">  #134-e WaburRilis sakaptaJe nagebobis rkinabetonis cokolis Siga zedapiris mopirkeTeba ხელოვნური გრანიტის ფილებით</t>
  </si>
  <si>
    <t xml:space="preserve">  #134-e WaburRilis sakaptaJe nagebobis იატაკებebze plintusis მოწყობა ხელოვნური გრანიტის ფილებით</t>
  </si>
  <si>
    <t>#134-e WaburRilis sakaptaJe nagebobis rkinabetonis cokolis gare zedapiris SeRebva fasadis saRebaviT</t>
  </si>
  <si>
    <t>fasadis saRebavi</t>
  </si>
  <si>
    <t>kg.</t>
  </si>
  <si>
    <t>zumfara</t>
  </si>
  <si>
    <t>#134-e WaburRilis sakaptaJe nagebobis eleqtrosamontaJo samuSaoebi</t>
  </si>
  <si>
    <t>eleqtrogamanawilebeli fari</t>
  </si>
  <si>
    <t>Stefceli</t>
  </si>
  <si>
    <t>#134-e WaburRilis sakaptaJe nagebobis liTonis konstruqciebis SeRebva antikoroziuli saRebaviT</t>
  </si>
  <si>
    <t>antikoroziuli saRebavi liTonis konstruqciebisTvis</t>
  </si>
  <si>
    <t>#134-e WaburRilis sakaptaJe nagebobis wyalSemkrebi Raris (`Jolobis~) mowyoba. (saxuravis qanobze dakidebuli `Jolobi~)</t>
  </si>
  <si>
    <t>wyalmimRebi Rari, Tunuqis, dasakidi, diametriT 150 mm</t>
  </si>
  <si>
    <t>wyalmimRebi dasakidi Raris samagri, Tunuqis, diametriT 150 mm</t>
  </si>
  <si>
    <t>feradi Tunuqis furceli, sisqiT 0,5 mm</t>
  </si>
  <si>
    <t>lursmani</t>
  </si>
  <si>
    <t>WanWiki</t>
  </si>
  <si>
    <t>naWedi</t>
  </si>
  <si>
    <t>#134-e WaburRilis sakaptaJe nagebobis wyalmimRebi Zabrebis mowyoba. Tunuqis, diametriT 150 mm</t>
  </si>
  <si>
    <t>wyalmimRebi dasakidi Zabri, Tunuqis,  diametriT 150 mm</t>
  </si>
  <si>
    <t>wyalmimRebi dasakidi Zabris samagri, Tunuqis, diametriT 150 mm</t>
  </si>
  <si>
    <t>kompleqti</t>
  </si>
  <si>
    <t>#134-e WaburRilis sakaptaJe nagebobis wyalsawreti milebis mowyoba</t>
  </si>
  <si>
    <t>wyalsawreti mili, Tunuqis, diametriT 150 mm</t>
  </si>
  <si>
    <t>wyalsawreti milis samagri, Tunuqis, diametriT 150 mm</t>
  </si>
  <si>
    <t>Txrilebis moswuoba bordiurebis dasamontaJeblad</t>
  </si>
  <si>
    <t>betonis bordiurebis qveS qviSa-xreSis fuZis mowyoba, sisqiT 200 mm</t>
  </si>
  <si>
    <t>betonis bordiurebis mowyoba</t>
  </si>
  <si>
    <t>betonis savali gzebisa da moednebis qveS qviSa-xreSis fuZis mowyoba, sisqiT 200 mm</t>
  </si>
  <si>
    <t>betonis savali gzebisa da moednebis mowyoba bordiurebs Soris</t>
  </si>
  <si>
    <t>samSeneblo samuSaoebis dasrulebis Semdeg teritoriis dasufTaveba, narCenebis Segroveba da gamotana avtoTviTmclelze dasatvirTad</t>
  </si>
  <si>
    <t>samSeneblo narCenebis gatana avtotviTmcleliT 25 km-mde manZilze</t>
  </si>
  <si>
    <t>samSeneblo narCenebis datvirTva eqskavatoriT avtoTviTmclelze</t>
  </si>
  <si>
    <t>#134-e WaburRilis sakaptaJe nagebobis rkinabetonis iatakis filis moWimva cementis xsnariT, marka 200, saSualo soisqit 30 mm</t>
  </si>
  <si>
    <r>
      <t>sulfatmedegi ბეტონი B</t>
    </r>
    <r>
      <rPr>
        <sz val="11"/>
        <color theme="1"/>
        <rFont val="Arial"/>
        <family val="2"/>
        <charset val="204"/>
      </rPr>
      <t>B</t>
    </r>
    <r>
      <rPr>
        <sz val="11"/>
        <color theme="1"/>
        <rFont val="AcadMtavr"/>
      </rPr>
      <t>-25 კლასის</t>
    </r>
  </si>
  <si>
    <t>ბარგალკის ქვა (230*2*22,2)</t>
  </si>
  <si>
    <t>სამშენებლო ლურსმანი, Rariani</t>
  </si>
  <si>
    <t>kanalizaciis uJangavi foladis trapebis damontaJeba, diametriT 150 mm</t>
  </si>
  <si>
    <t>kanalizaciis plastmasis milebis montaJi, diametriT 160 mm, gofrirebuli, adgilobrivi warmoebis</t>
  </si>
  <si>
    <r>
      <t xml:space="preserve">kanalizaciis plastmasis mili, diametriT 160 mm, gofrirebuli, adgilobrivi warmoebis, 160*2.3 mm </t>
    </r>
    <r>
      <rPr>
        <sz val="11"/>
        <color theme="1"/>
        <rFont val="Arial"/>
        <family val="2"/>
        <charset val="204"/>
      </rPr>
      <t>SN-</t>
    </r>
    <r>
      <rPr>
        <sz val="11"/>
        <color theme="1"/>
        <rFont val="AcadMtavr"/>
      </rPr>
      <t>8</t>
    </r>
  </si>
  <si>
    <r>
      <t>ბეტონი B</t>
    </r>
    <r>
      <rPr>
        <sz val="11"/>
        <color theme="1"/>
        <rFont val="Arial"/>
        <family val="2"/>
        <charset val="204"/>
      </rPr>
      <t>B</t>
    </r>
    <r>
      <rPr>
        <sz val="11"/>
        <color theme="1"/>
        <rFont val="AcadMtavr"/>
      </rPr>
      <t>-25 კლასის, sulfatomedegi</t>
    </r>
  </si>
  <si>
    <r>
      <t>არმატურა A</t>
    </r>
    <r>
      <rPr>
        <sz val="11"/>
        <color theme="1"/>
        <rFont val="Arial"/>
        <family val="2"/>
        <charset val="204"/>
      </rPr>
      <t>A-500 C</t>
    </r>
    <r>
      <rPr>
        <sz val="11"/>
        <color theme="1"/>
        <rFont val="AcadMtavr"/>
      </rPr>
      <t xml:space="preserve"> კლასის, დიამეტრით 8 მმ, rusTavis</t>
    </r>
  </si>
  <si>
    <r>
      <t>არმატურა A</t>
    </r>
    <r>
      <rPr>
        <sz val="11"/>
        <color theme="1"/>
        <rFont val="Arial"/>
        <family val="2"/>
        <charset val="204"/>
      </rPr>
      <t>A-240 C</t>
    </r>
    <r>
      <rPr>
        <sz val="11"/>
        <color theme="1"/>
        <rFont val="AcadMtavr"/>
      </rPr>
      <t xml:space="preserve"> კლასის, დიამეტრით 8 მმ, rusTavis</t>
    </r>
  </si>
  <si>
    <t>არმატურა AA-500 C კლასის, დიამეტრით 8 მმ, rusTavis</t>
  </si>
  <si>
    <t>ხის მასალა ყალიბების მოსაწყობად, nedli, wiwvovani, adgilobrivi</t>
  </si>
  <si>
    <t>საკედლე ,,სენდვიჩ-პანელი" სისქით 50 მმ, poliureTanis შემავსებლით</t>
  </si>
  <si>
    <t>სახურავის ,,სენდვიჩ-პანელი" სისქით 50 მმ, poliureTanis შემავსებლით</t>
  </si>
  <si>
    <t>alukabondi samontaJo elementebiT, safasade, mosapirkeTebeli filovani sistema, germanuli</t>
  </si>
  <si>
    <t>alukabondis ფასონური ელემენტები და საჰერმეტიზაციო მასალები</t>
  </si>
  <si>
    <t xml:space="preserve">aluminis gare karis bloki samontaJo elementebiT, ori cali (Termosistema) </t>
  </si>
  <si>
    <t xml:space="preserve">aluminis fanjris bloki samontaJo elementebiT, ori cali (Termosistema) </t>
  </si>
  <si>
    <t>ხელოვნური გრანიტის ფილა, priala</t>
  </si>
  <si>
    <t>წებოცემენტი, yinvagamZle</t>
  </si>
  <si>
    <t>fiTxi, fasadis</t>
  </si>
  <si>
    <t>avtomaturi amomrTveli, 10 amp</t>
  </si>
  <si>
    <t>CamrTveli, erTklaviSiani</t>
  </si>
  <si>
    <r>
      <t xml:space="preserve">Weris sanaTi, </t>
    </r>
    <r>
      <rPr>
        <sz val="11"/>
        <color theme="1"/>
        <rFont val="Arial"/>
        <family val="2"/>
        <charset val="204"/>
      </rPr>
      <t>LED,</t>
    </r>
    <r>
      <rPr>
        <sz val="11"/>
        <color theme="1"/>
        <rFont val="AcadMtavr"/>
      </rPr>
      <t xml:space="preserve"> 40 vati</t>
    </r>
  </si>
  <si>
    <r>
      <t xml:space="preserve">kedlis sanaTi, </t>
    </r>
    <r>
      <rPr>
        <sz val="11"/>
        <color theme="1"/>
        <rFont val="Arial"/>
        <family val="2"/>
        <charset val="204"/>
      </rPr>
      <t>LED,</t>
    </r>
    <r>
      <rPr>
        <sz val="11"/>
        <color theme="1"/>
        <rFont val="AcadMtavr"/>
      </rPr>
      <t xml:space="preserve"> 40 vati, bra</t>
    </r>
  </si>
  <si>
    <t>spilenZis sadeni ormagi izolaciiT, rTulad aalebadi, 2*2.5</t>
  </si>
  <si>
    <t>antikoroziuli saRebavis gamxsneli, liTonis konstruqciebisTvis</t>
  </si>
  <si>
    <t>betonis bordiuri, 30*15 sm</t>
  </si>
  <si>
    <t>ბეტონი BB-25 კლასის, sulfatomedegi</t>
  </si>
  <si>
    <t>#59-e WaburRilis sakaptaJe nagebobis mowyoba</t>
  </si>
  <si>
    <t>#59-e WaburRilis sakaptaJe nagebobis saZirkvlis filis dabetoneba</t>
  </si>
  <si>
    <t>#59-e WaburRilis sakaptaJe nagebobis cokolis dabetoneba</t>
  </si>
  <si>
    <t>#59-e WaburRilis sakaptaJe nagebobis liTonis svetebis montaJi</t>
  </si>
  <si>
    <t>#59-e WaburRilis sakaptaJe nagebobis cokolis liTonis rigelebis montaJi</t>
  </si>
  <si>
    <t>#59-e WaburRilis sakaptaJe nagebobis `sendviC-panelebis~ sayrdeni liTonis rigelebis montaJi</t>
  </si>
  <si>
    <t>#59-e WaburRilis sakaptaJe nagebobis liTonis zRudarebis montaJi</t>
  </si>
  <si>
    <t>#59-e WaburRilis sakaptaJe nagebobis saxuravis liTonis rigelebis montaJi</t>
  </si>
  <si>
    <t>#59-e WaburRilis sakaptaJe nagebobis saxuravis liTonis grZivebis montaJi</t>
  </si>
  <si>
    <t>#59-e WaburRilis sakaptaJe nagebobis parapetis liTonis karkasis montaJi</t>
  </si>
  <si>
    <t>#59-e WaburRilis sakaptaJe nagebobis  საკედლე ,,სენდვიჩ-პანელების" მონტაჟი, სისქით 50 მმ, ქვაბამბის შემავსებლით.</t>
  </si>
  <si>
    <t xml:space="preserve"> #59-e WaburRilis sakaptaJe nagebobis სახურავის ,,სენდვიჩ-პანელების" მონტაჟი, სისქით 50 მმ, ქვაბამბის შემავსებლით.</t>
  </si>
  <si>
    <t xml:space="preserve"> #59-e WaburRilis sakaptaJe nagebobis alukabondis parapetis მონტაჟი</t>
  </si>
  <si>
    <t xml:space="preserve"> #59-e WaburRilis sakaptaJe nagebobis aluminis გარე კარის ბლოკების მონტაჟი</t>
  </si>
  <si>
    <t>#59-e WaburRilis sakaptaJe nagebobis rkinabetonis iatakis filis moWimva cementis xsnariT, marka 200, saSualo soisqit 30 mm</t>
  </si>
  <si>
    <t xml:space="preserve">  #59-e WaburRilis sakaptaJe nagebobis იატაკების მოწყობა ხელოვნური გრანიტის ფილებით</t>
  </si>
  <si>
    <t xml:space="preserve">  #59-e WaburRilis sakaptaJe nagebobis rkinabetonis cokolis Siga zedapiris mopirkeTeba ხელოვნური გრანიტის ფილებით</t>
  </si>
  <si>
    <t xml:space="preserve">  #59-e WaburRilis sakaptaJe nagebobis იატაკებebze plintusis მოწყობა ხელოვნური გრანიტის ფილებით</t>
  </si>
  <si>
    <t>#59-e WaburRilis sakaptaJe nagebobis rkinabetonis cokolis gare zedapiris Selesva cement-qviSis duRabiT</t>
  </si>
  <si>
    <t>#59-e WaburRilis sakaptaJe nagebobis rkinabetonis cokolis gare zedapiris SeRebva fasadis saRebaviT</t>
  </si>
  <si>
    <t>#59-e WaburRilis sakaptaJe nagebobis eleqtrosamontaJo samuSaoebi</t>
  </si>
  <si>
    <t>#59-e WaburRilis sakaptaJe nagebobis liTonis konstruqciebis SeRebva antikoroziuli saRebaviT</t>
  </si>
  <si>
    <t>#59-e WaburRilis sakaptaJe nagebobis wyalSemkrebi Raris (`Jolobis~) mowyoba. (saxuravis qanobze dakidebuli `Jolobi~)</t>
  </si>
  <si>
    <t>#59-e WaburRilis sakaptaJe nagebobis wyalmimRebi Zabrebis mowyoba. Tunuqis, diametriT 150 mm</t>
  </si>
  <si>
    <t>#59-e WaburRilis sakaptaJe nagebobis wyalsawreti milebis mowyoba</t>
  </si>
  <si>
    <r>
      <t>არმატურა</t>
    </r>
    <r>
      <rPr>
        <sz val="11"/>
        <color theme="1"/>
        <rFont val="Arial"/>
        <family val="2"/>
        <charset val="204"/>
      </rPr>
      <t xml:space="preserve"> A-500 C</t>
    </r>
    <r>
      <rPr>
        <sz val="11"/>
        <color theme="1"/>
        <rFont val="AcadMtavr"/>
      </rPr>
      <t xml:space="preserve"> კლასის, დიამეტრით 8 მმ, rusTavis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</si>
</sst>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164" formatCode="_-* #,##0.00\ _₽_-;\-* #,##0.00\ _₽_-;_-* &quot;-&quot;??\ _₽_-;_-@_-"/>
    <numFmt numFmtId="165" formatCode="_-* #,##0.00_р_._-;\-* #,##0.00_р_._-;_-* &quot;-&quot;??_р_._-;_-@_-"/>
    <numFmt numFmtId="166" formatCode="_([$GEL]\ * #,##0.00_);_([$GEL]\ * \(#,##0.00\);_([$GEL]\ * &quot;-&quot;??_);_(@_)"/>
    <numFmt numFmtId="167" formatCode="_-* #,##0.00\ [$₾-437]_-;\-* #,##0.00\ [$₾-437]_-;_-* &quot;-&quot;??\ [$₾-437]_-;_-@_-"/>
    <numFmt numFmtId="168" formatCode="#,##0.00\ [$₾-437]"/>
    <numFmt numFmtId="169" formatCode="_-* #,##0.000_р_._-;\-* #,##0.000_р_._-;_-* &quot;-&quot;??_р_._-;_-@_-"/>
    <numFmt numFmtId="170" formatCode="_-* #,##0.000\ _₽_-;\-* #,##0.000\ _₽_-;_-* &quot;-&quot;??\ _₽_-;_-@_-"/>
    <numFmt numFmtId="171" formatCode="0.000"/>
    <numFmt numFmtId="172" formatCode="_-* #,##0.000\ _₽_-;\-* #,##0.000\ _₽_-;_-* &quot;-&quot;?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AcadMtavr"/>
    </font>
    <font>
      <b/>
      <sz val="10"/>
      <color indexed="8"/>
      <name val="AcadMtavr"/>
    </font>
    <font>
      <sz val="11"/>
      <color theme="1"/>
      <name val="AcadMtavr"/>
    </font>
    <font>
      <sz val="10"/>
      <color theme="1"/>
      <name val="AcadMtavr"/>
    </font>
    <font>
      <sz val="10"/>
      <color indexed="8"/>
      <name val="AcadMtavr"/>
    </font>
    <font>
      <b/>
      <sz val="11"/>
      <color theme="1"/>
      <name val="AcadMtavr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6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1" applyFon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68" fontId="9" fillId="0" borderId="1" xfId="0" applyNumberFormat="1" applyFont="1" applyBorder="1" applyAlignment="1">
      <alignment horizontal="left" vertical="top" wrapText="1"/>
    </xf>
    <xf numFmtId="168" fontId="9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top" wrapText="1"/>
    </xf>
    <xf numFmtId="169" fontId="10" fillId="0" borderId="1" xfId="1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top" wrapText="1"/>
    </xf>
    <xf numFmtId="169" fontId="12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9" fontId="11" fillId="0" borderId="1" xfId="8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68" fontId="13" fillId="0" borderId="2" xfId="1" applyNumberFormat="1" applyFont="1" applyFill="1" applyBorder="1" applyAlignment="1">
      <alignment horizontal="righ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168" fontId="13" fillId="0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5" fontId="10" fillId="0" borderId="0" xfId="1" applyFont="1" applyAlignment="1">
      <alignment horizontal="center" vertical="center" wrapText="1"/>
    </xf>
    <xf numFmtId="49" fontId="14" fillId="2" borderId="3" xfId="5" applyNumberFormat="1" applyFont="1" applyFill="1" applyBorder="1" applyAlignment="1">
      <alignment vertical="center" wrapText="1"/>
    </xf>
    <xf numFmtId="169" fontId="9" fillId="0" borderId="1" xfId="0" applyNumberFormat="1" applyFont="1" applyBorder="1" applyAlignment="1">
      <alignment horizontal="center" vertical="top" wrapText="1"/>
    </xf>
    <xf numFmtId="170" fontId="12" fillId="0" borderId="1" xfId="1" applyNumberFormat="1" applyFont="1" applyFill="1" applyBorder="1" applyAlignment="1">
      <alignment horizontal="center" vertical="top" wrapText="1"/>
    </xf>
    <xf numFmtId="170" fontId="10" fillId="0" borderId="1" xfId="1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left" vertical="top" wrapText="1"/>
    </xf>
    <xf numFmtId="172" fontId="10" fillId="0" borderId="1" xfId="1" applyNumberFormat="1" applyFont="1" applyFill="1" applyBorder="1" applyAlignment="1">
      <alignment horizontal="center" vertical="center" wrapText="1"/>
    </xf>
    <xf numFmtId="49" fontId="15" fillId="2" borderId="3" xfId="5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2" xfId="6" xr:uid="{00000000-0005-0000-0000-000001000000}"/>
    <cellStyle name="Comma 3" xfId="10" xr:uid="{00000000-0005-0000-0000-000002000000}"/>
    <cellStyle name="Normal" xfId="0" builtinId="0"/>
    <cellStyle name="Normal 2" xfId="2" xr:uid="{00000000-0005-0000-0000-000004000000}"/>
    <cellStyle name="Normal 2 2" xfId="5" xr:uid="{00000000-0005-0000-0000-000005000000}"/>
    <cellStyle name="Normal 3" xfId="3" xr:uid="{00000000-0005-0000-0000-000006000000}"/>
    <cellStyle name="Normal 4" xfId="9" xr:uid="{00000000-0005-0000-0000-000007000000}"/>
    <cellStyle name="Percent" xfId="8" builtinId="5"/>
    <cellStyle name="Percent 2" xfId="4" xr:uid="{00000000-0005-0000-0000-000009000000}"/>
    <cellStyle name="Percent 3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26"/>
  <sheetViews>
    <sheetView tabSelected="1" view="pageBreakPreview" topLeftCell="A24" zoomScaleNormal="100" zoomScaleSheetLayoutView="100" workbookViewId="0">
      <selection activeCell="G1" sqref="G1"/>
    </sheetView>
  </sheetViews>
  <sheetFormatPr defaultColWidth="9.140625" defaultRowHeight="15" x14ac:dyDescent="0.25"/>
  <cols>
    <col min="1" max="1" width="4.140625" style="1" customWidth="1"/>
    <col min="2" max="2" width="32.42578125" style="1" customWidth="1"/>
    <col min="3" max="3" width="8.85546875" style="1" customWidth="1"/>
    <col min="4" max="4" width="12" style="1" customWidth="1"/>
    <col min="5" max="5" width="12.28515625" style="2" customWidth="1"/>
    <col min="6" max="6" width="15.7109375" style="2" customWidth="1"/>
    <col min="7" max="7" width="130.28515625" style="5" customWidth="1"/>
    <col min="8" max="9" width="11.5703125" style="1" bestFit="1" customWidth="1"/>
    <col min="10" max="16384" width="9.140625" style="1"/>
  </cols>
  <sheetData>
    <row r="1" spans="1:6" ht="111" customHeight="1" x14ac:dyDescent="0.25">
      <c r="A1" s="38"/>
      <c r="B1" s="44" t="s">
        <v>32</v>
      </c>
      <c r="C1" s="44"/>
      <c r="D1" s="44"/>
      <c r="E1" s="44"/>
      <c r="F1" s="44"/>
    </row>
    <row r="2" spans="1:6" ht="36.6" customHeight="1" x14ac:dyDescent="0.25">
      <c r="A2" s="7" t="s">
        <v>15</v>
      </c>
      <c r="B2" s="10" t="s">
        <v>0</v>
      </c>
      <c r="C2" s="10" t="s">
        <v>1</v>
      </c>
      <c r="D2" s="10" t="s">
        <v>2</v>
      </c>
      <c r="E2" s="11" t="s">
        <v>3</v>
      </c>
      <c r="F2" s="11" t="s">
        <v>8</v>
      </c>
    </row>
    <row r="3" spans="1:6" ht="40.5" customHeight="1" x14ac:dyDescent="0.25">
      <c r="A3" s="6">
        <v>1</v>
      </c>
      <c r="B3" s="12" t="s">
        <v>29</v>
      </c>
      <c r="C3" s="18" t="s">
        <v>17</v>
      </c>
      <c r="D3" s="42">
        <v>12</v>
      </c>
      <c r="E3" s="13"/>
      <c r="F3" s="14">
        <f>D3*E3</f>
        <v>0</v>
      </c>
    </row>
    <row r="4" spans="1:6" ht="22.5" customHeight="1" x14ac:dyDescent="0.25">
      <c r="A4" s="6"/>
      <c r="B4" s="15" t="s">
        <v>12</v>
      </c>
      <c r="C4" s="16" t="s">
        <v>17</v>
      </c>
      <c r="D4" s="22">
        <v>12</v>
      </c>
      <c r="E4" s="17"/>
      <c r="F4" s="14">
        <f t="shared" ref="F4:F67" si="0">D4*E4</f>
        <v>0</v>
      </c>
    </row>
    <row r="5" spans="1:6" ht="45.75" customHeight="1" x14ac:dyDescent="0.25">
      <c r="A5" s="9">
        <v>2</v>
      </c>
      <c r="B5" s="12" t="s">
        <v>30</v>
      </c>
      <c r="C5" s="18" t="s">
        <v>17</v>
      </c>
      <c r="D5" s="23">
        <v>6</v>
      </c>
      <c r="E5" s="19"/>
      <c r="F5" s="14">
        <f t="shared" si="0"/>
        <v>0</v>
      </c>
    </row>
    <row r="6" spans="1:6" ht="27.75" customHeight="1" x14ac:dyDescent="0.25">
      <c r="A6" s="8"/>
      <c r="B6" s="15" t="s">
        <v>12</v>
      </c>
      <c r="C6" s="20" t="s">
        <v>17</v>
      </c>
      <c r="D6" s="24">
        <v>6</v>
      </c>
      <c r="E6" s="21"/>
      <c r="F6" s="14">
        <f t="shared" si="0"/>
        <v>0</v>
      </c>
    </row>
    <row r="7" spans="1:6" ht="34.5" customHeight="1" x14ac:dyDescent="0.25">
      <c r="A7" s="9">
        <v>3</v>
      </c>
      <c r="B7" s="12" t="s">
        <v>35</v>
      </c>
      <c r="C7" s="18" t="s">
        <v>17</v>
      </c>
      <c r="D7" s="39">
        <v>47</v>
      </c>
      <c r="E7" s="19"/>
      <c r="F7" s="14">
        <f t="shared" si="0"/>
        <v>0</v>
      </c>
    </row>
    <row r="8" spans="1:6" ht="36" customHeight="1" x14ac:dyDescent="0.25">
      <c r="A8" s="8"/>
      <c r="B8" s="15" t="s">
        <v>33</v>
      </c>
      <c r="C8" s="20" t="s">
        <v>17</v>
      </c>
      <c r="D8" s="24">
        <f>D7*1.3</f>
        <v>61.1</v>
      </c>
      <c r="E8" s="21"/>
      <c r="F8" s="14">
        <f t="shared" si="0"/>
        <v>0</v>
      </c>
    </row>
    <row r="9" spans="1:6" ht="28.5" customHeight="1" x14ac:dyDescent="0.25">
      <c r="A9" s="8"/>
      <c r="B9" s="15" t="s">
        <v>34</v>
      </c>
      <c r="C9" s="20" t="s">
        <v>17</v>
      </c>
      <c r="D9" s="24">
        <v>4</v>
      </c>
      <c r="E9" s="21"/>
      <c r="F9" s="14">
        <f t="shared" si="0"/>
        <v>0</v>
      </c>
    </row>
    <row r="10" spans="1:6" ht="44.25" customHeight="1" x14ac:dyDescent="0.25">
      <c r="A10" s="9">
        <v>4</v>
      </c>
      <c r="B10" s="12" t="s">
        <v>45</v>
      </c>
      <c r="C10" s="18" t="s">
        <v>36</v>
      </c>
      <c r="D10" s="39">
        <v>3</v>
      </c>
      <c r="E10" s="19"/>
      <c r="F10" s="14">
        <f t="shared" si="0"/>
        <v>0</v>
      </c>
    </row>
    <row r="11" spans="1:6" ht="19.5" customHeight="1" x14ac:dyDescent="0.25">
      <c r="A11" s="6"/>
      <c r="B11" s="15" t="s">
        <v>22</v>
      </c>
      <c r="C11" s="16" t="s">
        <v>17</v>
      </c>
      <c r="D11" s="22">
        <v>0.82</v>
      </c>
      <c r="E11" s="17"/>
      <c r="F11" s="14">
        <f t="shared" si="0"/>
        <v>0</v>
      </c>
    </row>
    <row r="12" spans="1:6" ht="29.25" customHeight="1" x14ac:dyDescent="0.25">
      <c r="A12" s="8"/>
      <c r="B12" s="15" t="s">
        <v>12</v>
      </c>
      <c r="C12" s="20" t="s">
        <v>17</v>
      </c>
      <c r="D12" s="24">
        <f>D11</f>
        <v>0.82</v>
      </c>
      <c r="E12" s="21"/>
      <c r="F12" s="14">
        <f t="shared" si="0"/>
        <v>0</v>
      </c>
    </row>
    <row r="13" spans="1:6" ht="35.25" customHeight="1" x14ac:dyDescent="0.25">
      <c r="A13" s="9">
        <v>5</v>
      </c>
      <c r="B13" s="12" t="s">
        <v>37</v>
      </c>
      <c r="C13" s="18" t="s">
        <v>36</v>
      </c>
      <c r="D13" s="39">
        <v>3</v>
      </c>
      <c r="E13" s="19"/>
      <c r="F13" s="14">
        <f t="shared" si="0"/>
        <v>0</v>
      </c>
    </row>
    <row r="14" spans="1:6" ht="36.75" customHeight="1" x14ac:dyDescent="0.25">
      <c r="A14" s="6"/>
      <c r="B14" s="15" t="s">
        <v>119</v>
      </c>
      <c r="C14" s="16" t="s">
        <v>17</v>
      </c>
      <c r="D14" s="22">
        <v>0.47</v>
      </c>
      <c r="E14" s="17"/>
      <c r="F14" s="14">
        <f t="shared" si="0"/>
        <v>0</v>
      </c>
    </row>
    <row r="15" spans="1:6" ht="43.5" customHeight="1" x14ac:dyDescent="0.25">
      <c r="A15" s="6"/>
      <c r="B15" s="15" t="s">
        <v>38</v>
      </c>
      <c r="C15" s="16" t="s">
        <v>24</v>
      </c>
      <c r="D15" s="22">
        <v>2</v>
      </c>
      <c r="E15" s="17"/>
      <c r="F15" s="14">
        <f t="shared" si="0"/>
        <v>0</v>
      </c>
    </row>
    <row r="16" spans="1:6" ht="39.75" customHeight="1" x14ac:dyDescent="0.25">
      <c r="A16" s="6"/>
      <c r="B16" s="15" t="s">
        <v>31</v>
      </c>
      <c r="C16" s="16" t="s">
        <v>16</v>
      </c>
      <c r="D16" s="22">
        <v>0.26</v>
      </c>
      <c r="E16" s="17"/>
      <c r="F16" s="14">
        <f t="shared" si="0"/>
        <v>0</v>
      </c>
    </row>
    <row r="17" spans="1:6" ht="42" customHeight="1" x14ac:dyDescent="0.25">
      <c r="A17" s="6"/>
      <c r="B17" s="15" t="s">
        <v>23</v>
      </c>
      <c r="C17" s="16" t="s">
        <v>24</v>
      </c>
      <c r="D17" s="22">
        <f>D16*30</f>
        <v>7.8000000000000007</v>
      </c>
      <c r="E17" s="17"/>
      <c r="F17" s="14">
        <f t="shared" si="0"/>
        <v>0</v>
      </c>
    </row>
    <row r="18" spans="1:6" ht="24" customHeight="1" x14ac:dyDescent="0.25">
      <c r="A18" s="6"/>
      <c r="B18" s="15" t="s">
        <v>120</v>
      </c>
      <c r="C18" s="16" t="s">
        <v>14</v>
      </c>
      <c r="D18" s="22">
        <v>1</v>
      </c>
      <c r="E18" s="17"/>
      <c r="F18" s="14">
        <f t="shared" si="0"/>
        <v>0</v>
      </c>
    </row>
    <row r="19" spans="1:6" ht="48.75" customHeight="1" x14ac:dyDescent="0.25">
      <c r="A19" s="6"/>
      <c r="B19" s="15" t="s">
        <v>129</v>
      </c>
      <c r="C19" s="16" t="s">
        <v>17</v>
      </c>
      <c r="D19" s="22">
        <v>0.2</v>
      </c>
      <c r="E19" s="17"/>
      <c r="F19" s="14">
        <f t="shared" si="0"/>
        <v>0</v>
      </c>
    </row>
    <row r="20" spans="1:6" ht="33.75" customHeight="1" x14ac:dyDescent="0.25">
      <c r="A20" s="6"/>
      <c r="B20" s="15" t="s">
        <v>121</v>
      </c>
      <c r="C20" s="16" t="s">
        <v>13</v>
      </c>
      <c r="D20" s="22">
        <v>1</v>
      </c>
      <c r="E20" s="17"/>
      <c r="F20" s="14">
        <f t="shared" si="0"/>
        <v>0</v>
      </c>
    </row>
    <row r="21" spans="1:6" ht="18.75" customHeight="1" x14ac:dyDescent="0.25">
      <c r="A21" s="6"/>
      <c r="B21" s="15" t="s">
        <v>18</v>
      </c>
      <c r="C21" s="16" t="s">
        <v>17</v>
      </c>
      <c r="D21" s="22">
        <v>4</v>
      </c>
      <c r="E21" s="17"/>
      <c r="F21" s="14">
        <f t="shared" si="0"/>
        <v>0</v>
      </c>
    </row>
    <row r="22" spans="1:6" ht="29.25" customHeight="1" x14ac:dyDescent="0.25">
      <c r="A22" s="8"/>
      <c r="B22" s="15" t="s">
        <v>12</v>
      </c>
      <c r="C22" s="20" t="s">
        <v>17</v>
      </c>
      <c r="D22" s="24">
        <f>D14</f>
        <v>0.47</v>
      </c>
      <c r="E22" s="21"/>
      <c r="F22" s="14">
        <f t="shared" si="0"/>
        <v>0</v>
      </c>
    </row>
    <row r="23" spans="1:6" ht="48.6" customHeight="1" x14ac:dyDescent="0.25">
      <c r="A23" s="9">
        <v>6</v>
      </c>
      <c r="B23" s="12" t="s">
        <v>42</v>
      </c>
      <c r="C23" s="18" t="s">
        <v>36</v>
      </c>
      <c r="D23" s="39">
        <v>3</v>
      </c>
      <c r="E23" s="19"/>
      <c r="F23" s="14">
        <f t="shared" si="0"/>
        <v>0</v>
      </c>
    </row>
    <row r="24" spans="1:6" ht="44.45" customHeight="1" x14ac:dyDescent="0.25">
      <c r="A24" s="6"/>
      <c r="B24" s="15" t="s">
        <v>39</v>
      </c>
      <c r="C24" s="16" t="s">
        <v>36</v>
      </c>
      <c r="D24" s="22">
        <f>D23</f>
        <v>3</v>
      </c>
      <c r="E24" s="17"/>
      <c r="F24" s="14">
        <f t="shared" si="0"/>
        <v>0</v>
      </c>
    </row>
    <row r="25" spans="1:6" ht="18.75" customHeight="1" x14ac:dyDescent="0.25">
      <c r="A25" s="6"/>
      <c r="B25" s="15" t="s">
        <v>18</v>
      </c>
      <c r="C25" s="16" t="s">
        <v>36</v>
      </c>
      <c r="D25" s="22">
        <f>D24</f>
        <v>3</v>
      </c>
      <c r="E25" s="17"/>
      <c r="F25" s="14">
        <f t="shared" si="0"/>
        <v>0</v>
      </c>
    </row>
    <row r="26" spans="1:6" ht="29.25" customHeight="1" x14ac:dyDescent="0.25">
      <c r="A26" s="8"/>
      <c r="B26" s="15" t="s">
        <v>12</v>
      </c>
      <c r="C26" s="20" t="s">
        <v>36</v>
      </c>
      <c r="D26" s="24">
        <f>D24</f>
        <v>3</v>
      </c>
      <c r="E26" s="21"/>
      <c r="F26" s="14">
        <f t="shared" si="0"/>
        <v>0</v>
      </c>
    </row>
    <row r="27" spans="1:6" ht="36" customHeight="1" x14ac:dyDescent="0.25">
      <c r="A27" s="9">
        <v>7</v>
      </c>
      <c r="B27" s="12" t="s">
        <v>41</v>
      </c>
      <c r="C27" s="18" t="s">
        <v>106</v>
      </c>
      <c r="D27" s="39">
        <v>3</v>
      </c>
      <c r="E27" s="19"/>
      <c r="F27" s="14">
        <f t="shared" si="0"/>
        <v>0</v>
      </c>
    </row>
    <row r="28" spans="1:6" ht="44.45" customHeight="1" x14ac:dyDescent="0.25">
      <c r="A28" s="6"/>
      <c r="B28" s="15" t="s">
        <v>40</v>
      </c>
      <c r="C28" s="16" t="s">
        <v>106</v>
      </c>
      <c r="D28" s="22">
        <f>D27</f>
        <v>3</v>
      </c>
      <c r="E28" s="17"/>
      <c r="F28" s="14">
        <f t="shared" si="0"/>
        <v>0</v>
      </c>
    </row>
    <row r="29" spans="1:6" ht="18.75" customHeight="1" x14ac:dyDescent="0.25">
      <c r="A29" s="6"/>
      <c r="B29" s="15" t="s">
        <v>18</v>
      </c>
      <c r="C29" s="16" t="s">
        <v>106</v>
      </c>
      <c r="D29" s="22">
        <f>D28</f>
        <v>3</v>
      </c>
      <c r="E29" s="17"/>
      <c r="F29" s="14">
        <f t="shared" si="0"/>
        <v>0</v>
      </c>
    </row>
    <row r="30" spans="1:6" ht="29.25" customHeight="1" x14ac:dyDescent="0.25">
      <c r="A30" s="8"/>
      <c r="B30" s="15" t="s">
        <v>12</v>
      </c>
      <c r="C30" s="20" t="s">
        <v>106</v>
      </c>
      <c r="D30" s="24">
        <f>D28</f>
        <v>3</v>
      </c>
      <c r="E30" s="21"/>
      <c r="F30" s="14">
        <f t="shared" si="0"/>
        <v>0</v>
      </c>
    </row>
    <row r="31" spans="1:6" ht="61.9" customHeight="1" x14ac:dyDescent="0.25">
      <c r="A31" s="9">
        <v>8</v>
      </c>
      <c r="B31" s="12" t="s">
        <v>122</v>
      </c>
      <c r="C31" s="18" t="s">
        <v>106</v>
      </c>
      <c r="D31" s="39">
        <v>3</v>
      </c>
      <c r="E31" s="19"/>
      <c r="F31" s="14">
        <f t="shared" si="0"/>
        <v>0</v>
      </c>
    </row>
    <row r="32" spans="1:6" ht="49.15" customHeight="1" x14ac:dyDescent="0.25">
      <c r="A32" s="6"/>
      <c r="B32" s="15" t="s">
        <v>43</v>
      </c>
      <c r="C32" s="16" t="s">
        <v>106</v>
      </c>
      <c r="D32" s="22">
        <f>D31</f>
        <v>3</v>
      </c>
      <c r="E32" s="17"/>
      <c r="F32" s="14">
        <f t="shared" si="0"/>
        <v>0</v>
      </c>
    </row>
    <row r="33" spans="1:6" ht="18.75" customHeight="1" x14ac:dyDescent="0.25">
      <c r="A33" s="6"/>
      <c r="B33" s="15" t="s">
        <v>18</v>
      </c>
      <c r="C33" s="16" t="s">
        <v>106</v>
      </c>
      <c r="D33" s="22">
        <f>D32</f>
        <v>3</v>
      </c>
      <c r="E33" s="17"/>
      <c r="F33" s="14">
        <f t="shared" si="0"/>
        <v>0</v>
      </c>
    </row>
    <row r="34" spans="1:6" ht="29.25" customHeight="1" x14ac:dyDescent="0.25">
      <c r="A34" s="8"/>
      <c r="B34" s="15" t="s">
        <v>12</v>
      </c>
      <c r="C34" s="20" t="s">
        <v>106</v>
      </c>
      <c r="D34" s="24">
        <f>D32</f>
        <v>3</v>
      </c>
      <c r="E34" s="21"/>
      <c r="F34" s="14">
        <f t="shared" si="0"/>
        <v>0</v>
      </c>
    </row>
    <row r="35" spans="1:6" ht="43.5" customHeight="1" x14ac:dyDescent="0.25">
      <c r="A35" s="9">
        <v>9</v>
      </c>
      <c r="B35" s="12" t="s">
        <v>44</v>
      </c>
      <c r="C35" s="18" t="s">
        <v>46</v>
      </c>
      <c r="D35" s="39">
        <v>6</v>
      </c>
      <c r="E35" s="19"/>
      <c r="F35" s="14">
        <f t="shared" si="0"/>
        <v>0</v>
      </c>
    </row>
    <row r="36" spans="1:6" ht="19.5" customHeight="1" x14ac:dyDescent="0.25">
      <c r="A36" s="6"/>
      <c r="B36" s="15" t="s">
        <v>22</v>
      </c>
      <c r="C36" s="16" t="s">
        <v>17</v>
      </c>
      <c r="D36" s="22">
        <f>D35</f>
        <v>6</v>
      </c>
      <c r="E36" s="17"/>
      <c r="F36" s="14">
        <f t="shared" si="0"/>
        <v>0</v>
      </c>
    </row>
    <row r="37" spans="1:6" ht="29.25" customHeight="1" x14ac:dyDescent="0.25">
      <c r="A37" s="8"/>
      <c r="B37" s="15" t="s">
        <v>12</v>
      </c>
      <c r="C37" s="20" t="s">
        <v>17</v>
      </c>
      <c r="D37" s="24">
        <f>D36</f>
        <v>6</v>
      </c>
      <c r="E37" s="21"/>
      <c r="F37" s="14">
        <f t="shared" si="0"/>
        <v>0</v>
      </c>
    </row>
    <row r="38" spans="1:6" ht="70.5" customHeight="1" x14ac:dyDescent="0.25">
      <c r="A38" s="9">
        <v>10</v>
      </c>
      <c r="B38" s="12" t="s">
        <v>123</v>
      </c>
      <c r="C38" s="18" t="s">
        <v>47</v>
      </c>
      <c r="D38" s="39">
        <v>60</v>
      </c>
      <c r="E38" s="19"/>
      <c r="F38" s="14">
        <f t="shared" si="0"/>
        <v>0</v>
      </c>
    </row>
    <row r="39" spans="1:6" ht="77.25" customHeight="1" x14ac:dyDescent="0.25">
      <c r="A39" s="6"/>
      <c r="B39" s="15" t="s">
        <v>124</v>
      </c>
      <c r="C39" s="16" t="s">
        <v>47</v>
      </c>
      <c r="D39" s="22">
        <f>D38</f>
        <v>60</v>
      </c>
      <c r="E39" s="17"/>
      <c r="F39" s="14">
        <f t="shared" si="0"/>
        <v>0</v>
      </c>
    </row>
    <row r="40" spans="1:6" ht="18.75" customHeight="1" x14ac:dyDescent="0.25">
      <c r="A40" s="6"/>
      <c r="B40" s="15" t="s">
        <v>18</v>
      </c>
      <c r="C40" s="16" t="s">
        <v>47</v>
      </c>
      <c r="D40" s="22">
        <f>D39</f>
        <v>60</v>
      </c>
      <c r="E40" s="17"/>
      <c r="F40" s="14">
        <f t="shared" si="0"/>
        <v>0</v>
      </c>
    </row>
    <row r="41" spans="1:6" ht="29.25" customHeight="1" x14ac:dyDescent="0.25">
      <c r="A41" s="8"/>
      <c r="B41" s="15" t="s">
        <v>12</v>
      </c>
      <c r="C41" s="20" t="s">
        <v>47</v>
      </c>
      <c r="D41" s="24">
        <f>D39</f>
        <v>60</v>
      </c>
      <c r="E41" s="21"/>
      <c r="F41" s="14">
        <f t="shared" si="0"/>
        <v>0</v>
      </c>
    </row>
    <row r="42" spans="1:6" ht="57" customHeight="1" x14ac:dyDescent="0.25">
      <c r="A42" s="9">
        <v>11</v>
      </c>
      <c r="B42" s="12" t="s">
        <v>48</v>
      </c>
      <c r="C42" s="18" t="s">
        <v>46</v>
      </c>
      <c r="D42" s="39">
        <v>6</v>
      </c>
      <c r="E42" s="19"/>
      <c r="F42" s="14">
        <f t="shared" si="0"/>
        <v>0</v>
      </c>
    </row>
    <row r="43" spans="1:6" ht="19.5" customHeight="1" x14ac:dyDescent="0.25">
      <c r="A43" s="6"/>
      <c r="B43" s="15" t="s">
        <v>22</v>
      </c>
      <c r="C43" s="16" t="s">
        <v>17</v>
      </c>
      <c r="D43" s="22">
        <f>D42</f>
        <v>6</v>
      </c>
      <c r="E43" s="17"/>
      <c r="F43" s="14">
        <f t="shared" si="0"/>
        <v>0</v>
      </c>
    </row>
    <row r="44" spans="1:6" ht="29.25" customHeight="1" x14ac:dyDescent="0.25">
      <c r="A44" s="8"/>
      <c r="B44" s="15" t="s">
        <v>12</v>
      </c>
      <c r="C44" s="20" t="s">
        <v>17</v>
      </c>
      <c r="D44" s="24">
        <f>D43</f>
        <v>6</v>
      </c>
      <c r="E44" s="21"/>
      <c r="F44" s="14">
        <f t="shared" si="0"/>
        <v>0</v>
      </c>
    </row>
    <row r="45" spans="1:6" ht="46.5" customHeight="1" x14ac:dyDescent="0.25">
      <c r="A45" s="9">
        <v>12</v>
      </c>
      <c r="B45" s="12" t="s">
        <v>49</v>
      </c>
      <c r="C45" s="18" t="s">
        <v>46</v>
      </c>
      <c r="D45" s="39">
        <v>35</v>
      </c>
      <c r="E45" s="19"/>
      <c r="F45" s="14">
        <f t="shared" si="0"/>
        <v>0</v>
      </c>
    </row>
    <row r="46" spans="1:6" ht="29.25" customHeight="1" x14ac:dyDescent="0.25">
      <c r="A46" s="8"/>
      <c r="B46" s="15" t="s">
        <v>12</v>
      </c>
      <c r="C46" s="20" t="s">
        <v>17</v>
      </c>
      <c r="D46" s="24">
        <f>D45</f>
        <v>35</v>
      </c>
      <c r="E46" s="21"/>
      <c r="F46" s="14">
        <f t="shared" si="0"/>
        <v>0</v>
      </c>
    </row>
    <row r="47" spans="1:6" ht="47.45" customHeight="1" x14ac:dyDescent="0.25">
      <c r="A47" s="9">
        <v>13</v>
      </c>
      <c r="B47" s="12" t="s">
        <v>50</v>
      </c>
      <c r="C47" s="18" t="s">
        <v>46</v>
      </c>
      <c r="D47" s="39">
        <v>36</v>
      </c>
      <c r="E47" s="19"/>
      <c r="F47" s="14">
        <f t="shared" si="0"/>
        <v>0</v>
      </c>
    </row>
    <row r="48" spans="1:6" ht="19.5" customHeight="1" x14ac:dyDescent="0.25">
      <c r="A48" s="6"/>
      <c r="B48" s="15" t="s">
        <v>51</v>
      </c>
      <c r="C48" s="16" t="s">
        <v>17</v>
      </c>
      <c r="D48" s="22">
        <f>D47</f>
        <v>36</v>
      </c>
      <c r="E48" s="17"/>
      <c r="F48" s="14">
        <f t="shared" si="0"/>
        <v>0</v>
      </c>
    </row>
    <row r="49" spans="1:6" ht="29.25" customHeight="1" x14ac:dyDescent="0.25">
      <c r="A49" s="8"/>
      <c r="B49" s="15" t="s">
        <v>12</v>
      </c>
      <c r="C49" s="20" t="s">
        <v>17</v>
      </c>
      <c r="D49" s="24">
        <f>D48</f>
        <v>36</v>
      </c>
      <c r="E49" s="21"/>
      <c r="F49" s="14">
        <f t="shared" si="0"/>
        <v>0</v>
      </c>
    </row>
    <row r="50" spans="1:6" ht="35.25" customHeight="1" x14ac:dyDescent="0.25">
      <c r="A50" s="9">
        <v>14</v>
      </c>
      <c r="B50" s="12" t="s">
        <v>52</v>
      </c>
      <c r="C50" s="18" t="s">
        <v>53</v>
      </c>
      <c r="D50" s="23">
        <v>600</v>
      </c>
      <c r="E50" s="19"/>
      <c r="F50" s="14">
        <f t="shared" si="0"/>
        <v>0</v>
      </c>
    </row>
    <row r="51" spans="1:6" ht="29.25" customHeight="1" x14ac:dyDescent="0.25">
      <c r="A51" s="8"/>
      <c r="B51" s="15" t="s">
        <v>12</v>
      </c>
      <c r="C51" s="20" t="s">
        <v>17</v>
      </c>
      <c r="D51" s="40">
        <f>D50</f>
        <v>600</v>
      </c>
      <c r="E51" s="21"/>
      <c r="F51" s="14">
        <f t="shared" si="0"/>
        <v>0</v>
      </c>
    </row>
    <row r="52" spans="1:6" ht="47.45" customHeight="1" x14ac:dyDescent="0.25">
      <c r="A52" s="9">
        <v>15</v>
      </c>
      <c r="B52" s="12" t="s">
        <v>54</v>
      </c>
      <c r="C52" s="18" t="s">
        <v>36</v>
      </c>
      <c r="D52" s="23">
        <v>1</v>
      </c>
      <c r="E52" s="19"/>
      <c r="F52" s="14">
        <f t="shared" si="0"/>
        <v>0</v>
      </c>
    </row>
    <row r="53" spans="1:6" ht="51.6" customHeight="1" x14ac:dyDescent="0.25">
      <c r="A53" s="9">
        <v>16</v>
      </c>
      <c r="B53" s="12" t="s">
        <v>55</v>
      </c>
      <c r="C53" s="18" t="s">
        <v>46</v>
      </c>
      <c r="D53" s="23">
        <v>48</v>
      </c>
      <c r="E53" s="19"/>
      <c r="F53" s="14">
        <f t="shared" si="0"/>
        <v>0</v>
      </c>
    </row>
    <row r="54" spans="1:6" ht="19.5" customHeight="1" x14ac:dyDescent="0.25">
      <c r="A54" s="6"/>
      <c r="B54" s="15" t="s">
        <v>22</v>
      </c>
      <c r="C54" s="16" t="s">
        <v>17</v>
      </c>
      <c r="D54" s="41">
        <f>D53</f>
        <v>48</v>
      </c>
      <c r="E54" s="17"/>
      <c r="F54" s="14">
        <f t="shared" si="0"/>
        <v>0</v>
      </c>
    </row>
    <row r="55" spans="1:6" ht="25.15" customHeight="1" x14ac:dyDescent="0.25">
      <c r="A55" s="8"/>
      <c r="B55" s="15" t="s">
        <v>12</v>
      </c>
      <c r="C55" s="20" t="s">
        <v>17</v>
      </c>
      <c r="D55" s="40">
        <f>D54</f>
        <v>48</v>
      </c>
      <c r="E55" s="21"/>
      <c r="F55" s="14">
        <f t="shared" si="0"/>
        <v>0</v>
      </c>
    </row>
    <row r="56" spans="1:6" ht="56.25" customHeight="1" x14ac:dyDescent="0.25">
      <c r="A56" s="9">
        <v>17</v>
      </c>
      <c r="B56" s="12" t="s">
        <v>56</v>
      </c>
      <c r="C56" s="18" t="s">
        <v>36</v>
      </c>
      <c r="D56" s="23">
        <v>1</v>
      </c>
      <c r="E56" s="19"/>
      <c r="F56" s="14">
        <f t="shared" si="0"/>
        <v>0</v>
      </c>
    </row>
    <row r="57" spans="1:6" ht="27.75" customHeight="1" x14ac:dyDescent="0.25">
      <c r="A57" s="6"/>
      <c r="B57" s="15" t="s">
        <v>125</v>
      </c>
      <c r="C57" s="16" t="s">
        <v>17</v>
      </c>
      <c r="D57" s="41">
        <v>37.49</v>
      </c>
      <c r="E57" s="17"/>
      <c r="F57" s="14">
        <f t="shared" si="0"/>
        <v>0</v>
      </c>
    </row>
    <row r="58" spans="1:6" ht="39.75" customHeight="1" x14ac:dyDescent="0.25">
      <c r="A58" s="6"/>
      <c r="B58" s="15" t="s">
        <v>126</v>
      </c>
      <c r="C58" s="16" t="s">
        <v>16</v>
      </c>
      <c r="D58" s="22">
        <v>1.3680000000000001</v>
      </c>
      <c r="E58" s="17"/>
      <c r="F58" s="14">
        <f t="shared" si="0"/>
        <v>0</v>
      </c>
    </row>
    <row r="59" spans="1:6" ht="39.75" customHeight="1" x14ac:dyDescent="0.25">
      <c r="A59" s="6"/>
      <c r="B59" s="15" t="s">
        <v>127</v>
      </c>
      <c r="C59" s="16" t="s">
        <v>16</v>
      </c>
      <c r="D59" s="22">
        <v>0.154</v>
      </c>
      <c r="E59" s="17"/>
      <c r="F59" s="14">
        <f t="shared" si="0"/>
        <v>0</v>
      </c>
    </row>
    <row r="60" spans="1:6" ht="42" customHeight="1" x14ac:dyDescent="0.25">
      <c r="A60" s="6"/>
      <c r="B60" s="15" t="s">
        <v>23</v>
      </c>
      <c r="C60" s="16" t="s">
        <v>24</v>
      </c>
      <c r="D60" s="22">
        <v>5</v>
      </c>
      <c r="E60" s="17"/>
      <c r="F60" s="14">
        <f t="shared" si="0"/>
        <v>0</v>
      </c>
    </row>
    <row r="61" spans="1:6" ht="24" customHeight="1" x14ac:dyDescent="0.25">
      <c r="A61" s="6"/>
      <c r="B61" s="15" t="s">
        <v>120</v>
      </c>
      <c r="C61" s="16" t="s">
        <v>14</v>
      </c>
      <c r="D61" s="22">
        <v>3</v>
      </c>
      <c r="E61" s="17"/>
      <c r="F61" s="14">
        <f t="shared" si="0"/>
        <v>0</v>
      </c>
    </row>
    <row r="62" spans="1:6" ht="45" customHeight="1" x14ac:dyDescent="0.25">
      <c r="A62" s="6"/>
      <c r="B62" s="15" t="s">
        <v>129</v>
      </c>
      <c r="C62" s="16" t="s">
        <v>17</v>
      </c>
      <c r="D62" s="22">
        <v>1.8</v>
      </c>
      <c r="E62" s="17"/>
      <c r="F62" s="14">
        <f t="shared" si="0"/>
        <v>0</v>
      </c>
    </row>
    <row r="63" spans="1:6" ht="31.5" customHeight="1" x14ac:dyDescent="0.25">
      <c r="A63" s="6"/>
      <c r="B63" s="15" t="s">
        <v>121</v>
      </c>
      <c r="C63" s="16" t="s">
        <v>13</v>
      </c>
      <c r="D63" s="22">
        <v>10</v>
      </c>
      <c r="E63" s="17"/>
      <c r="F63" s="14">
        <f t="shared" si="0"/>
        <v>0</v>
      </c>
    </row>
    <row r="64" spans="1:6" ht="18.75" customHeight="1" x14ac:dyDescent="0.25">
      <c r="A64" s="6"/>
      <c r="B64" s="15" t="s">
        <v>18</v>
      </c>
      <c r="C64" s="16" t="s">
        <v>17</v>
      </c>
      <c r="D64" s="22">
        <f>D57</f>
        <v>37.49</v>
      </c>
      <c r="E64" s="17"/>
      <c r="F64" s="14">
        <f t="shared" si="0"/>
        <v>0</v>
      </c>
    </row>
    <row r="65" spans="1:6" ht="25.15" customHeight="1" x14ac:dyDescent="0.25">
      <c r="A65" s="8"/>
      <c r="B65" s="15" t="s">
        <v>12</v>
      </c>
      <c r="C65" s="20" t="s">
        <v>17</v>
      </c>
      <c r="D65" s="24">
        <f>D64</f>
        <v>37.49</v>
      </c>
      <c r="E65" s="21"/>
      <c r="F65" s="14">
        <f t="shared" si="0"/>
        <v>0</v>
      </c>
    </row>
    <row r="66" spans="1:6" ht="45.6" customHeight="1" x14ac:dyDescent="0.25">
      <c r="A66" s="9">
        <v>18</v>
      </c>
      <c r="B66" s="12" t="s">
        <v>57</v>
      </c>
      <c r="C66" s="18" t="s">
        <v>36</v>
      </c>
      <c r="D66" s="39">
        <v>1</v>
      </c>
      <c r="E66" s="19"/>
      <c r="F66" s="14">
        <f t="shared" si="0"/>
        <v>0</v>
      </c>
    </row>
    <row r="67" spans="1:6" ht="33" customHeight="1" x14ac:dyDescent="0.25">
      <c r="A67" s="6"/>
      <c r="B67" s="15" t="s">
        <v>125</v>
      </c>
      <c r="C67" s="16" t="s">
        <v>17</v>
      </c>
      <c r="D67" s="22">
        <v>0.82</v>
      </c>
      <c r="E67" s="17"/>
      <c r="F67" s="14">
        <f t="shared" si="0"/>
        <v>0</v>
      </c>
    </row>
    <row r="68" spans="1:6" ht="39.75" customHeight="1" x14ac:dyDescent="0.25">
      <c r="A68" s="6"/>
      <c r="B68" s="15" t="s">
        <v>127</v>
      </c>
      <c r="C68" s="16" t="s">
        <v>16</v>
      </c>
      <c r="D68" s="22">
        <v>5.0999999999999997E-2</v>
      </c>
      <c r="E68" s="17"/>
      <c r="F68" s="14">
        <f t="shared" ref="F68:F131" si="1">D68*E68</f>
        <v>0</v>
      </c>
    </row>
    <row r="69" spans="1:6" ht="42" customHeight="1" x14ac:dyDescent="0.25">
      <c r="A69" s="6"/>
      <c r="B69" s="15" t="s">
        <v>23</v>
      </c>
      <c r="C69" s="16" t="s">
        <v>24</v>
      </c>
      <c r="D69" s="22">
        <v>1</v>
      </c>
      <c r="E69" s="17"/>
      <c r="F69" s="14">
        <f t="shared" si="1"/>
        <v>0</v>
      </c>
    </row>
    <row r="70" spans="1:6" ht="24" customHeight="1" x14ac:dyDescent="0.25">
      <c r="A70" s="6"/>
      <c r="B70" s="15" t="s">
        <v>120</v>
      </c>
      <c r="C70" s="16" t="s">
        <v>14</v>
      </c>
      <c r="D70" s="22">
        <v>0.5</v>
      </c>
      <c r="E70" s="17"/>
      <c r="F70" s="14">
        <f t="shared" si="1"/>
        <v>0</v>
      </c>
    </row>
    <row r="71" spans="1:6" ht="42.75" customHeight="1" x14ac:dyDescent="0.25">
      <c r="A71" s="6"/>
      <c r="B71" s="15" t="s">
        <v>129</v>
      </c>
      <c r="C71" s="16" t="s">
        <v>17</v>
      </c>
      <c r="D71" s="22">
        <v>1.5</v>
      </c>
      <c r="E71" s="17"/>
      <c r="F71" s="14">
        <f t="shared" si="1"/>
        <v>0</v>
      </c>
    </row>
    <row r="72" spans="1:6" ht="27" customHeight="1" x14ac:dyDescent="0.25">
      <c r="A72" s="6"/>
      <c r="B72" s="15" t="s">
        <v>121</v>
      </c>
      <c r="C72" s="16" t="s">
        <v>13</v>
      </c>
      <c r="D72" s="22">
        <v>1</v>
      </c>
      <c r="E72" s="17"/>
      <c r="F72" s="14">
        <f t="shared" si="1"/>
        <v>0</v>
      </c>
    </row>
    <row r="73" spans="1:6" ht="18.75" customHeight="1" x14ac:dyDescent="0.25">
      <c r="A73" s="6"/>
      <c r="B73" s="15" t="s">
        <v>18</v>
      </c>
      <c r="C73" s="16" t="s">
        <v>17</v>
      </c>
      <c r="D73" s="22">
        <f>D67</f>
        <v>0.82</v>
      </c>
      <c r="E73" s="17"/>
      <c r="F73" s="14">
        <f t="shared" si="1"/>
        <v>0</v>
      </c>
    </row>
    <row r="74" spans="1:6" ht="25.15" customHeight="1" x14ac:dyDescent="0.25">
      <c r="A74" s="8"/>
      <c r="B74" s="15" t="s">
        <v>12</v>
      </c>
      <c r="C74" s="20" t="s">
        <v>17</v>
      </c>
      <c r="D74" s="24">
        <f>D73</f>
        <v>0.82</v>
      </c>
      <c r="E74" s="21"/>
      <c r="F74" s="14">
        <f t="shared" si="1"/>
        <v>0</v>
      </c>
    </row>
    <row r="75" spans="1:6" ht="45.6" customHeight="1" x14ac:dyDescent="0.25">
      <c r="A75" s="9">
        <v>19</v>
      </c>
      <c r="B75" s="12" t="s">
        <v>58</v>
      </c>
      <c r="C75" s="18" t="s">
        <v>60</v>
      </c>
      <c r="D75" s="39">
        <v>0.46</v>
      </c>
      <c r="E75" s="19"/>
      <c r="F75" s="14">
        <f t="shared" si="1"/>
        <v>0</v>
      </c>
    </row>
    <row r="76" spans="1:6" ht="45" customHeight="1" x14ac:dyDescent="0.25">
      <c r="A76" s="6"/>
      <c r="B76" s="15" t="s">
        <v>59</v>
      </c>
      <c r="C76" s="16" t="s">
        <v>60</v>
      </c>
      <c r="D76" s="22">
        <f>D75*1.1</f>
        <v>0.50600000000000012</v>
      </c>
      <c r="E76" s="17"/>
      <c r="F76" s="14">
        <f t="shared" si="1"/>
        <v>0</v>
      </c>
    </row>
    <row r="77" spans="1:6" ht="39.75" customHeight="1" x14ac:dyDescent="0.25">
      <c r="A77" s="6"/>
      <c r="B77" s="15" t="s">
        <v>61</v>
      </c>
      <c r="C77" s="16" t="s">
        <v>16</v>
      </c>
      <c r="D77" s="22">
        <v>4.2000000000000003E-2</v>
      </c>
      <c r="E77" s="17"/>
      <c r="F77" s="14">
        <f t="shared" si="1"/>
        <v>0</v>
      </c>
    </row>
    <row r="78" spans="1:6" ht="42" customHeight="1" x14ac:dyDescent="0.25">
      <c r="A78" s="6"/>
      <c r="B78" s="15" t="s">
        <v>62</v>
      </c>
      <c r="C78" s="16" t="s">
        <v>60</v>
      </c>
      <c r="D78" s="22">
        <v>1.9E-2</v>
      </c>
      <c r="E78" s="17"/>
      <c r="F78" s="14">
        <f t="shared" si="1"/>
        <v>0</v>
      </c>
    </row>
    <row r="79" spans="1:6" ht="48.6" customHeight="1" x14ac:dyDescent="0.25">
      <c r="A79" s="6"/>
      <c r="B79" s="15" t="s">
        <v>63</v>
      </c>
      <c r="C79" s="16" t="s">
        <v>14</v>
      </c>
      <c r="D79" s="22">
        <v>48</v>
      </c>
      <c r="E79" s="17"/>
      <c r="F79" s="14">
        <f t="shared" si="1"/>
        <v>0</v>
      </c>
    </row>
    <row r="80" spans="1:6" ht="34.5" customHeight="1" x14ac:dyDescent="0.25">
      <c r="A80" s="6"/>
      <c r="B80" s="15" t="s">
        <v>64</v>
      </c>
      <c r="C80" s="16" t="s">
        <v>65</v>
      </c>
      <c r="D80" s="22">
        <v>15</v>
      </c>
      <c r="E80" s="17"/>
      <c r="F80" s="14">
        <f t="shared" si="1"/>
        <v>0</v>
      </c>
    </row>
    <row r="81" spans="1:6" ht="24" customHeight="1" x14ac:dyDescent="0.25">
      <c r="A81" s="6"/>
      <c r="B81" s="15" t="s">
        <v>120</v>
      </c>
      <c r="C81" s="16" t="s">
        <v>14</v>
      </c>
      <c r="D81" s="22">
        <v>3</v>
      </c>
      <c r="E81" s="17"/>
      <c r="F81" s="14">
        <f t="shared" si="1"/>
        <v>0</v>
      </c>
    </row>
    <row r="82" spans="1:6" ht="18.75" customHeight="1" x14ac:dyDescent="0.25">
      <c r="A82" s="6"/>
      <c r="B82" s="15" t="s">
        <v>18</v>
      </c>
      <c r="C82" s="16" t="s">
        <v>60</v>
      </c>
      <c r="D82" s="22">
        <f>D76</f>
        <v>0.50600000000000012</v>
      </c>
      <c r="E82" s="17"/>
      <c r="F82" s="14">
        <f t="shared" si="1"/>
        <v>0</v>
      </c>
    </row>
    <row r="83" spans="1:6" ht="25.15" customHeight="1" x14ac:dyDescent="0.25">
      <c r="A83" s="8"/>
      <c r="B83" s="15" t="s">
        <v>12</v>
      </c>
      <c r="C83" s="20" t="s">
        <v>60</v>
      </c>
      <c r="D83" s="24">
        <f>D82</f>
        <v>0.50600000000000012</v>
      </c>
      <c r="E83" s="21"/>
      <c r="F83" s="14">
        <f t="shared" si="1"/>
        <v>0</v>
      </c>
    </row>
    <row r="84" spans="1:6" ht="57.6" customHeight="1" x14ac:dyDescent="0.25">
      <c r="A84" s="9">
        <v>20</v>
      </c>
      <c r="B84" s="12" t="s">
        <v>66</v>
      </c>
      <c r="C84" s="18" t="s">
        <v>60</v>
      </c>
      <c r="D84" s="39">
        <v>0.114</v>
      </c>
      <c r="E84" s="19"/>
      <c r="F84" s="14">
        <f t="shared" si="1"/>
        <v>0</v>
      </c>
    </row>
    <row r="85" spans="1:6" ht="45" customHeight="1" x14ac:dyDescent="0.25">
      <c r="A85" s="6"/>
      <c r="B85" s="15" t="s">
        <v>67</v>
      </c>
      <c r="C85" s="16" t="s">
        <v>60</v>
      </c>
      <c r="D85" s="22">
        <f>D84*1.1</f>
        <v>0.12540000000000001</v>
      </c>
      <c r="E85" s="17"/>
      <c r="F85" s="14">
        <f t="shared" si="1"/>
        <v>0</v>
      </c>
    </row>
    <row r="86" spans="1:6" ht="80.45" customHeight="1" x14ac:dyDescent="0.25">
      <c r="A86" s="6"/>
      <c r="B86" s="15" t="s">
        <v>68</v>
      </c>
      <c r="C86" s="16" t="s">
        <v>14</v>
      </c>
      <c r="D86" s="22">
        <v>57</v>
      </c>
      <c r="E86" s="17"/>
      <c r="F86" s="14">
        <f t="shared" si="1"/>
        <v>0</v>
      </c>
    </row>
    <row r="87" spans="1:6" ht="34.5" customHeight="1" x14ac:dyDescent="0.25">
      <c r="A87" s="6"/>
      <c r="B87" s="15" t="s">
        <v>64</v>
      </c>
      <c r="C87" s="16" t="s">
        <v>65</v>
      </c>
      <c r="D87" s="22">
        <v>3</v>
      </c>
      <c r="E87" s="17"/>
      <c r="F87" s="14">
        <f t="shared" si="1"/>
        <v>0</v>
      </c>
    </row>
    <row r="88" spans="1:6" ht="24" customHeight="1" x14ac:dyDescent="0.25">
      <c r="A88" s="6"/>
      <c r="B88" s="15" t="s">
        <v>120</v>
      </c>
      <c r="C88" s="16" t="s">
        <v>14</v>
      </c>
      <c r="D88" s="22">
        <v>1</v>
      </c>
      <c r="E88" s="17"/>
      <c r="F88" s="14">
        <f t="shared" si="1"/>
        <v>0</v>
      </c>
    </row>
    <row r="89" spans="1:6" ht="18.75" customHeight="1" x14ac:dyDescent="0.25">
      <c r="A89" s="6"/>
      <c r="B89" s="15" t="s">
        <v>18</v>
      </c>
      <c r="C89" s="16" t="s">
        <v>60</v>
      </c>
      <c r="D89" s="22">
        <f>D85</f>
        <v>0.12540000000000001</v>
      </c>
      <c r="E89" s="17"/>
      <c r="F89" s="14">
        <f t="shared" si="1"/>
        <v>0</v>
      </c>
    </row>
    <row r="90" spans="1:6" ht="25.15" customHeight="1" x14ac:dyDescent="0.25">
      <c r="A90" s="8"/>
      <c r="B90" s="15" t="s">
        <v>12</v>
      </c>
      <c r="C90" s="20" t="s">
        <v>60</v>
      </c>
      <c r="D90" s="24">
        <f>D89</f>
        <v>0.12540000000000001</v>
      </c>
      <c r="E90" s="21"/>
      <c r="F90" s="14">
        <f t="shared" si="1"/>
        <v>0</v>
      </c>
    </row>
    <row r="91" spans="1:6" ht="68.25" customHeight="1" x14ac:dyDescent="0.25">
      <c r="A91" s="9">
        <v>21</v>
      </c>
      <c r="B91" s="12" t="s">
        <v>69</v>
      </c>
      <c r="C91" s="18" t="s">
        <v>60</v>
      </c>
      <c r="D91" s="39">
        <v>0.28299999999999997</v>
      </c>
      <c r="E91" s="19"/>
      <c r="F91" s="14">
        <f t="shared" si="1"/>
        <v>0</v>
      </c>
    </row>
    <row r="92" spans="1:6" ht="45" customHeight="1" x14ac:dyDescent="0.25">
      <c r="A92" s="6"/>
      <c r="B92" s="15" t="s">
        <v>59</v>
      </c>
      <c r="C92" s="16" t="s">
        <v>60</v>
      </c>
      <c r="D92" s="22">
        <f>D91*1.1</f>
        <v>0.31130000000000002</v>
      </c>
      <c r="E92" s="17"/>
      <c r="F92" s="14">
        <f t="shared" si="1"/>
        <v>0</v>
      </c>
    </row>
    <row r="93" spans="1:6" ht="34.5" customHeight="1" x14ac:dyDescent="0.25">
      <c r="A93" s="6"/>
      <c r="B93" s="15" t="s">
        <v>64</v>
      </c>
      <c r="C93" s="16" t="s">
        <v>65</v>
      </c>
      <c r="D93" s="22">
        <v>7</v>
      </c>
      <c r="E93" s="17"/>
      <c r="F93" s="14">
        <f t="shared" si="1"/>
        <v>0</v>
      </c>
    </row>
    <row r="94" spans="1:6" ht="24" customHeight="1" x14ac:dyDescent="0.25">
      <c r="A94" s="6"/>
      <c r="B94" s="15" t="s">
        <v>120</v>
      </c>
      <c r="C94" s="16" t="s">
        <v>14</v>
      </c>
      <c r="D94" s="22">
        <v>2</v>
      </c>
      <c r="E94" s="17"/>
      <c r="F94" s="14">
        <f t="shared" si="1"/>
        <v>0</v>
      </c>
    </row>
    <row r="95" spans="1:6" ht="18.75" customHeight="1" x14ac:dyDescent="0.25">
      <c r="A95" s="6"/>
      <c r="B95" s="15" t="s">
        <v>18</v>
      </c>
      <c r="C95" s="16" t="s">
        <v>60</v>
      </c>
      <c r="D95" s="22">
        <f>D92</f>
        <v>0.31130000000000002</v>
      </c>
      <c r="E95" s="17"/>
      <c r="F95" s="14">
        <f t="shared" si="1"/>
        <v>0</v>
      </c>
    </row>
    <row r="96" spans="1:6" ht="25.15" customHeight="1" x14ac:dyDescent="0.25">
      <c r="A96" s="8"/>
      <c r="B96" s="15" t="s">
        <v>12</v>
      </c>
      <c r="C96" s="20" t="s">
        <v>60</v>
      </c>
      <c r="D96" s="24">
        <f>D95</f>
        <v>0.31130000000000002</v>
      </c>
      <c r="E96" s="21"/>
      <c r="F96" s="14">
        <f t="shared" si="1"/>
        <v>0</v>
      </c>
    </row>
    <row r="97" spans="1:6" ht="56.25" customHeight="1" x14ac:dyDescent="0.25">
      <c r="A97" s="9">
        <v>22</v>
      </c>
      <c r="B97" s="12" t="s">
        <v>70</v>
      </c>
      <c r="C97" s="18" t="s">
        <v>60</v>
      </c>
      <c r="D97" s="39">
        <v>3.2000000000000001E-2</v>
      </c>
      <c r="E97" s="19"/>
      <c r="F97" s="14">
        <f t="shared" si="1"/>
        <v>0</v>
      </c>
    </row>
    <row r="98" spans="1:6" ht="45" customHeight="1" x14ac:dyDescent="0.25">
      <c r="A98" s="6"/>
      <c r="B98" s="15" t="s">
        <v>59</v>
      </c>
      <c r="C98" s="16" t="s">
        <v>60</v>
      </c>
      <c r="D98" s="22">
        <f>D97*1.1</f>
        <v>3.5200000000000002E-2</v>
      </c>
      <c r="E98" s="17"/>
      <c r="F98" s="14">
        <f t="shared" si="1"/>
        <v>0</v>
      </c>
    </row>
    <row r="99" spans="1:6" ht="34.5" customHeight="1" x14ac:dyDescent="0.25">
      <c r="A99" s="6"/>
      <c r="B99" s="15" t="s">
        <v>64</v>
      </c>
      <c r="C99" s="16" t="s">
        <v>65</v>
      </c>
      <c r="D99" s="22">
        <v>1</v>
      </c>
      <c r="E99" s="17"/>
      <c r="F99" s="14">
        <f t="shared" si="1"/>
        <v>0</v>
      </c>
    </row>
    <row r="100" spans="1:6" ht="24" customHeight="1" x14ac:dyDescent="0.25">
      <c r="A100" s="6"/>
      <c r="B100" s="15" t="s">
        <v>120</v>
      </c>
      <c r="C100" s="16" t="s">
        <v>14</v>
      </c>
      <c r="D100" s="22">
        <v>1</v>
      </c>
      <c r="E100" s="17"/>
      <c r="F100" s="14">
        <f t="shared" si="1"/>
        <v>0</v>
      </c>
    </row>
    <row r="101" spans="1:6" ht="18.75" customHeight="1" x14ac:dyDescent="0.25">
      <c r="A101" s="6"/>
      <c r="B101" s="15" t="s">
        <v>18</v>
      </c>
      <c r="C101" s="16" t="s">
        <v>60</v>
      </c>
      <c r="D101" s="22">
        <f>D98</f>
        <v>3.5200000000000002E-2</v>
      </c>
      <c r="E101" s="17"/>
      <c r="F101" s="14">
        <f t="shared" si="1"/>
        <v>0</v>
      </c>
    </row>
    <row r="102" spans="1:6" ht="25.15" customHeight="1" x14ac:dyDescent="0.25">
      <c r="A102" s="8"/>
      <c r="B102" s="15" t="s">
        <v>12</v>
      </c>
      <c r="C102" s="20" t="s">
        <v>60</v>
      </c>
      <c r="D102" s="24">
        <f>D101</f>
        <v>3.5200000000000002E-2</v>
      </c>
      <c r="E102" s="21"/>
      <c r="F102" s="14">
        <f t="shared" si="1"/>
        <v>0</v>
      </c>
    </row>
    <row r="103" spans="1:6" ht="60.6" customHeight="1" x14ac:dyDescent="0.25">
      <c r="A103" s="9">
        <v>23</v>
      </c>
      <c r="B103" s="12" t="s">
        <v>72</v>
      </c>
      <c r="C103" s="18" t="s">
        <v>60</v>
      </c>
      <c r="D103" s="39">
        <v>0.47099999999999997</v>
      </c>
      <c r="E103" s="19"/>
      <c r="F103" s="14">
        <f t="shared" si="1"/>
        <v>0</v>
      </c>
    </row>
    <row r="104" spans="1:6" ht="45" customHeight="1" x14ac:dyDescent="0.25">
      <c r="A104" s="6"/>
      <c r="B104" s="15" t="s">
        <v>59</v>
      </c>
      <c r="C104" s="16" t="s">
        <v>60</v>
      </c>
      <c r="D104" s="22">
        <f>D103*1.1</f>
        <v>0.5181</v>
      </c>
      <c r="E104" s="17"/>
      <c r="F104" s="14">
        <f t="shared" si="1"/>
        <v>0</v>
      </c>
    </row>
    <row r="105" spans="1:6" ht="34.5" customHeight="1" x14ac:dyDescent="0.25">
      <c r="A105" s="6"/>
      <c r="B105" s="15" t="s">
        <v>64</v>
      </c>
      <c r="C105" s="16" t="s">
        <v>65</v>
      </c>
      <c r="D105" s="22">
        <v>11</v>
      </c>
      <c r="E105" s="17"/>
      <c r="F105" s="14">
        <f t="shared" si="1"/>
        <v>0</v>
      </c>
    </row>
    <row r="106" spans="1:6" ht="24" customHeight="1" x14ac:dyDescent="0.25">
      <c r="A106" s="6"/>
      <c r="B106" s="15" t="s">
        <v>120</v>
      </c>
      <c r="C106" s="16" t="s">
        <v>14</v>
      </c>
      <c r="D106" s="22">
        <v>3</v>
      </c>
      <c r="E106" s="17"/>
      <c r="F106" s="14">
        <f t="shared" si="1"/>
        <v>0</v>
      </c>
    </row>
    <row r="107" spans="1:6" ht="18.75" customHeight="1" x14ac:dyDescent="0.25">
      <c r="A107" s="6"/>
      <c r="B107" s="15" t="s">
        <v>18</v>
      </c>
      <c r="C107" s="16" t="s">
        <v>60</v>
      </c>
      <c r="D107" s="22">
        <f>D104</f>
        <v>0.5181</v>
      </c>
      <c r="E107" s="17"/>
      <c r="F107" s="14">
        <f t="shared" si="1"/>
        <v>0</v>
      </c>
    </row>
    <row r="108" spans="1:6" ht="25.15" customHeight="1" x14ac:dyDescent="0.25">
      <c r="A108" s="8"/>
      <c r="B108" s="15" t="s">
        <v>12</v>
      </c>
      <c r="C108" s="20" t="s">
        <v>60</v>
      </c>
      <c r="D108" s="24">
        <f>D107</f>
        <v>0.5181</v>
      </c>
      <c r="E108" s="21"/>
      <c r="F108" s="14">
        <f t="shared" si="1"/>
        <v>0</v>
      </c>
    </row>
    <row r="109" spans="1:6" ht="56.25" customHeight="1" x14ac:dyDescent="0.25">
      <c r="A109" s="9">
        <v>24</v>
      </c>
      <c r="B109" s="12" t="s">
        <v>71</v>
      </c>
      <c r="C109" s="18" t="s">
        <v>60</v>
      </c>
      <c r="D109" s="39">
        <v>0.26600000000000001</v>
      </c>
      <c r="E109" s="19"/>
      <c r="F109" s="14">
        <f t="shared" si="1"/>
        <v>0</v>
      </c>
    </row>
    <row r="110" spans="1:6" ht="45" customHeight="1" x14ac:dyDescent="0.25">
      <c r="A110" s="6"/>
      <c r="B110" s="15" t="s">
        <v>73</v>
      </c>
      <c r="C110" s="16" t="s">
        <v>60</v>
      </c>
      <c r="D110" s="22">
        <f>D109*1.1</f>
        <v>0.29260000000000003</v>
      </c>
      <c r="E110" s="17"/>
      <c r="F110" s="14">
        <f t="shared" si="1"/>
        <v>0</v>
      </c>
    </row>
    <row r="111" spans="1:6" ht="34.5" customHeight="1" x14ac:dyDescent="0.25">
      <c r="A111" s="6"/>
      <c r="B111" s="15" t="s">
        <v>64</v>
      </c>
      <c r="C111" s="16" t="s">
        <v>65</v>
      </c>
      <c r="D111" s="22">
        <v>6</v>
      </c>
      <c r="E111" s="17"/>
      <c r="F111" s="14">
        <f t="shared" si="1"/>
        <v>0</v>
      </c>
    </row>
    <row r="112" spans="1:6" ht="24" customHeight="1" x14ac:dyDescent="0.25">
      <c r="A112" s="6"/>
      <c r="B112" s="15" t="s">
        <v>120</v>
      </c>
      <c r="C112" s="16" t="s">
        <v>14</v>
      </c>
      <c r="D112" s="22">
        <v>2</v>
      </c>
      <c r="E112" s="17"/>
      <c r="F112" s="14">
        <f t="shared" si="1"/>
        <v>0</v>
      </c>
    </row>
    <row r="113" spans="1:6" ht="18.75" customHeight="1" x14ac:dyDescent="0.25">
      <c r="A113" s="6"/>
      <c r="B113" s="15" t="s">
        <v>18</v>
      </c>
      <c r="C113" s="16" t="s">
        <v>60</v>
      </c>
      <c r="D113" s="22">
        <f>D110</f>
        <v>0.29260000000000003</v>
      </c>
      <c r="E113" s="17"/>
      <c r="F113" s="14">
        <f t="shared" si="1"/>
        <v>0</v>
      </c>
    </row>
    <row r="114" spans="1:6" ht="25.15" customHeight="1" x14ac:dyDescent="0.25">
      <c r="A114" s="8"/>
      <c r="B114" s="15" t="s">
        <v>12</v>
      </c>
      <c r="C114" s="20" t="s">
        <v>60</v>
      </c>
      <c r="D114" s="24">
        <f>D113</f>
        <v>0.29260000000000003</v>
      </c>
      <c r="E114" s="21"/>
      <c r="F114" s="14">
        <f t="shared" si="1"/>
        <v>0</v>
      </c>
    </row>
    <row r="115" spans="1:6" ht="60.6" customHeight="1" x14ac:dyDescent="0.25">
      <c r="A115" s="9">
        <v>25</v>
      </c>
      <c r="B115" s="12" t="s">
        <v>74</v>
      </c>
      <c r="C115" s="18" t="s">
        <v>60</v>
      </c>
      <c r="D115" s="39">
        <v>0.38800000000000001</v>
      </c>
      <c r="E115" s="19"/>
      <c r="F115" s="14">
        <f t="shared" si="1"/>
        <v>0</v>
      </c>
    </row>
    <row r="116" spans="1:6" ht="45" customHeight="1" x14ac:dyDescent="0.25">
      <c r="A116" s="6"/>
      <c r="B116" s="15" t="s">
        <v>75</v>
      </c>
      <c r="C116" s="16" t="s">
        <v>60</v>
      </c>
      <c r="D116" s="22">
        <f>D115*1.1</f>
        <v>0.42680000000000007</v>
      </c>
      <c r="E116" s="17"/>
      <c r="F116" s="14">
        <f t="shared" si="1"/>
        <v>0</v>
      </c>
    </row>
    <row r="117" spans="1:6" ht="34.5" customHeight="1" x14ac:dyDescent="0.25">
      <c r="A117" s="6"/>
      <c r="B117" s="15" t="s">
        <v>64</v>
      </c>
      <c r="C117" s="16" t="s">
        <v>65</v>
      </c>
      <c r="D117" s="22">
        <v>10</v>
      </c>
      <c r="E117" s="17"/>
      <c r="F117" s="14">
        <f t="shared" si="1"/>
        <v>0</v>
      </c>
    </row>
    <row r="118" spans="1:6" ht="24" customHeight="1" x14ac:dyDescent="0.25">
      <c r="A118" s="6"/>
      <c r="B118" s="15" t="s">
        <v>120</v>
      </c>
      <c r="C118" s="16" t="s">
        <v>14</v>
      </c>
      <c r="D118" s="22">
        <v>3</v>
      </c>
      <c r="E118" s="17"/>
      <c r="F118" s="14">
        <f t="shared" si="1"/>
        <v>0</v>
      </c>
    </row>
    <row r="119" spans="1:6" ht="18.75" customHeight="1" x14ac:dyDescent="0.25">
      <c r="A119" s="6"/>
      <c r="B119" s="15" t="s">
        <v>18</v>
      </c>
      <c r="C119" s="16" t="s">
        <v>60</v>
      </c>
      <c r="D119" s="22">
        <f>D116</f>
        <v>0.42680000000000007</v>
      </c>
      <c r="E119" s="17"/>
      <c r="F119" s="14">
        <f t="shared" si="1"/>
        <v>0</v>
      </c>
    </row>
    <row r="120" spans="1:6" ht="25.15" customHeight="1" x14ac:dyDescent="0.25">
      <c r="A120" s="8"/>
      <c r="B120" s="15" t="s">
        <v>12</v>
      </c>
      <c r="C120" s="20" t="s">
        <v>60</v>
      </c>
      <c r="D120" s="24">
        <f>D119</f>
        <v>0.42680000000000007</v>
      </c>
      <c r="E120" s="21"/>
      <c r="F120" s="14">
        <f t="shared" si="1"/>
        <v>0</v>
      </c>
    </row>
    <row r="121" spans="1:6" ht="84.75" customHeight="1" x14ac:dyDescent="0.25">
      <c r="A121" s="9">
        <v>26</v>
      </c>
      <c r="B121" s="12" t="s">
        <v>78</v>
      </c>
      <c r="C121" s="18" t="s">
        <v>9</v>
      </c>
      <c r="D121" s="39">
        <v>77.430000000000007</v>
      </c>
      <c r="E121" s="19"/>
      <c r="F121" s="14">
        <f t="shared" si="1"/>
        <v>0</v>
      </c>
    </row>
    <row r="122" spans="1:6" ht="48.75" customHeight="1" x14ac:dyDescent="0.25">
      <c r="A122" s="6"/>
      <c r="B122" s="15" t="s">
        <v>130</v>
      </c>
      <c r="C122" s="16" t="s">
        <v>9</v>
      </c>
      <c r="D122" s="22">
        <f>D121*1.1</f>
        <v>85.173000000000016</v>
      </c>
      <c r="E122" s="17"/>
      <c r="F122" s="14">
        <f t="shared" si="1"/>
        <v>0</v>
      </c>
    </row>
    <row r="123" spans="1:6" ht="30.75" customHeight="1" x14ac:dyDescent="0.25">
      <c r="A123" s="8"/>
      <c r="B123" s="25" t="s">
        <v>20</v>
      </c>
      <c r="C123" s="26" t="s">
        <v>9</v>
      </c>
      <c r="D123" s="24">
        <f>D121</f>
        <v>77.430000000000007</v>
      </c>
      <c r="E123" s="21"/>
      <c r="F123" s="14">
        <f t="shared" si="1"/>
        <v>0</v>
      </c>
    </row>
    <row r="124" spans="1:6" ht="18.75" customHeight="1" x14ac:dyDescent="0.25">
      <c r="A124" s="6"/>
      <c r="B124" s="15" t="s">
        <v>25</v>
      </c>
      <c r="C124" s="16" t="s">
        <v>14</v>
      </c>
      <c r="D124" s="22">
        <f>D121*6</f>
        <v>464.58000000000004</v>
      </c>
      <c r="E124" s="17"/>
      <c r="F124" s="14">
        <f t="shared" si="1"/>
        <v>0</v>
      </c>
    </row>
    <row r="125" spans="1:6" ht="18.75" customHeight="1" x14ac:dyDescent="0.25">
      <c r="A125" s="6"/>
      <c r="B125" s="15" t="s">
        <v>18</v>
      </c>
      <c r="C125" s="16" t="s">
        <v>9</v>
      </c>
      <c r="D125" s="22">
        <f>D121</f>
        <v>77.430000000000007</v>
      </c>
      <c r="E125" s="17"/>
      <c r="F125" s="14">
        <f t="shared" si="1"/>
        <v>0</v>
      </c>
    </row>
    <row r="126" spans="1:6" ht="24.75" customHeight="1" x14ac:dyDescent="0.25">
      <c r="A126" s="8"/>
      <c r="B126" s="15" t="s">
        <v>12</v>
      </c>
      <c r="C126" s="20" t="s">
        <v>9</v>
      </c>
      <c r="D126" s="24">
        <f>D121</f>
        <v>77.430000000000007</v>
      </c>
      <c r="E126" s="21"/>
      <c r="F126" s="14">
        <f t="shared" si="1"/>
        <v>0</v>
      </c>
    </row>
    <row r="127" spans="1:6" ht="82.5" customHeight="1" x14ac:dyDescent="0.25">
      <c r="A127" s="9">
        <v>27</v>
      </c>
      <c r="B127" s="12" t="s">
        <v>79</v>
      </c>
      <c r="C127" s="18" t="s">
        <v>9</v>
      </c>
      <c r="D127" s="39">
        <v>52.84</v>
      </c>
      <c r="E127" s="19"/>
      <c r="F127" s="14">
        <f t="shared" si="1"/>
        <v>0</v>
      </c>
    </row>
    <row r="128" spans="1:6" ht="58.5" customHeight="1" x14ac:dyDescent="0.25">
      <c r="A128" s="6"/>
      <c r="B128" s="15" t="s">
        <v>131</v>
      </c>
      <c r="C128" s="16" t="s">
        <v>9</v>
      </c>
      <c r="D128" s="22">
        <f>D127*1.1</f>
        <v>58.124000000000009</v>
      </c>
      <c r="E128" s="17"/>
      <c r="F128" s="14">
        <f t="shared" si="1"/>
        <v>0</v>
      </c>
    </row>
    <row r="129" spans="1:6" ht="32.25" customHeight="1" x14ac:dyDescent="0.25">
      <c r="A129" s="8"/>
      <c r="B129" s="25" t="s">
        <v>20</v>
      </c>
      <c r="C129" s="26" t="s">
        <v>9</v>
      </c>
      <c r="D129" s="24">
        <f>D127</f>
        <v>52.84</v>
      </c>
      <c r="E129" s="21"/>
      <c r="F129" s="14">
        <f t="shared" si="1"/>
        <v>0</v>
      </c>
    </row>
    <row r="130" spans="1:6" ht="18.75" customHeight="1" x14ac:dyDescent="0.25">
      <c r="A130" s="6"/>
      <c r="B130" s="15" t="s">
        <v>25</v>
      </c>
      <c r="C130" s="16" t="s">
        <v>14</v>
      </c>
      <c r="D130" s="22">
        <f>D127*6</f>
        <v>317.04000000000002</v>
      </c>
      <c r="E130" s="17"/>
      <c r="F130" s="14">
        <f t="shared" si="1"/>
        <v>0</v>
      </c>
    </row>
    <row r="131" spans="1:6" ht="18.75" customHeight="1" x14ac:dyDescent="0.25">
      <c r="A131" s="6"/>
      <c r="B131" s="15" t="s">
        <v>18</v>
      </c>
      <c r="C131" s="16" t="s">
        <v>9</v>
      </c>
      <c r="D131" s="22">
        <f>D127</f>
        <v>52.84</v>
      </c>
      <c r="E131" s="17"/>
      <c r="F131" s="14">
        <f t="shared" si="1"/>
        <v>0</v>
      </c>
    </row>
    <row r="132" spans="1:6" ht="20.25" customHeight="1" x14ac:dyDescent="0.25">
      <c r="A132" s="8"/>
      <c r="B132" s="15" t="s">
        <v>12</v>
      </c>
      <c r="C132" s="20" t="s">
        <v>9</v>
      </c>
      <c r="D132" s="24">
        <f>D127</f>
        <v>52.84</v>
      </c>
      <c r="E132" s="21"/>
      <c r="F132" s="14">
        <f t="shared" ref="F132:F195" si="2">D132*E132</f>
        <v>0</v>
      </c>
    </row>
    <row r="133" spans="1:6" ht="57" customHeight="1" x14ac:dyDescent="0.25">
      <c r="A133" s="9">
        <v>28</v>
      </c>
      <c r="B133" s="12" t="s">
        <v>84</v>
      </c>
      <c r="C133" s="18" t="s">
        <v>9</v>
      </c>
      <c r="D133" s="39">
        <v>24.545999999999999</v>
      </c>
      <c r="E133" s="19"/>
      <c r="F133" s="14">
        <f t="shared" si="2"/>
        <v>0</v>
      </c>
    </row>
    <row r="134" spans="1:6" ht="79.5" customHeight="1" x14ac:dyDescent="0.25">
      <c r="A134" s="6"/>
      <c r="B134" s="15" t="s">
        <v>132</v>
      </c>
      <c r="C134" s="16" t="s">
        <v>9</v>
      </c>
      <c r="D134" s="22">
        <f>D133*1.1</f>
        <v>27.000600000000002</v>
      </c>
      <c r="E134" s="17"/>
      <c r="F134" s="14">
        <f t="shared" si="2"/>
        <v>0</v>
      </c>
    </row>
    <row r="135" spans="1:6" ht="39.6" customHeight="1" x14ac:dyDescent="0.25">
      <c r="A135" s="8"/>
      <c r="B135" s="25" t="s">
        <v>133</v>
      </c>
      <c r="C135" s="26" t="s">
        <v>9</v>
      </c>
      <c r="D135" s="24">
        <f>D133</f>
        <v>24.545999999999999</v>
      </c>
      <c r="E135" s="21"/>
      <c r="F135" s="14">
        <f t="shared" si="2"/>
        <v>0</v>
      </c>
    </row>
    <row r="136" spans="1:6" ht="18.75" customHeight="1" x14ac:dyDescent="0.25">
      <c r="A136" s="6"/>
      <c r="B136" s="15" t="s">
        <v>18</v>
      </c>
      <c r="C136" s="16" t="s">
        <v>9</v>
      </c>
      <c r="D136" s="22">
        <f>D133</f>
        <v>24.545999999999999</v>
      </c>
      <c r="E136" s="17"/>
      <c r="F136" s="14">
        <f t="shared" si="2"/>
        <v>0</v>
      </c>
    </row>
    <row r="137" spans="1:6" ht="20.25" customHeight="1" x14ac:dyDescent="0.25">
      <c r="A137" s="8"/>
      <c r="B137" s="15" t="s">
        <v>12</v>
      </c>
      <c r="C137" s="20" t="s">
        <v>9</v>
      </c>
      <c r="D137" s="24">
        <f>D133</f>
        <v>24.545999999999999</v>
      </c>
      <c r="E137" s="21"/>
      <c r="F137" s="14">
        <f t="shared" si="2"/>
        <v>0</v>
      </c>
    </row>
    <row r="138" spans="1:6" ht="56.25" customHeight="1" x14ac:dyDescent="0.25">
      <c r="A138" s="9">
        <v>29</v>
      </c>
      <c r="B138" s="12" t="s">
        <v>80</v>
      </c>
      <c r="C138" s="18" t="s">
        <v>9</v>
      </c>
      <c r="D138" s="39">
        <v>7.72</v>
      </c>
      <c r="E138" s="19"/>
      <c r="F138" s="14">
        <f t="shared" si="2"/>
        <v>0</v>
      </c>
    </row>
    <row r="139" spans="1:6" ht="60.75" customHeight="1" x14ac:dyDescent="0.25">
      <c r="A139" s="6"/>
      <c r="B139" s="15" t="s">
        <v>134</v>
      </c>
      <c r="C139" s="16" t="s">
        <v>9</v>
      </c>
      <c r="D139" s="22">
        <f>D138</f>
        <v>7.72</v>
      </c>
      <c r="E139" s="17"/>
      <c r="F139" s="14">
        <f t="shared" si="2"/>
        <v>0</v>
      </c>
    </row>
    <row r="140" spans="1:6" ht="35.450000000000003" customHeight="1" x14ac:dyDescent="0.25">
      <c r="A140" s="8"/>
      <c r="B140" s="25" t="s">
        <v>20</v>
      </c>
      <c r="C140" s="26" t="s">
        <v>11</v>
      </c>
      <c r="D140" s="24">
        <v>2</v>
      </c>
      <c r="E140" s="21"/>
      <c r="F140" s="14">
        <f t="shared" si="2"/>
        <v>0</v>
      </c>
    </row>
    <row r="141" spans="1:6" ht="18.75" customHeight="1" x14ac:dyDescent="0.25">
      <c r="A141" s="6"/>
      <c r="B141" s="15" t="s">
        <v>18</v>
      </c>
      <c r="C141" s="16" t="s">
        <v>9</v>
      </c>
      <c r="D141" s="22">
        <f>D138</f>
        <v>7.72</v>
      </c>
      <c r="E141" s="17"/>
      <c r="F141" s="14">
        <f t="shared" si="2"/>
        <v>0</v>
      </c>
    </row>
    <row r="142" spans="1:6" x14ac:dyDescent="0.25">
      <c r="A142" s="8"/>
      <c r="B142" s="15" t="s">
        <v>12</v>
      </c>
      <c r="C142" s="20" t="s">
        <v>9</v>
      </c>
      <c r="D142" s="24">
        <f>D138</f>
        <v>7.72</v>
      </c>
      <c r="E142" s="21"/>
      <c r="F142" s="14">
        <f t="shared" si="2"/>
        <v>0</v>
      </c>
    </row>
    <row r="143" spans="1:6" ht="55.5" customHeight="1" x14ac:dyDescent="0.25">
      <c r="A143" s="9">
        <v>30</v>
      </c>
      <c r="B143" s="12" t="s">
        <v>81</v>
      </c>
      <c r="C143" s="18" t="s">
        <v>9</v>
      </c>
      <c r="D143" s="39">
        <v>4.8</v>
      </c>
      <c r="E143" s="19"/>
      <c r="F143" s="14">
        <f t="shared" si="2"/>
        <v>0</v>
      </c>
    </row>
    <row r="144" spans="1:6" ht="46.9" customHeight="1" x14ac:dyDescent="0.25">
      <c r="A144" s="6"/>
      <c r="B144" s="15" t="s">
        <v>135</v>
      </c>
      <c r="C144" s="16" t="s">
        <v>9</v>
      </c>
      <c r="D144" s="22">
        <f>D143</f>
        <v>4.8</v>
      </c>
      <c r="E144" s="17"/>
      <c r="F144" s="14">
        <f t="shared" si="2"/>
        <v>0</v>
      </c>
    </row>
    <row r="145" spans="1:6" ht="35.450000000000003" customHeight="1" x14ac:dyDescent="0.25">
      <c r="A145" s="8"/>
      <c r="B145" s="25" t="s">
        <v>20</v>
      </c>
      <c r="C145" s="26" t="s">
        <v>11</v>
      </c>
      <c r="D145" s="24">
        <v>2</v>
      </c>
      <c r="E145" s="21"/>
      <c r="F145" s="14">
        <f t="shared" si="2"/>
        <v>0</v>
      </c>
    </row>
    <row r="146" spans="1:6" ht="18.75" customHeight="1" x14ac:dyDescent="0.25">
      <c r="A146" s="6"/>
      <c r="B146" s="15" t="s">
        <v>18</v>
      </c>
      <c r="C146" s="16" t="s">
        <v>9</v>
      </c>
      <c r="D146" s="22">
        <f>D143</f>
        <v>4.8</v>
      </c>
      <c r="E146" s="17"/>
      <c r="F146" s="14">
        <f t="shared" si="2"/>
        <v>0</v>
      </c>
    </row>
    <row r="147" spans="1:6" x14ac:dyDescent="0.25">
      <c r="A147" s="8"/>
      <c r="B147" s="15" t="s">
        <v>12</v>
      </c>
      <c r="C147" s="20" t="s">
        <v>9</v>
      </c>
      <c r="D147" s="24">
        <f>D143</f>
        <v>4.8</v>
      </c>
      <c r="E147" s="21"/>
      <c r="F147" s="14">
        <f t="shared" si="2"/>
        <v>0</v>
      </c>
    </row>
    <row r="148" spans="1:6" ht="81.75" customHeight="1" x14ac:dyDescent="0.25">
      <c r="A148" s="9">
        <v>31</v>
      </c>
      <c r="B148" s="12" t="s">
        <v>118</v>
      </c>
      <c r="C148" s="18" t="s">
        <v>53</v>
      </c>
      <c r="D148" s="39">
        <v>44</v>
      </c>
      <c r="E148" s="19"/>
      <c r="F148" s="14">
        <f t="shared" si="2"/>
        <v>0</v>
      </c>
    </row>
    <row r="149" spans="1:6" ht="45" customHeight="1" x14ac:dyDescent="0.25">
      <c r="A149" s="6"/>
      <c r="B149" s="15" t="s">
        <v>82</v>
      </c>
      <c r="C149" s="16" t="s">
        <v>46</v>
      </c>
      <c r="D149" s="22">
        <f>D148*0.031</f>
        <v>1.3639999999999999</v>
      </c>
      <c r="E149" s="17"/>
      <c r="F149" s="14">
        <f t="shared" si="2"/>
        <v>0</v>
      </c>
    </row>
    <row r="150" spans="1:6" ht="18.75" customHeight="1" x14ac:dyDescent="0.25">
      <c r="A150" s="6"/>
      <c r="B150" s="15" t="s">
        <v>18</v>
      </c>
      <c r="C150" s="16" t="s">
        <v>53</v>
      </c>
      <c r="D150" s="22">
        <f>D148</f>
        <v>44</v>
      </c>
      <c r="E150" s="17"/>
      <c r="F150" s="14">
        <f t="shared" si="2"/>
        <v>0</v>
      </c>
    </row>
    <row r="151" spans="1:6" ht="25.15" customHeight="1" x14ac:dyDescent="0.25">
      <c r="A151" s="8"/>
      <c r="B151" s="15" t="s">
        <v>12</v>
      </c>
      <c r="C151" s="20" t="s">
        <v>53</v>
      </c>
      <c r="D151" s="24">
        <f>D150</f>
        <v>44</v>
      </c>
      <c r="E151" s="21"/>
      <c r="F151" s="14">
        <f t="shared" si="2"/>
        <v>0</v>
      </c>
    </row>
    <row r="152" spans="1:6" ht="67.5" customHeight="1" x14ac:dyDescent="0.25">
      <c r="A152" s="9">
        <v>32</v>
      </c>
      <c r="B152" s="12" t="s">
        <v>83</v>
      </c>
      <c r="C152" s="18" t="s">
        <v>9</v>
      </c>
      <c r="D152" s="39">
        <v>44</v>
      </c>
      <c r="E152" s="19"/>
      <c r="F152" s="14">
        <f t="shared" si="2"/>
        <v>0</v>
      </c>
    </row>
    <row r="153" spans="1:6" ht="28.5" customHeight="1" x14ac:dyDescent="0.25">
      <c r="A153" s="6"/>
      <c r="B153" s="15" t="s">
        <v>136</v>
      </c>
      <c r="C153" s="16" t="s">
        <v>9</v>
      </c>
      <c r="D153" s="22">
        <f>D152*1.1</f>
        <v>48.400000000000006</v>
      </c>
      <c r="E153" s="17"/>
      <c r="F153" s="14">
        <f t="shared" si="2"/>
        <v>0</v>
      </c>
    </row>
    <row r="154" spans="1:6" x14ac:dyDescent="0.25">
      <c r="A154" s="8"/>
      <c r="B154" s="25" t="s">
        <v>26</v>
      </c>
      <c r="C154" s="26" t="s">
        <v>24</v>
      </c>
      <c r="D154" s="24">
        <f>D152*0.3</f>
        <v>13.2</v>
      </c>
      <c r="E154" s="21"/>
      <c r="F154" s="14">
        <f t="shared" si="2"/>
        <v>0</v>
      </c>
    </row>
    <row r="155" spans="1:6" ht="18.75" customHeight="1" x14ac:dyDescent="0.25">
      <c r="A155" s="6"/>
      <c r="B155" s="15" t="s">
        <v>137</v>
      </c>
      <c r="C155" s="16" t="s">
        <v>24</v>
      </c>
      <c r="D155" s="22">
        <f>D152*5</f>
        <v>220</v>
      </c>
      <c r="E155" s="17"/>
      <c r="F155" s="14">
        <f t="shared" si="2"/>
        <v>0</v>
      </c>
    </row>
    <row r="156" spans="1:6" ht="18.75" customHeight="1" x14ac:dyDescent="0.25">
      <c r="A156" s="6"/>
      <c r="B156" s="15" t="s">
        <v>18</v>
      </c>
      <c r="C156" s="16" t="s">
        <v>9</v>
      </c>
      <c r="D156" s="22">
        <f>D152</f>
        <v>44</v>
      </c>
      <c r="E156" s="17"/>
      <c r="F156" s="14">
        <f t="shared" si="2"/>
        <v>0</v>
      </c>
    </row>
    <row r="157" spans="1:6" x14ac:dyDescent="0.25">
      <c r="A157" s="8"/>
      <c r="B157" s="15" t="s">
        <v>12</v>
      </c>
      <c r="C157" s="20" t="s">
        <v>9</v>
      </c>
      <c r="D157" s="24">
        <f>D152</f>
        <v>44</v>
      </c>
      <c r="E157" s="21"/>
      <c r="F157" s="14">
        <f t="shared" si="2"/>
        <v>0</v>
      </c>
    </row>
    <row r="158" spans="1:6" ht="82.5" customHeight="1" x14ac:dyDescent="0.25">
      <c r="A158" s="9">
        <v>33</v>
      </c>
      <c r="B158" s="12" t="s">
        <v>85</v>
      </c>
      <c r="C158" s="18" t="s">
        <v>9</v>
      </c>
      <c r="D158" s="39">
        <v>6.34</v>
      </c>
      <c r="E158" s="19"/>
      <c r="F158" s="14">
        <f t="shared" si="2"/>
        <v>0</v>
      </c>
    </row>
    <row r="159" spans="1:6" ht="33" customHeight="1" x14ac:dyDescent="0.25">
      <c r="A159" s="6"/>
      <c r="B159" s="15" t="s">
        <v>136</v>
      </c>
      <c r="C159" s="16" t="s">
        <v>9</v>
      </c>
      <c r="D159" s="22">
        <f>D158*1.1</f>
        <v>6.9740000000000002</v>
      </c>
      <c r="E159" s="17"/>
      <c r="F159" s="14">
        <f t="shared" si="2"/>
        <v>0</v>
      </c>
    </row>
    <row r="160" spans="1:6" x14ac:dyDescent="0.25">
      <c r="A160" s="8"/>
      <c r="B160" s="25" t="s">
        <v>26</v>
      </c>
      <c r="C160" s="26" t="s">
        <v>24</v>
      </c>
      <c r="D160" s="24">
        <f>D158*0.3</f>
        <v>1.9019999999999999</v>
      </c>
      <c r="E160" s="21"/>
      <c r="F160" s="14">
        <f t="shared" si="2"/>
        <v>0</v>
      </c>
    </row>
    <row r="161" spans="1:6" ht="18.75" customHeight="1" x14ac:dyDescent="0.25">
      <c r="A161" s="6"/>
      <c r="B161" s="15" t="s">
        <v>137</v>
      </c>
      <c r="C161" s="16" t="s">
        <v>24</v>
      </c>
      <c r="D161" s="22">
        <f>D158*5</f>
        <v>31.7</v>
      </c>
      <c r="E161" s="17"/>
      <c r="F161" s="14">
        <f t="shared" si="2"/>
        <v>0</v>
      </c>
    </row>
    <row r="162" spans="1:6" ht="18.75" customHeight="1" x14ac:dyDescent="0.25">
      <c r="A162" s="6"/>
      <c r="B162" s="15" t="s">
        <v>18</v>
      </c>
      <c r="C162" s="16" t="s">
        <v>9</v>
      </c>
      <c r="D162" s="22">
        <f>D158</f>
        <v>6.34</v>
      </c>
      <c r="E162" s="17"/>
      <c r="F162" s="14">
        <f t="shared" si="2"/>
        <v>0</v>
      </c>
    </row>
    <row r="163" spans="1:6" ht="18.600000000000001" customHeight="1" x14ac:dyDescent="0.25">
      <c r="A163" s="8"/>
      <c r="B163" s="15" t="s">
        <v>12</v>
      </c>
      <c r="C163" s="20" t="s">
        <v>9</v>
      </c>
      <c r="D163" s="24">
        <f>D158</f>
        <v>6.34</v>
      </c>
      <c r="E163" s="21"/>
      <c r="F163" s="14">
        <f t="shared" si="2"/>
        <v>0</v>
      </c>
    </row>
    <row r="164" spans="1:6" ht="76.150000000000006" customHeight="1" x14ac:dyDescent="0.25">
      <c r="A164" s="9">
        <v>34</v>
      </c>
      <c r="B164" s="12" t="s">
        <v>86</v>
      </c>
      <c r="C164" s="18" t="s">
        <v>9</v>
      </c>
      <c r="D164" s="39">
        <v>2.5350000000000001</v>
      </c>
      <c r="E164" s="19"/>
      <c r="F164" s="14">
        <f t="shared" si="2"/>
        <v>0</v>
      </c>
    </row>
    <row r="165" spans="1:6" ht="30" customHeight="1" x14ac:dyDescent="0.25">
      <c r="A165" s="6"/>
      <c r="B165" s="15" t="s">
        <v>136</v>
      </c>
      <c r="C165" s="16" t="s">
        <v>9</v>
      </c>
      <c r="D165" s="22">
        <f>D164*1.1</f>
        <v>2.7885000000000004</v>
      </c>
      <c r="E165" s="17"/>
      <c r="F165" s="14">
        <f t="shared" si="2"/>
        <v>0</v>
      </c>
    </row>
    <row r="166" spans="1:6" ht="19.149999999999999" customHeight="1" x14ac:dyDescent="0.25">
      <c r="A166" s="8"/>
      <c r="B166" s="25" t="s">
        <v>26</v>
      </c>
      <c r="C166" s="26" t="s">
        <v>24</v>
      </c>
      <c r="D166" s="24">
        <f>D164*0.3</f>
        <v>0.76050000000000006</v>
      </c>
      <c r="E166" s="21"/>
      <c r="F166" s="14">
        <f t="shared" si="2"/>
        <v>0</v>
      </c>
    </row>
    <row r="167" spans="1:6" ht="18.75" customHeight="1" x14ac:dyDescent="0.25">
      <c r="A167" s="6"/>
      <c r="B167" s="15" t="s">
        <v>137</v>
      </c>
      <c r="C167" s="16" t="s">
        <v>24</v>
      </c>
      <c r="D167" s="22">
        <f>D164*5</f>
        <v>12.675000000000001</v>
      </c>
      <c r="E167" s="17"/>
      <c r="F167" s="14">
        <f t="shared" si="2"/>
        <v>0</v>
      </c>
    </row>
    <row r="168" spans="1:6" ht="18.75" customHeight="1" x14ac:dyDescent="0.25">
      <c r="A168" s="6"/>
      <c r="B168" s="15" t="s">
        <v>18</v>
      </c>
      <c r="C168" s="16" t="s">
        <v>9</v>
      </c>
      <c r="D168" s="22">
        <f>D164</f>
        <v>2.5350000000000001</v>
      </c>
      <c r="E168" s="17"/>
      <c r="F168" s="14">
        <f t="shared" si="2"/>
        <v>0</v>
      </c>
    </row>
    <row r="169" spans="1:6" x14ac:dyDescent="0.25">
      <c r="A169" s="8"/>
      <c r="B169" s="15" t="s">
        <v>12</v>
      </c>
      <c r="C169" s="20" t="s">
        <v>9</v>
      </c>
      <c r="D169" s="24">
        <f>D164</f>
        <v>2.5350000000000001</v>
      </c>
      <c r="E169" s="21"/>
      <c r="F169" s="14">
        <f t="shared" si="2"/>
        <v>0</v>
      </c>
    </row>
    <row r="170" spans="1:6" ht="72.599999999999994" customHeight="1" x14ac:dyDescent="0.25">
      <c r="A170" s="9">
        <v>35</v>
      </c>
      <c r="B170" s="12" t="s">
        <v>76</v>
      </c>
      <c r="C170" s="18" t="s">
        <v>53</v>
      </c>
      <c r="D170" s="39">
        <v>5.31</v>
      </c>
      <c r="E170" s="19"/>
      <c r="F170" s="14">
        <f t="shared" si="2"/>
        <v>0</v>
      </c>
    </row>
    <row r="171" spans="1:6" ht="45" customHeight="1" x14ac:dyDescent="0.25">
      <c r="A171" s="6"/>
      <c r="B171" s="15" t="s">
        <v>77</v>
      </c>
      <c r="C171" s="16" t="s">
        <v>46</v>
      </c>
      <c r="D171" s="22">
        <f>D170*0.024</f>
        <v>0.12744</v>
      </c>
      <c r="E171" s="17"/>
      <c r="F171" s="14">
        <f t="shared" si="2"/>
        <v>0</v>
      </c>
    </row>
    <row r="172" spans="1:6" ht="18.75" customHeight="1" x14ac:dyDescent="0.25">
      <c r="A172" s="6"/>
      <c r="B172" s="15" t="s">
        <v>18</v>
      </c>
      <c r="C172" s="16" t="s">
        <v>53</v>
      </c>
      <c r="D172" s="22">
        <f>D170</f>
        <v>5.31</v>
      </c>
      <c r="E172" s="17"/>
      <c r="F172" s="14">
        <f t="shared" si="2"/>
        <v>0</v>
      </c>
    </row>
    <row r="173" spans="1:6" ht="25.15" customHeight="1" x14ac:dyDescent="0.25">
      <c r="A173" s="8"/>
      <c r="B173" s="15" t="s">
        <v>12</v>
      </c>
      <c r="C173" s="20" t="s">
        <v>53</v>
      </c>
      <c r="D173" s="24">
        <f>D172</f>
        <v>5.31</v>
      </c>
      <c r="E173" s="21"/>
      <c r="F173" s="14">
        <f t="shared" si="2"/>
        <v>0</v>
      </c>
    </row>
    <row r="174" spans="1:6" ht="72.599999999999994" customHeight="1" x14ac:dyDescent="0.25">
      <c r="A174" s="9">
        <v>36</v>
      </c>
      <c r="B174" s="12" t="s">
        <v>87</v>
      </c>
      <c r="C174" s="18" t="s">
        <v>53</v>
      </c>
      <c r="D174" s="39">
        <v>5.31</v>
      </c>
      <c r="E174" s="19"/>
      <c r="F174" s="14">
        <f t="shared" si="2"/>
        <v>0</v>
      </c>
    </row>
    <row r="175" spans="1:6" ht="35.450000000000003" customHeight="1" x14ac:dyDescent="0.25">
      <c r="A175" s="6"/>
      <c r="B175" s="15" t="s">
        <v>88</v>
      </c>
      <c r="C175" s="16" t="s">
        <v>89</v>
      </c>
      <c r="D175" s="22">
        <f>D174*0.63</f>
        <v>3.3452999999999999</v>
      </c>
      <c r="E175" s="17"/>
      <c r="F175" s="14">
        <f t="shared" si="2"/>
        <v>0</v>
      </c>
    </row>
    <row r="176" spans="1:6" ht="33" customHeight="1" x14ac:dyDescent="0.25">
      <c r="A176" s="6"/>
      <c r="B176" s="15" t="s">
        <v>138</v>
      </c>
      <c r="C176" s="16" t="s">
        <v>89</v>
      </c>
      <c r="D176" s="22">
        <f>D174*0.79</f>
        <v>4.1948999999999996</v>
      </c>
      <c r="E176" s="17"/>
      <c r="F176" s="14">
        <f t="shared" si="2"/>
        <v>0</v>
      </c>
    </row>
    <row r="177" spans="1:6" ht="32.450000000000003" customHeight="1" x14ac:dyDescent="0.25">
      <c r="A177" s="6"/>
      <c r="B177" s="15" t="s">
        <v>90</v>
      </c>
      <c r="C177" s="16" t="s">
        <v>53</v>
      </c>
      <c r="D177" s="22">
        <f>D174*0.05</f>
        <v>0.26550000000000001</v>
      </c>
      <c r="E177" s="17"/>
      <c r="F177" s="14">
        <f t="shared" si="2"/>
        <v>0</v>
      </c>
    </row>
    <row r="178" spans="1:6" ht="18.75" customHeight="1" x14ac:dyDescent="0.25">
      <c r="A178" s="6"/>
      <c r="B178" s="15" t="s">
        <v>18</v>
      </c>
      <c r="C178" s="16" t="s">
        <v>53</v>
      </c>
      <c r="D178" s="22">
        <f>D174</f>
        <v>5.31</v>
      </c>
      <c r="E178" s="17"/>
      <c r="F178" s="14">
        <f t="shared" si="2"/>
        <v>0</v>
      </c>
    </row>
    <row r="179" spans="1:6" ht="25.15" customHeight="1" x14ac:dyDescent="0.25">
      <c r="A179" s="8"/>
      <c r="B179" s="15" t="s">
        <v>12</v>
      </c>
      <c r="C179" s="20" t="s">
        <v>53</v>
      </c>
      <c r="D179" s="24">
        <f>D178</f>
        <v>5.31</v>
      </c>
      <c r="E179" s="21"/>
      <c r="F179" s="14">
        <f t="shared" si="2"/>
        <v>0</v>
      </c>
    </row>
    <row r="180" spans="1:6" ht="60" customHeight="1" x14ac:dyDescent="0.25">
      <c r="A180" s="9">
        <v>37</v>
      </c>
      <c r="B180" s="12" t="s">
        <v>91</v>
      </c>
      <c r="C180" s="18" t="s">
        <v>53</v>
      </c>
      <c r="D180" s="39">
        <v>44</v>
      </c>
      <c r="E180" s="19"/>
      <c r="F180" s="14">
        <f t="shared" si="2"/>
        <v>0</v>
      </c>
    </row>
    <row r="181" spans="1:6" ht="35.450000000000003" customHeight="1" x14ac:dyDescent="0.25">
      <c r="A181" s="6"/>
      <c r="B181" s="15" t="s">
        <v>92</v>
      </c>
      <c r="C181" s="16" t="s">
        <v>106</v>
      </c>
      <c r="D181" s="22">
        <v>1</v>
      </c>
      <c r="E181" s="17"/>
      <c r="F181" s="14">
        <f t="shared" si="2"/>
        <v>0</v>
      </c>
    </row>
    <row r="182" spans="1:6" ht="31.5" customHeight="1" x14ac:dyDescent="0.25">
      <c r="A182" s="6"/>
      <c r="B182" s="15" t="s">
        <v>139</v>
      </c>
      <c r="C182" s="16" t="s">
        <v>36</v>
      </c>
      <c r="D182" s="22">
        <v>1</v>
      </c>
      <c r="E182" s="17"/>
      <c r="F182" s="14">
        <f t="shared" si="2"/>
        <v>0</v>
      </c>
    </row>
    <row r="183" spans="1:6" ht="24" customHeight="1" x14ac:dyDescent="0.25">
      <c r="A183" s="6"/>
      <c r="B183" s="15" t="s">
        <v>140</v>
      </c>
      <c r="C183" s="16" t="s">
        <v>36</v>
      </c>
      <c r="D183" s="22">
        <v>3</v>
      </c>
      <c r="E183" s="17"/>
      <c r="F183" s="14">
        <f t="shared" si="2"/>
        <v>0</v>
      </c>
    </row>
    <row r="184" spans="1:6" ht="24" customHeight="1" x14ac:dyDescent="0.25">
      <c r="A184" s="6"/>
      <c r="B184" s="15" t="s">
        <v>93</v>
      </c>
      <c r="C184" s="16" t="s">
        <v>36</v>
      </c>
      <c r="D184" s="22">
        <v>2</v>
      </c>
      <c r="E184" s="17"/>
      <c r="F184" s="14">
        <f t="shared" si="2"/>
        <v>0</v>
      </c>
    </row>
    <row r="185" spans="1:6" ht="24" customHeight="1" x14ac:dyDescent="0.25">
      <c r="A185" s="6"/>
      <c r="B185" s="15" t="s">
        <v>141</v>
      </c>
      <c r="C185" s="16" t="s">
        <v>106</v>
      </c>
      <c r="D185" s="22">
        <v>6</v>
      </c>
      <c r="E185" s="17"/>
      <c r="F185" s="14">
        <f t="shared" si="2"/>
        <v>0</v>
      </c>
    </row>
    <row r="186" spans="1:6" ht="30.75" customHeight="1" x14ac:dyDescent="0.25">
      <c r="A186" s="6"/>
      <c r="B186" s="15" t="s">
        <v>142</v>
      </c>
      <c r="C186" s="16" t="s">
        <v>106</v>
      </c>
      <c r="D186" s="22">
        <v>2</v>
      </c>
      <c r="E186" s="17"/>
      <c r="F186" s="14">
        <f t="shared" si="2"/>
        <v>0</v>
      </c>
    </row>
    <row r="187" spans="1:6" ht="46.5" customHeight="1" x14ac:dyDescent="0.25">
      <c r="A187" s="6"/>
      <c r="B187" s="15" t="s">
        <v>143</v>
      </c>
      <c r="C187" s="16" t="s">
        <v>47</v>
      </c>
      <c r="D187" s="22">
        <v>60</v>
      </c>
      <c r="E187" s="17"/>
      <c r="F187" s="14">
        <f t="shared" si="2"/>
        <v>0</v>
      </c>
    </row>
    <row r="188" spans="1:6" ht="18.75" customHeight="1" x14ac:dyDescent="0.25">
      <c r="A188" s="6"/>
      <c r="B188" s="15" t="s">
        <v>18</v>
      </c>
      <c r="C188" s="16" t="s">
        <v>53</v>
      </c>
      <c r="D188" s="22">
        <f>D180</f>
        <v>44</v>
      </c>
      <c r="E188" s="17"/>
      <c r="F188" s="14">
        <f t="shared" si="2"/>
        <v>0</v>
      </c>
    </row>
    <row r="189" spans="1:6" ht="25.15" customHeight="1" x14ac:dyDescent="0.25">
      <c r="A189" s="8"/>
      <c r="B189" s="15" t="s">
        <v>12</v>
      </c>
      <c r="C189" s="20" t="s">
        <v>53</v>
      </c>
      <c r="D189" s="24">
        <f>D188</f>
        <v>44</v>
      </c>
      <c r="E189" s="21"/>
      <c r="F189" s="14">
        <f t="shared" si="2"/>
        <v>0</v>
      </c>
    </row>
    <row r="190" spans="1:6" ht="69" customHeight="1" x14ac:dyDescent="0.25">
      <c r="A190" s="9">
        <v>38</v>
      </c>
      <c r="B190" s="12" t="s">
        <v>94</v>
      </c>
      <c r="C190" s="18" t="s">
        <v>53</v>
      </c>
      <c r="D190" s="39">
        <v>83</v>
      </c>
      <c r="E190" s="19"/>
      <c r="F190" s="14">
        <f t="shared" si="2"/>
        <v>0</v>
      </c>
    </row>
    <row r="191" spans="1:6" ht="46.15" customHeight="1" x14ac:dyDescent="0.25">
      <c r="A191" s="6"/>
      <c r="B191" s="15" t="s">
        <v>95</v>
      </c>
      <c r="C191" s="16" t="s">
        <v>89</v>
      </c>
      <c r="D191" s="22">
        <f>D190*0.35</f>
        <v>29.049999999999997</v>
      </c>
      <c r="E191" s="17"/>
      <c r="F191" s="14">
        <f t="shared" si="2"/>
        <v>0</v>
      </c>
    </row>
    <row r="192" spans="1:6" ht="46.15" customHeight="1" x14ac:dyDescent="0.25">
      <c r="A192" s="6"/>
      <c r="B192" s="15" t="s">
        <v>144</v>
      </c>
      <c r="C192" s="16" t="s">
        <v>89</v>
      </c>
      <c r="D192" s="22">
        <f>D190*0.027</f>
        <v>2.2410000000000001</v>
      </c>
      <c r="E192" s="17"/>
      <c r="F192" s="14">
        <f t="shared" si="2"/>
        <v>0</v>
      </c>
    </row>
    <row r="193" spans="1:6" ht="32.450000000000003" customHeight="1" x14ac:dyDescent="0.25">
      <c r="A193" s="6"/>
      <c r="B193" s="15" t="s">
        <v>90</v>
      </c>
      <c r="C193" s="16" t="s">
        <v>53</v>
      </c>
      <c r="D193" s="22">
        <f>D190*0.05</f>
        <v>4.1500000000000004</v>
      </c>
      <c r="E193" s="17"/>
      <c r="F193" s="14">
        <f t="shared" si="2"/>
        <v>0</v>
      </c>
    </row>
    <row r="194" spans="1:6" ht="18.75" customHeight="1" x14ac:dyDescent="0.25">
      <c r="A194" s="6"/>
      <c r="B194" s="15" t="s">
        <v>18</v>
      </c>
      <c r="C194" s="16" t="s">
        <v>53</v>
      </c>
      <c r="D194" s="22">
        <f>D190</f>
        <v>83</v>
      </c>
      <c r="E194" s="17"/>
      <c r="F194" s="14">
        <f t="shared" si="2"/>
        <v>0</v>
      </c>
    </row>
    <row r="195" spans="1:6" ht="25.15" customHeight="1" x14ac:dyDescent="0.25">
      <c r="A195" s="8"/>
      <c r="B195" s="15" t="s">
        <v>12</v>
      </c>
      <c r="C195" s="20" t="s">
        <v>53</v>
      </c>
      <c r="D195" s="24">
        <f>D194</f>
        <v>83</v>
      </c>
      <c r="E195" s="21"/>
      <c r="F195" s="14">
        <f t="shared" si="2"/>
        <v>0</v>
      </c>
    </row>
    <row r="196" spans="1:6" ht="84" customHeight="1" x14ac:dyDescent="0.25">
      <c r="A196" s="9">
        <v>39</v>
      </c>
      <c r="B196" s="12" t="s">
        <v>96</v>
      </c>
      <c r="C196" s="18" t="s">
        <v>47</v>
      </c>
      <c r="D196" s="39">
        <v>10.3</v>
      </c>
      <c r="E196" s="19"/>
      <c r="F196" s="14">
        <f t="shared" ref="F196:F259" si="3">D196*E196</f>
        <v>0</v>
      </c>
    </row>
    <row r="197" spans="1:6" ht="46.15" customHeight="1" x14ac:dyDescent="0.25">
      <c r="A197" s="6"/>
      <c r="B197" s="15" t="s">
        <v>97</v>
      </c>
      <c r="C197" s="16" t="s">
        <v>47</v>
      </c>
      <c r="D197" s="22">
        <f>D196*1.1</f>
        <v>11.330000000000002</v>
      </c>
      <c r="E197" s="17"/>
      <c r="F197" s="14">
        <f t="shared" si="3"/>
        <v>0</v>
      </c>
    </row>
    <row r="198" spans="1:6" ht="46.15" customHeight="1" x14ac:dyDescent="0.25">
      <c r="A198" s="6"/>
      <c r="B198" s="15" t="s">
        <v>98</v>
      </c>
      <c r="C198" s="16" t="s">
        <v>106</v>
      </c>
      <c r="D198" s="22">
        <f>D196/0.25</f>
        <v>41.2</v>
      </c>
      <c r="E198" s="17"/>
      <c r="F198" s="14">
        <f t="shared" si="3"/>
        <v>0</v>
      </c>
    </row>
    <row r="199" spans="1:6" ht="46.15" customHeight="1" x14ac:dyDescent="0.25">
      <c r="A199" s="6"/>
      <c r="B199" s="15" t="s">
        <v>99</v>
      </c>
      <c r="C199" s="16" t="s">
        <v>60</v>
      </c>
      <c r="D199" s="22">
        <f>D196*0.0023</f>
        <v>2.3690000000000003E-2</v>
      </c>
      <c r="E199" s="17"/>
      <c r="F199" s="14">
        <f t="shared" si="3"/>
        <v>0</v>
      </c>
    </row>
    <row r="200" spans="1:6" ht="25.9" customHeight="1" x14ac:dyDescent="0.25">
      <c r="A200" s="6"/>
      <c r="B200" s="15" t="s">
        <v>100</v>
      </c>
      <c r="C200" s="16" t="s">
        <v>89</v>
      </c>
      <c r="D200" s="22">
        <f>D196*0.038</f>
        <v>0.39140000000000003</v>
      </c>
      <c r="E200" s="17"/>
      <c r="F200" s="14">
        <f t="shared" si="3"/>
        <v>0</v>
      </c>
    </row>
    <row r="201" spans="1:6" ht="25.9" customHeight="1" x14ac:dyDescent="0.25">
      <c r="A201" s="6"/>
      <c r="B201" s="15" t="s">
        <v>101</v>
      </c>
      <c r="C201" s="16" t="s">
        <v>89</v>
      </c>
      <c r="D201" s="22">
        <f>D196*0.038</f>
        <v>0.39140000000000003</v>
      </c>
      <c r="E201" s="17"/>
      <c r="F201" s="14">
        <f t="shared" si="3"/>
        <v>0</v>
      </c>
    </row>
    <row r="202" spans="1:6" ht="25.9" customHeight="1" x14ac:dyDescent="0.25">
      <c r="A202" s="6"/>
      <c r="B202" s="15" t="s">
        <v>102</v>
      </c>
      <c r="C202" s="16" t="s">
        <v>89</v>
      </c>
      <c r="D202" s="22">
        <f>D196*0.169</f>
        <v>1.7407000000000001</v>
      </c>
      <c r="E202" s="17"/>
      <c r="F202" s="14">
        <f t="shared" si="3"/>
        <v>0</v>
      </c>
    </row>
    <row r="203" spans="1:6" ht="18.75" customHeight="1" x14ac:dyDescent="0.25">
      <c r="A203" s="6"/>
      <c r="B203" s="15" t="s">
        <v>18</v>
      </c>
      <c r="C203" s="16" t="s">
        <v>47</v>
      </c>
      <c r="D203" s="22">
        <f>D196</f>
        <v>10.3</v>
      </c>
      <c r="E203" s="17"/>
      <c r="F203" s="14">
        <f t="shared" si="3"/>
        <v>0</v>
      </c>
    </row>
    <row r="204" spans="1:6" ht="25.15" customHeight="1" x14ac:dyDescent="0.25">
      <c r="A204" s="8"/>
      <c r="B204" s="15" t="s">
        <v>12</v>
      </c>
      <c r="C204" s="20" t="s">
        <v>53</v>
      </c>
      <c r="D204" s="24">
        <f>D203</f>
        <v>10.3</v>
      </c>
      <c r="E204" s="21"/>
      <c r="F204" s="14">
        <f t="shared" si="3"/>
        <v>0</v>
      </c>
    </row>
    <row r="205" spans="1:6" ht="75.599999999999994" customHeight="1" x14ac:dyDescent="0.25">
      <c r="A205" s="9">
        <v>40</v>
      </c>
      <c r="B205" s="12" t="s">
        <v>103</v>
      </c>
      <c r="C205" s="18" t="s">
        <v>36</v>
      </c>
      <c r="D205" s="39">
        <v>2</v>
      </c>
      <c r="E205" s="19"/>
      <c r="F205" s="14">
        <f t="shared" si="3"/>
        <v>0</v>
      </c>
    </row>
    <row r="206" spans="1:6" ht="46.15" customHeight="1" x14ac:dyDescent="0.25">
      <c r="A206" s="6"/>
      <c r="B206" s="15" t="s">
        <v>104</v>
      </c>
      <c r="C206" s="16" t="s">
        <v>36</v>
      </c>
      <c r="D206" s="22">
        <f>D205</f>
        <v>2</v>
      </c>
      <c r="E206" s="17"/>
      <c r="F206" s="14">
        <f t="shared" si="3"/>
        <v>0</v>
      </c>
    </row>
    <row r="207" spans="1:6" ht="46.15" customHeight="1" x14ac:dyDescent="0.25">
      <c r="A207" s="6"/>
      <c r="B207" s="15" t="s">
        <v>105</v>
      </c>
      <c r="C207" s="16" t="s">
        <v>106</v>
      </c>
      <c r="D207" s="22">
        <f>D205</f>
        <v>2</v>
      </c>
      <c r="E207" s="17"/>
      <c r="F207" s="14">
        <f t="shared" si="3"/>
        <v>0</v>
      </c>
    </row>
    <row r="208" spans="1:6" ht="18.75" customHeight="1" x14ac:dyDescent="0.25">
      <c r="A208" s="6"/>
      <c r="B208" s="15" t="s">
        <v>18</v>
      </c>
      <c r="C208" s="16" t="s">
        <v>36</v>
      </c>
      <c r="D208" s="22">
        <f>D205</f>
        <v>2</v>
      </c>
      <c r="E208" s="17"/>
      <c r="F208" s="14">
        <f t="shared" si="3"/>
        <v>0</v>
      </c>
    </row>
    <row r="209" spans="1:6" ht="25.15" customHeight="1" x14ac:dyDescent="0.25">
      <c r="A209" s="8"/>
      <c r="B209" s="15" t="s">
        <v>12</v>
      </c>
      <c r="C209" s="20" t="s">
        <v>36</v>
      </c>
      <c r="D209" s="24">
        <f>D208</f>
        <v>2</v>
      </c>
      <c r="E209" s="21"/>
      <c r="F209" s="14">
        <f t="shared" si="3"/>
        <v>0</v>
      </c>
    </row>
    <row r="210" spans="1:6" ht="75.599999999999994" customHeight="1" x14ac:dyDescent="0.25">
      <c r="A210" s="9">
        <v>41</v>
      </c>
      <c r="B210" s="12" t="s">
        <v>107</v>
      </c>
      <c r="C210" s="18" t="s">
        <v>47</v>
      </c>
      <c r="D210" s="39">
        <v>6</v>
      </c>
      <c r="E210" s="19"/>
      <c r="F210" s="14">
        <f t="shared" si="3"/>
        <v>0</v>
      </c>
    </row>
    <row r="211" spans="1:6" ht="46.15" customHeight="1" x14ac:dyDescent="0.25">
      <c r="A211" s="6"/>
      <c r="B211" s="15" t="s">
        <v>108</v>
      </c>
      <c r="C211" s="16" t="s">
        <v>47</v>
      </c>
      <c r="D211" s="22">
        <f>D210*1.1</f>
        <v>6.6000000000000005</v>
      </c>
      <c r="E211" s="17"/>
      <c r="F211" s="14">
        <f t="shared" si="3"/>
        <v>0</v>
      </c>
    </row>
    <row r="212" spans="1:6" ht="46.15" customHeight="1" x14ac:dyDescent="0.25">
      <c r="A212" s="6"/>
      <c r="B212" s="15" t="s">
        <v>109</v>
      </c>
      <c r="C212" s="16" t="s">
        <v>106</v>
      </c>
      <c r="D212" s="22">
        <f>D210*3</f>
        <v>18</v>
      </c>
      <c r="E212" s="17"/>
      <c r="F212" s="14">
        <f t="shared" si="3"/>
        <v>0</v>
      </c>
    </row>
    <row r="213" spans="1:6" ht="25.9" customHeight="1" x14ac:dyDescent="0.25">
      <c r="A213" s="6"/>
      <c r="B213" s="15" t="s">
        <v>100</v>
      </c>
      <c r="C213" s="16" t="s">
        <v>89</v>
      </c>
      <c r="D213" s="22">
        <f>D210*0.128</f>
        <v>0.76800000000000002</v>
      </c>
      <c r="E213" s="17"/>
      <c r="F213" s="14">
        <f t="shared" si="3"/>
        <v>0</v>
      </c>
    </row>
    <row r="214" spans="1:6" ht="25.9" customHeight="1" x14ac:dyDescent="0.25">
      <c r="A214" s="6"/>
      <c r="B214" s="15" t="s">
        <v>101</v>
      </c>
      <c r="C214" s="16" t="s">
        <v>89</v>
      </c>
      <c r="D214" s="22">
        <f>D210*0.128</f>
        <v>0.76800000000000002</v>
      </c>
      <c r="E214" s="17"/>
      <c r="F214" s="14">
        <f t="shared" si="3"/>
        <v>0</v>
      </c>
    </row>
    <row r="215" spans="1:6" ht="25.9" customHeight="1" x14ac:dyDescent="0.25">
      <c r="A215" s="6"/>
      <c r="B215" s="15" t="s">
        <v>102</v>
      </c>
      <c r="C215" s="16" t="s">
        <v>89</v>
      </c>
      <c r="D215" s="22">
        <f>D210*0.112</f>
        <v>0.67200000000000004</v>
      </c>
      <c r="E215" s="17"/>
      <c r="F215" s="14">
        <f t="shared" si="3"/>
        <v>0</v>
      </c>
    </row>
    <row r="216" spans="1:6" ht="18.75" customHeight="1" x14ac:dyDescent="0.25">
      <c r="A216" s="6"/>
      <c r="B216" s="15" t="s">
        <v>18</v>
      </c>
      <c r="C216" s="16" t="s">
        <v>47</v>
      </c>
      <c r="D216" s="22">
        <f>D210</f>
        <v>6</v>
      </c>
      <c r="E216" s="17"/>
      <c r="F216" s="14">
        <f t="shared" si="3"/>
        <v>0</v>
      </c>
    </row>
    <row r="217" spans="1:6" ht="25.15" customHeight="1" x14ac:dyDescent="0.25">
      <c r="A217" s="8"/>
      <c r="B217" s="15" t="s">
        <v>12</v>
      </c>
      <c r="C217" s="20" t="s">
        <v>53</v>
      </c>
      <c r="D217" s="24">
        <f>D216</f>
        <v>6</v>
      </c>
      <c r="E217" s="21"/>
      <c r="F217" s="14">
        <f t="shared" si="3"/>
        <v>0</v>
      </c>
    </row>
    <row r="218" spans="1:6" ht="47.45" customHeight="1" x14ac:dyDescent="0.25">
      <c r="A218" s="9">
        <v>42</v>
      </c>
      <c r="B218" s="12" t="s">
        <v>147</v>
      </c>
      <c r="C218" s="18" t="s">
        <v>36</v>
      </c>
      <c r="D218" s="23">
        <v>1</v>
      </c>
      <c r="E218" s="19"/>
      <c r="F218" s="14">
        <f t="shared" si="3"/>
        <v>0</v>
      </c>
    </row>
    <row r="219" spans="1:6" ht="51.6" customHeight="1" x14ac:dyDescent="0.25">
      <c r="A219" s="9">
        <v>43</v>
      </c>
      <c r="B219" s="12" t="s">
        <v>55</v>
      </c>
      <c r="C219" s="18" t="s">
        <v>46</v>
      </c>
      <c r="D219" s="23">
        <v>7.06</v>
      </c>
      <c r="E219" s="19"/>
      <c r="F219" s="14">
        <f t="shared" si="3"/>
        <v>0</v>
      </c>
    </row>
    <row r="220" spans="1:6" ht="19.5" customHeight="1" x14ac:dyDescent="0.25">
      <c r="A220" s="6"/>
      <c r="B220" s="15" t="s">
        <v>22</v>
      </c>
      <c r="C220" s="16" t="s">
        <v>17</v>
      </c>
      <c r="D220" s="41">
        <f>D219</f>
        <v>7.06</v>
      </c>
      <c r="E220" s="17"/>
      <c r="F220" s="14">
        <f t="shared" si="3"/>
        <v>0</v>
      </c>
    </row>
    <row r="221" spans="1:6" ht="25.15" customHeight="1" x14ac:dyDescent="0.25">
      <c r="A221" s="8"/>
      <c r="B221" s="15" t="s">
        <v>12</v>
      </c>
      <c r="C221" s="20" t="s">
        <v>17</v>
      </c>
      <c r="D221" s="40">
        <f>D220</f>
        <v>7.06</v>
      </c>
      <c r="E221" s="21"/>
      <c r="F221" s="14">
        <f t="shared" si="3"/>
        <v>0</v>
      </c>
    </row>
    <row r="222" spans="1:6" ht="56.25" customHeight="1" x14ac:dyDescent="0.25">
      <c r="A222" s="9">
        <v>44</v>
      </c>
      <c r="B222" s="12" t="s">
        <v>148</v>
      </c>
      <c r="C222" s="18" t="s">
        <v>36</v>
      </c>
      <c r="D222" s="23">
        <v>1</v>
      </c>
      <c r="E222" s="19"/>
      <c r="F222" s="14">
        <f t="shared" si="3"/>
        <v>0</v>
      </c>
    </row>
    <row r="223" spans="1:6" ht="27.75" customHeight="1" x14ac:dyDescent="0.25">
      <c r="A223" s="6"/>
      <c r="B223" s="15" t="s">
        <v>125</v>
      </c>
      <c r="C223" s="16" t="s">
        <v>17</v>
      </c>
      <c r="D223" s="41">
        <v>3.93</v>
      </c>
      <c r="E223" s="17"/>
      <c r="F223" s="14">
        <f t="shared" si="3"/>
        <v>0</v>
      </c>
    </row>
    <row r="224" spans="1:6" ht="39.75" customHeight="1" x14ac:dyDescent="0.25">
      <c r="A224" s="6"/>
      <c r="B224" s="15" t="s">
        <v>126</v>
      </c>
      <c r="C224" s="16" t="s">
        <v>16</v>
      </c>
      <c r="D224" s="22">
        <v>0.26300000000000001</v>
      </c>
      <c r="E224" s="17"/>
      <c r="F224" s="14">
        <f t="shared" si="3"/>
        <v>0</v>
      </c>
    </row>
    <row r="225" spans="1:6" ht="39.75" customHeight="1" x14ac:dyDescent="0.25">
      <c r="A225" s="6"/>
      <c r="B225" s="15" t="s">
        <v>127</v>
      </c>
      <c r="C225" s="16" t="s">
        <v>16</v>
      </c>
      <c r="D225" s="22">
        <v>0.03</v>
      </c>
      <c r="E225" s="17"/>
      <c r="F225" s="14">
        <f t="shared" si="3"/>
        <v>0</v>
      </c>
    </row>
    <row r="226" spans="1:6" ht="42" customHeight="1" x14ac:dyDescent="0.25">
      <c r="A226" s="6"/>
      <c r="B226" s="15" t="s">
        <v>23</v>
      </c>
      <c r="C226" s="16" t="s">
        <v>24</v>
      </c>
      <c r="D226" s="22">
        <v>2</v>
      </c>
      <c r="E226" s="17"/>
      <c r="F226" s="14">
        <f t="shared" si="3"/>
        <v>0</v>
      </c>
    </row>
    <row r="227" spans="1:6" ht="24" customHeight="1" x14ac:dyDescent="0.25">
      <c r="A227" s="6"/>
      <c r="B227" s="15" t="s">
        <v>120</v>
      </c>
      <c r="C227" s="16" t="s">
        <v>14</v>
      </c>
      <c r="D227" s="22">
        <v>3</v>
      </c>
      <c r="E227" s="17"/>
      <c r="F227" s="14">
        <f t="shared" si="3"/>
        <v>0</v>
      </c>
    </row>
    <row r="228" spans="1:6" ht="45" customHeight="1" x14ac:dyDescent="0.25">
      <c r="A228" s="6"/>
      <c r="B228" s="15" t="s">
        <v>129</v>
      </c>
      <c r="C228" s="16" t="s">
        <v>17</v>
      </c>
      <c r="D228" s="22">
        <v>0.4</v>
      </c>
      <c r="E228" s="17"/>
      <c r="F228" s="14">
        <f t="shared" si="3"/>
        <v>0</v>
      </c>
    </row>
    <row r="229" spans="1:6" ht="31.5" customHeight="1" x14ac:dyDescent="0.25">
      <c r="A229" s="6"/>
      <c r="B229" s="15" t="s">
        <v>121</v>
      </c>
      <c r="C229" s="16" t="s">
        <v>13</v>
      </c>
      <c r="D229" s="22">
        <v>2</v>
      </c>
      <c r="E229" s="17"/>
      <c r="F229" s="14">
        <f t="shared" si="3"/>
        <v>0</v>
      </c>
    </row>
    <row r="230" spans="1:6" ht="18.75" customHeight="1" x14ac:dyDescent="0.25">
      <c r="A230" s="6"/>
      <c r="B230" s="15" t="s">
        <v>18</v>
      </c>
      <c r="C230" s="16" t="s">
        <v>17</v>
      </c>
      <c r="D230" s="22">
        <f>D223</f>
        <v>3.93</v>
      </c>
      <c r="E230" s="17"/>
      <c r="F230" s="14">
        <f t="shared" si="3"/>
        <v>0</v>
      </c>
    </row>
    <row r="231" spans="1:6" ht="25.15" customHeight="1" x14ac:dyDescent="0.25">
      <c r="A231" s="8"/>
      <c r="B231" s="15" t="s">
        <v>12</v>
      </c>
      <c r="C231" s="20" t="s">
        <v>17</v>
      </c>
      <c r="D231" s="24">
        <f>D230</f>
        <v>3.93</v>
      </c>
      <c r="E231" s="21"/>
      <c r="F231" s="14">
        <f t="shared" si="3"/>
        <v>0</v>
      </c>
    </row>
    <row r="232" spans="1:6" ht="45.6" customHeight="1" x14ac:dyDescent="0.25">
      <c r="A232" s="9">
        <v>45</v>
      </c>
      <c r="B232" s="12" t="s">
        <v>149</v>
      </c>
      <c r="C232" s="18" t="s">
        <v>36</v>
      </c>
      <c r="D232" s="39">
        <v>1</v>
      </c>
      <c r="E232" s="19"/>
      <c r="F232" s="14">
        <f t="shared" si="3"/>
        <v>0</v>
      </c>
    </row>
    <row r="233" spans="1:6" ht="33" customHeight="1" x14ac:dyDescent="0.25">
      <c r="A233" s="6"/>
      <c r="B233" s="15" t="s">
        <v>125</v>
      </c>
      <c r="C233" s="16" t="s">
        <v>17</v>
      </c>
      <c r="D233" s="22">
        <v>0.42</v>
      </c>
      <c r="E233" s="17"/>
      <c r="F233" s="14">
        <f t="shared" si="3"/>
        <v>0</v>
      </c>
    </row>
    <row r="234" spans="1:6" ht="39.75" customHeight="1" x14ac:dyDescent="0.25">
      <c r="A234" s="6"/>
      <c r="B234" s="15" t="s">
        <v>172</v>
      </c>
      <c r="C234" s="16" t="s">
        <v>16</v>
      </c>
      <c r="D234" s="22">
        <v>2.5000000000000001E-2</v>
      </c>
      <c r="E234" s="17"/>
      <c r="F234" s="14">
        <f t="shared" si="3"/>
        <v>0</v>
      </c>
    </row>
    <row r="235" spans="1:6" ht="42" customHeight="1" x14ac:dyDescent="0.25">
      <c r="A235" s="6"/>
      <c r="B235" s="15" t="s">
        <v>23</v>
      </c>
      <c r="C235" s="16" t="s">
        <v>24</v>
      </c>
      <c r="D235" s="22">
        <v>1</v>
      </c>
      <c r="E235" s="17"/>
      <c r="F235" s="14">
        <f t="shared" si="3"/>
        <v>0</v>
      </c>
    </row>
    <row r="236" spans="1:6" ht="24" customHeight="1" x14ac:dyDescent="0.25">
      <c r="A236" s="6"/>
      <c r="B236" s="15" t="s">
        <v>120</v>
      </c>
      <c r="C236" s="16" t="s">
        <v>14</v>
      </c>
      <c r="D236" s="22">
        <v>0.5</v>
      </c>
      <c r="E236" s="17"/>
      <c r="F236" s="14">
        <f t="shared" si="3"/>
        <v>0</v>
      </c>
    </row>
    <row r="237" spans="1:6" ht="42.75" customHeight="1" x14ac:dyDescent="0.25">
      <c r="A237" s="6"/>
      <c r="B237" s="15" t="s">
        <v>129</v>
      </c>
      <c r="C237" s="16" t="s">
        <v>17</v>
      </c>
      <c r="D237" s="22">
        <v>0.6</v>
      </c>
      <c r="E237" s="17"/>
      <c r="F237" s="14">
        <f t="shared" si="3"/>
        <v>0</v>
      </c>
    </row>
    <row r="238" spans="1:6" ht="27" customHeight="1" x14ac:dyDescent="0.25">
      <c r="A238" s="6"/>
      <c r="B238" s="15" t="s">
        <v>121</v>
      </c>
      <c r="C238" s="16" t="s">
        <v>13</v>
      </c>
      <c r="D238" s="22">
        <v>3</v>
      </c>
      <c r="E238" s="17"/>
      <c r="F238" s="14">
        <f t="shared" si="3"/>
        <v>0</v>
      </c>
    </row>
    <row r="239" spans="1:6" ht="18.75" customHeight="1" x14ac:dyDescent="0.25">
      <c r="A239" s="6"/>
      <c r="B239" s="15" t="s">
        <v>18</v>
      </c>
      <c r="C239" s="16" t="s">
        <v>17</v>
      </c>
      <c r="D239" s="22">
        <f>D233</f>
        <v>0.42</v>
      </c>
      <c r="E239" s="17"/>
      <c r="F239" s="14">
        <f t="shared" si="3"/>
        <v>0</v>
      </c>
    </row>
    <row r="240" spans="1:6" ht="25.15" customHeight="1" x14ac:dyDescent="0.25">
      <c r="A240" s="8"/>
      <c r="B240" s="15" t="s">
        <v>12</v>
      </c>
      <c r="C240" s="20" t="s">
        <v>17</v>
      </c>
      <c r="D240" s="24">
        <f>D239</f>
        <v>0.42</v>
      </c>
      <c r="E240" s="21"/>
      <c r="F240" s="14">
        <f t="shared" si="3"/>
        <v>0</v>
      </c>
    </row>
    <row r="241" spans="1:6" ht="45.6" customHeight="1" x14ac:dyDescent="0.25">
      <c r="A241" s="9">
        <v>46</v>
      </c>
      <c r="B241" s="12" t="s">
        <v>150</v>
      </c>
      <c r="C241" s="18" t="s">
        <v>60</v>
      </c>
      <c r="D241" s="39">
        <v>0.23100000000000001</v>
      </c>
      <c r="E241" s="19"/>
      <c r="F241" s="14">
        <f t="shared" si="3"/>
        <v>0</v>
      </c>
    </row>
    <row r="242" spans="1:6" ht="45" customHeight="1" x14ac:dyDescent="0.25">
      <c r="A242" s="6"/>
      <c r="B242" s="15" t="s">
        <v>59</v>
      </c>
      <c r="C242" s="16" t="s">
        <v>60</v>
      </c>
      <c r="D242" s="22">
        <f>D241*1.1</f>
        <v>0.25410000000000005</v>
      </c>
      <c r="E242" s="17"/>
      <c r="F242" s="14">
        <f t="shared" si="3"/>
        <v>0</v>
      </c>
    </row>
    <row r="243" spans="1:6" ht="39.75" customHeight="1" x14ac:dyDescent="0.25">
      <c r="A243" s="6"/>
      <c r="B243" s="15" t="s">
        <v>61</v>
      </c>
      <c r="C243" s="16" t="s">
        <v>16</v>
      </c>
      <c r="D243" s="22">
        <v>1.9E-2</v>
      </c>
      <c r="E243" s="17"/>
      <c r="F243" s="14">
        <f t="shared" si="3"/>
        <v>0</v>
      </c>
    </row>
    <row r="244" spans="1:6" ht="42" customHeight="1" x14ac:dyDescent="0.25">
      <c r="A244" s="6"/>
      <c r="B244" s="15" t="s">
        <v>62</v>
      </c>
      <c r="C244" s="16" t="s">
        <v>60</v>
      </c>
      <c r="D244" s="22">
        <v>8.9999999999999993E-3</v>
      </c>
      <c r="E244" s="17"/>
      <c r="F244" s="14">
        <f t="shared" si="3"/>
        <v>0</v>
      </c>
    </row>
    <row r="245" spans="1:6" ht="48.6" customHeight="1" x14ac:dyDescent="0.25">
      <c r="A245" s="6"/>
      <c r="B245" s="15" t="s">
        <v>63</v>
      </c>
      <c r="C245" s="16" t="s">
        <v>14</v>
      </c>
      <c r="D245" s="22">
        <v>24</v>
      </c>
      <c r="E245" s="17"/>
      <c r="F245" s="14">
        <f t="shared" si="3"/>
        <v>0</v>
      </c>
    </row>
    <row r="246" spans="1:6" ht="34.5" customHeight="1" x14ac:dyDescent="0.25">
      <c r="A246" s="6"/>
      <c r="B246" s="15" t="s">
        <v>64</v>
      </c>
      <c r="C246" s="16" t="s">
        <v>65</v>
      </c>
      <c r="D246" s="22">
        <v>6</v>
      </c>
      <c r="E246" s="17"/>
      <c r="F246" s="14">
        <f t="shared" si="3"/>
        <v>0</v>
      </c>
    </row>
    <row r="247" spans="1:6" ht="24" customHeight="1" x14ac:dyDescent="0.25">
      <c r="A247" s="6"/>
      <c r="B247" s="15" t="s">
        <v>120</v>
      </c>
      <c r="C247" s="16" t="s">
        <v>14</v>
      </c>
      <c r="D247" s="22">
        <v>2</v>
      </c>
      <c r="E247" s="17"/>
      <c r="F247" s="14">
        <f t="shared" si="3"/>
        <v>0</v>
      </c>
    </row>
    <row r="248" spans="1:6" ht="18.75" customHeight="1" x14ac:dyDescent="0.25">
      <c r="A248" s="6"/>
      <c r="B248" s="15" t="s">
        <v>18</v>
      </c>
      <c r="C248" s="16" t="s">
        <v>60</v>
      </c>
      <c r="D248" s="22">
        <f>D242</f>
        <v>0.25410000000000005</v>
      </c>
      <c r="E248" s="17"/>
      <c r="F248" s="14">
        <f t="shared" si="3"/>
        <v>0</v>
      </c>
    </row>
    <row r="249" spans="1:6" ht="25.15" customHeight="1" x14ac:dyDescent="0.25">
      <c r="A249" s="8"/>
      <c r="B249" s="15" t="s">
        <v>12</v>
      </c>
      <c r="C249" s="20" t="s">
        <v>60</v>
      </c>
      <c r="D249" s="24">
        <f>D248</f>
        <v>0.25410000000000005</v>
      </c>
      <c r="E249" s="21"/>
      <c r="F249" s="14">
        <f t="shared" si="3"/>
        <v>0</v>
      </c>
    </row>
    <row r="250" spans="1:6" ht="57.6" customHeight="1" x14ac:dyDescent="0.25">
      <c r="A250" s="9">
        <v>47</v>
      </c>
      <c r="B250" s="12" t="s">
        <v>151</v>
      </c>
      <c r="C250" s="18" t="s">
        <v>60</v>
      </c>
      <c r="D250" s="39">
        <v>0.05</v>
      </c>
      <c r="E250" s="19"/>
      <c r="F250" s="14">
        <f t="shared" si="3"/>
        <v>0</v>
      </c>
    </row>
    <row r="251" spans="1:6" ht="45" customHeight="1" x14ac:dyDescent="0.25">
      <c r="A251" s="6"/>
      <c r="B251" s="15" t="s">
        <v>67</v>
      </c>
      <c r="C251" s="16" t="s">
        <v>60</v>
      </c>
      <c r="D251" s="22">
        <f>D250*1.1</f>
        <v>5.5000000000000007E-2</v>
      </c>
      <c r="E251" s="17"/>
      <c r="F251" s="14">
        <f t="shared" si="3"/>
        <v>0</v>
      </c>
    </row>
    <row r="252" spans="1:6" ht="80.45" customHeight="1" x14ac:dyDescent="0.25">
      <c r="A252" s="6"/>
      <c r="B252" s="15" t="s">
        <v>68</v>
      </c>
      <c r="C252" s="16" t="s">
        <v>14</v>
      </c>
      <c r="D252" s="22">
        <v>28</v>
      </c>
      <c r="E252" s="17"/>
      <c r="F252" s="14">
        <f t="shared" si="3"/>
        <v>0</v>
      </c>
    </row>
    <row r="253" spans="1:6" ht="34.5" customHeight="1" x14ac:dyDescent="0.25">
      <c r="A253" s="6"/>
      <c r="B253" s="15" t="s">
        <v>64</v>
      </c>
      <c r="C253" s="16" t="s">
        <v>65</v>
      </c>
      <c r="D253" s="22">
        <v>1</v>
      </c>
      <c r="E253" s="17"/>
      <c r="F253" s="14">
        <f t="shared" si="3"/>
        <v>0</v>
      </c>
    </row>
    <row r="254" spans="1:6" ht="24" customHeight="1" x14ac:dyDescent="0.25">
      <c r="A254" s="6"/>
      <c r="B254" s="15" t="s">
        <v>120</v>
      </c>
      <c r="C254" s="16" t="s">
        <v>14</v>
      </c>
      <c r="D254" s="22">
        <v>0.5</v>
      </c>
      <c r="E254" s="17"/>
      <c r="F254" s="14">
        <f t="shared" si="3"/>
        <v>0</v>
      </c>
    </row>
    <row r="255" spans="1:6" ht="18.75" customHeight="1" x14ac:dyDescent="0.25">
      <c r="A255" s="6"/>
      <c r="B255" s="15" t="s">
        <v>18</v>
      </c>
      <c r="C255" s="16" t="s">
        <v>60</v>
      </c>
      <c r="D255" s="22">
        <f>D251</f>
        <v>5.5000000000000007E-2</v>
      </c>
      <c r="E255" s="17"/>
      <c r="F255" s="14">
        <f t="shared" si="3"/>
        <v>0</v>
      </c>
    </row>
    <row r="256" spans="1:6" ht="25.15" customHeight="1" x14ac:dyDescent="0.25">
      <c r="A256" s="8"/>
      <c r="B256" s="15" t="s">
        <v>12</v>
      </c>
      <c r="C256" s="20" t="s">
        <v>60</v>
      </c>
      <c r="D256" s="24">
        <f>D255</f>
        <v>5.5000000000000007E-2</v>
      </c>
      <c r="E256" s="21"/>
      <c r="F256" s="14">
        <f t="shared" si="3"/>
        <v>0</v>
      </c>
    </row>
    <row r="257" spans="1:6" ht="68.25" customHeight="1" x14ac:dyDescent="0.25">
      <c r="A257" s="9">
        <v>48</v>
      </c>
      <c r="B257" s="12" t="s">
        <v>152</v>
      </c>
      <c r="C257" s="18" t="s">
        <v>60</v>
      </c>
      <c r="D257" s="39">
        <v>0.13600000000000001</v>
      </c>
      <c r="E257" s="19"/>
      <c r="F257" s="14">
        <f t="shared" si="3"/>
        <v>0</v>
      </c>
    </row>
    <row r="258" spans="1:6" ht="45" customHeight="1" x14ac:dyDescent="0.25">
      <c r="A258" s="6"/>
      <c r="B258" s="15" t="s">
        <v>59</v>
      </c>
      <c r="C258" s="16" t="s">
        <v>60</v>
      </c>
      <c r="D258" s="22">
        <f>D257*1.1</f>
        <v>0.14960000000000001</v>
      </c>
      <c r="E258" s="17"/>
      <c r="F258" s="14">
        <f t="shared" si="3"/>
        <v>0</v>
      </c>
    </row>
    <row r="259" spans="1:6" ht="34.5" customHeight="1" x14ac:dyDescent="0.25">
      <c r="A259" s="6"/>
      <c r="B259" s="15" t="s">
        <v>64</v>
      </c>
      <c r="C259" s="16" t="s">
        <v>65</v>
      </c>
      <c r="D259" s="22">
        <v>3</v>
      </c>
      <c r="E259" s="17"/>
      <c r="F259" s="14">
        <f t="shared" si="3"/>
        <v>0</v>
      </c>
    </row>
    <row r="260" spans="1:6" ht="24" customHeight="1" x14ac:dyDescent="0.25">
      <c r="A260" s="6"/>
      <c r="B260" s="15" t="s">
        <v>120</v>
      </c>
      <c r="C260" s="16" t="s">
        <v>14</v>
      </c>
      <c r="D260" s="22">
        <v>1</v>
      </c>
      <c r="E260" s="17"/>
      <c r="F260" s="14">
        <f t="shared" ref="F260:F323" si="4">D260*E260</f>
        <v>0</v>
      </c>
    </row>
    <row r="261" spans="1:6" ht="18.75" customHeight="1" x14ac:dyDescent="0.25">
      <c r="A261" s="6"/>
      <c r="B261" s="15" t="s">
        <v>18</v>
      </c>
      <c r="C261" s="16" t="s">
        <v>60</v>
      </c>
      <c r="D261" s="22">
        <f>D258</f>
        <v>0.14960000000000001</v>
      </c>
      <c r="E261" s="17"/>
      <c r="F261" s="14">
        <f t="shared" si="4"/>
        <v>0</v>
      </c>
    </row>
    <row r="262" spans="1:6" ht="25.15" customHeight="1" x14ac:dyDescent="0.25">
      <c r="A262" s="8"/>
      <c r="B262" s="15" t="s">
        <v>12</v>
      </c>
      <c r="C262" s="20" t="s">
        <v>60</v>
      </c>
      <c r="D262" s="24">
        <f>D261</f>
        <v>0.14960000000000001</v>
      </c>
      <c r="E262" s="21"/>
      <c r="F262" s="14">
        <f t="shared" si="4"/>
        <v>0</v>
      </c>
    </row>
    <row r="263" spans="1:6" ht="56.25" customHeight="1" x14ac:dyDescent="0.25">
      <c r="A263" s="9">
        <v>49</v>
      </c>
      <c r="B263" s="12" t="s">
        <v>153</v>
      </c>
      <c r="C263" s="18" t="s">
        <v>60</v>
      </c>
      <c r="D263" s="39">
        <v>2.1999999999999999E-2</v>
      </c>
      <c r="E263" s="19"/>
      <c r="F263" s="14">
        <f t="shared" si="4"/>
        <v>0</v>
      </c>
    </row>
    <row r="264" spans="1:6" ht="45" customHeight="1" x14ac:dyDescent="0.25">
      <c r="A264" s="6"/>
      <c r="B264" s="15" t="s">
        <v>59</v>
      </c>
      <c r="C264" s="16" t="s">
        <v>60</v>
      </c>
      <c r="D264" s="22">
        <f>D263*1.1</f>
        <v>2.4199999999999999E-2</v>
      </c>
      <c r="E264" s="17"/>
      <c r="F264" s="14">
        <f t="shared" si="4"/>
        <v>0</v>
      </c>
    </row>
    <row r="265" spans="1:6" ht="34.5" customHeight="1" x14ac:dyDescent="0.25">
      <c r="A265" s="6"/>
      <c r="B265" s="15" t="s">
        <v>64</v>
      </c>
      <c r="C265" s="16" t="s">
        <v>65</v>
      </c>
      <c r="D265" s="22">
        <v>1</v>
      </c>
      <c r="E265" s="17"/>
      <c r="F265" s="14">
        <f t="shared" si="4"/>
        <v>0</v>
      </c>
    </row>
    <row r="266" spans="1:6" ht="24" customHeight="1" x14ac:dyDescent="0.25">
      <c r="A266" s="6"/>
      <c r="B266" s="15" t="s">
        <v>120</v>
      </c>
      <c r="C266" s="16" t="s">
        <v>14</v>
      </c>
      <c r="D266" s="22">
        <v>0.5</v>
      </c>
      <c r="E266" s="17"/>
      <c r="F266" s="14">
        <f t="shared" si="4"/>
        <v>0</v>
      </c>
    </row>
    <row r="267" spans="1:6" ht="18.75" customHeight="1" x14ac:dyDescent="0.25">
      <c r="A267" s="6"/>
      <c r="B267" s="15" t="s">
        <v>18</v>
      </c>
      <c r="C267" s="16" t="s">
        <v>60</v>
      </c>
      <c r="D267" s="22">
        <f>D264</f>
        <v>2.4199999999999999E-2</v>
      </c>
      <c r="E267" s="17"/>
      <c r="F267" s="14">
        <f t="shared" si="4"/>
        <v>0</v>
      </c>
    </row>
    <row r="268" spans="1:6" ht="25.15" customHeight="1" x14ac:dyDescent="0.25">
      <c r="A268" s="8"/>
      <c r="B268" s="15" t="s">
        <v>12</v>
      </c>
      <c r="C268" s="20" t="s">
        <v>60</v>
      </c>
      <c r="D268" s="24">
        <f>D267</f>
        <v>2.4199999999999999E-2</v>
      </c>
      <c r="E268" s="21"/>
      <c r="F268" s="14">
        <f t="shared" si="4"/>
        <v>0</v>
      </c>
    </row>
    <row r="269" spans="1:6" ht="60.6" customHeight="1" x14ac:dyDescent="0.25">
      <c r="A269" s="9">
        <v>50</v>
      </c>
      <c r="B269" s="12" t="s">
        <v>154</v>
      </c>
      <c r="C269" s="18" t="s">
        <v>60</v>
      </c>
      <c r="D269" s="39">
        <v>0.17899999999999999</v>
      </c>
      <c r="E269" s="19"/>
      <c r="F269" s="14">
        <f t="shared" si="4"/>
        <v>0</v>
      </c>
    </row>
    <row r="270" spans="1:6" ht="45" customHeight="1" x14ac:dyDescent="0.25">
      <c r="A270" s="6"/>
      <c r="B270" s="15" t="s">
        <v>59</v>
      </c>
      <c r="C270" s="16" t="s">
        <v>60</v>
      </c>
      <c r="D270" s="22">
        <f>D269*1.1</f>
        <v>0.19690000000000002</v>
      </c>
      <c r="E270" s="17"/>
      <c r="F270" s="14">
        <f t="shared" si="4"/>
        <v>0</v>
      </c>
    </row>
    <row r="271" spans="1:6" ht="34.5" customHeight="1" x14ac:dyDescent="0.25">
      <c r="A271" s="6"/>
      <c r="B271" s="15" t="s">
        <v>64</v>
      </c>
      <c r="C271" s="16" t="s">
        <v>65</v>
      </c>
      <c r="D271" s="22">
        <v>4</v>
      </c>
      <c r="E271" s="17"/>
      <c r="F271" s="14">
        <f t="shared" si="4"/>
        <v>0</v>
      </c>
    </row>
    <row r="272" spans="1:6" ht="24" customHeight="1" x14ac:dyDescent="0.25">
      <c r="A272" s="6"/>
      <c r="B272" s="15" t="s">
        <v>120</v>
      </c>
      <c r="C272" s="16" t="s">
        <v>14</v>
      </c>
      <c r="D272" s="22">
        <v>2</v>
      </c>
      <c r="E272" s="17"/>
      <c r="F272" s="14">
        <f t="shared" si="4"/>
        <v>0</v>
      </c>
    </row>
    <row r="273" spans="1:6" ht="18.75" customHeight="1" x14ac:dyDescent="0.25">
      <c r="A273" s="6"/>
      <c r="B273" s="15" t="s">
        <v>18</v>
      </c>
      <c r="C273" s="16" t="s">
        <v>60</v>
      </c>
      <c r="D273" s="22">
        <f>D270</f>
        <v>0.19690000000000002</v>
      </c>
      <c r="E273" s="17"/>
      <c r="F273" s="14">
        <f t="shared" si="4"/>
        <v>0</v>
      </c>
    </row>
    <row r="274" spans="1:6" ht="25.15" customHeight="1" x14ac:dyDescent="0.25">
      <c r="A274" s="8"/>
      <c r="B274" s="15" t="s">
        <v>12</v>
      </c>
      <c r="C274" s="20" t="s">
        <v>60</v>
      </c>
      <c r="D274" s="24">
        <f>D273</f>
        <v>0.19690000000000002</v>
      </c>
      <c r="E274" s="21"/>
      <c r="F274" s="14">
        <f t="shared" si="4"/>
        <v>0</v>
      </c>
    </row>
    <row r="275" spans="1:6" ht="56.25" customHeight="1" x14ac:dyDescent="0.25">
      <c r="A275" s="9">
        <v>51</v>
      </c>
      <c r="B275" s="12" t="s">
        <v>155</v>
      </c>
      <c r="C275" s="18" t="s">
        <v>60</v>
      </c>
      <c r="D275" s="39">
        <v>8.5999999999999993E-2</v>
      </c>
      <c r="E275" s="19"/>
      <c r="F275" s="14">
        <f t="shared" si="4"/>
        <v>0</v>
      </c>
    </row>
    <row r="276" spans="1:6" ht="45" customHeight="1" x14ac:dyDescent="0.25">
      <c r="A276" s="6"/>
      <c r="B276" s="15" t="s">
        <v>73</v>
      </c>
      <c r="C276" s="16" t="s">
        <v>60</v>
      </c>
      <c r="D276" s="22">
        <f>D275*1.1</f>
        <v>9.4600000000000004E-2</v>
      </c>
      <c r="E276" s="17"/>
      <c r="F276" s="14">
        <f t="shared" si="4"/>
        <v>0</v>
      </c>
    </row>
    <row r="277" spans="1:6" ht="34.5" customHeight="1" x14ac:dyDescent="0.25">
      <c r="A277" s="6"/>
      <c r="B277" s="15" t="s">
        <v>64</v>
      </c>
      <c r="C277" s="16" t="s">
        <v>65</v>
      </c>
      <c r="D277" s="22">
        <v>2</v>
      </c>
      <c r="E277" s="17"/>
      <c r="F277" s="14">
        <f t="shared" si="4"/>
        <v>0</v>
      </c>
    </row>
    <row r="278" spans="1:6" ht="24" customHeight="1" x14ac:dyDescent="0.25">
      <c r="A278" s="6"/>
      <c r="B278" s="15" t="s">
        <v>120</v>
      </c>
      <c r="C278" s="16" t="s">
        <v>14</v>
      </c>
      <c r="D278" s="22">
        <v>1</v>
      </c>
      <c r="E278" s="17"/>
      <c r="F278" s="14">
        <f t="shared" si="4"/>
        <v>0</v>
      </c>
    </row>
    <row r="279" spans="1:6" ht="18.75" customHeight="1" x14ac:dyDescent="0.25">
      <c r="A279" s="6"/>
      <c r="B279" s="15" t="s">
        <v>18</v>
      </c>
      <c r="C279" s="16" t="s">
        <v>60</v>
      </c>
      <c r="D279" s="22">
        <f>D276</f>
        <v>9.4600000000000004E-2</v>
      </c>
      <c r="E279" s="17"/>
      <c r="F279" s="14">
        <f t="shared" si="4"/>
        <v>0</v>
      </c>
    </row>
    <row r="280" spans="1:6" ht="25.15" customHeight="1" x14ac:dyDescent="0.25">
      <c r="A280" s="8"/>
      <c r="B280" s="15" t="s">
        <v>12</v>
      </c>
      <c r="C280" s="20" t="s">
        <v>60</v>
      </c>
      <c r="D280" s="24">
        <f>D279</f>
        <v>9.4600000000000004E-2</v>
      </c>
      <c r="E280" s="21"/>
      <c r="F280" s="14">
        <f t="shared" si="4"/>
        <v>0</v>
      </c>
    </row>
    <row r="281" spans="1:6" ht="60.6" customHeight="1" x14ac:dyDescent="0.25">
      <c r="A281" s="9">
        <v>52</v>
      </c>
      <c r="B281" s="12" t="s">
        <v>156</v>
      </c>
      <c r="C281" s="18" t="s">
        <v>60</v>
      </c>
      <c r="D281" s="39">
        <v>0.252</v>
      </c>
      <c r="E281" s="19"/>
      <c r="F281" s="14">
        <f t="shared" si="4"/>
        <v>0</v>
      </c>
    </row>
    <row r="282" spans="1:6" ht="45" customHeight="1" x14ac:dyDescent="0.25">
      <c r="A282" s="6"/>
      <c r="B282" s="15" t="s">
        <v>75</v>
      </c>
      <c r="C282" s="16" t="s">
        <v>60</v>
      </c>
      <c r="D282" s="22">
        <f>D281*1.1</f>
        <v>0.2772</v>
      </c>
      <c r="E282" s="17"/>
      <c r="F282" s="14">
        <f t="shared" si="4"/>
        <v>0</v>
      </c>
    </row>
    <row r="283" spans="1:6" ht="34.5" customHeight="1" x14ac:dyDescent="0.25">
      <c r="A283" s="6"/>
      <c r="B283" s="15" t="s">
        <v>64</v>
      </c>
      <c r="C283" s="16" t="s">
        <v>65</v>
      </c>
      <c r="D283" s="22">
        <v>6</v>
      </c>
      <c r="E283" s="17"/>
      <c r="F283" s="14">
        <f t="shared" si="4"/>
        <v>0</v>
      </c>
    </row>
    <row r="284" spans="1:6" ht="24" customHeight="1" x14ac:dyDescent="0.25">
      <c r="A284" s="6"/>
      <c r="B284" s="15" t="s">
        <v>120</v>
      </c>
      <c r="C284" s="16" t="s">
        <v>14</v>
      </c>
      <c r="D284" s="22">
        <v>2</v>
      </c>
      <c r="E284" s="17"/>
      <c r="F284" s="14">
        <f t="shared" si="4"/>
        <v>0</v>
      </c>
    </row>
    <row r="285" spans="1:6" ht="18.75" customHeight="1" x14ac:dyDescent="0.25">
      <c r="A285" s="6"/>
      <c r="B285" s="15" t="s">
        <v>18</v>
      </c>
      <c r="C285" s="16" t="s">
        <v>60</v>
      </c>
      <c r="D285" s="22">
        <f>D282</f>
        <v>0.2772</v>
      </c>
      <c r="E285" s="17"/>
      <c r="F285" s="14">
        <f t="shared" si="4"/>
        <v>0</v>
      </c>
    </row>
    <row r="286" spans="1:6" ht="25.15" customHeight="1" x14ac:dyDescent="0.25">
      <c r="A286" s="8"/>
      <c r="B286" s="15" t="s">
        <v>12</v>
      </c>
      <c r="C286" s="20" t="s">
        <v>60</v>
      </c>
      <c r="D286" s="24">
        <f>D285</f>
        <v>0.2772</v>
      </c>
      <c r="E286" s="21"/>
      <c r="F286" s="14">
        <f t="shared" si="4"/>
        <v>0</v>
      </c>
    </row>
    <row r="287" spans="1:6" ht="84.75" customHeight="1" x14ac:dyDescent="0.25">
      <c r="A287" s="9">
        <v>53</v>
      </c>
      <c r="B287" s="12" t="s">
        <v>157</v>
      </c>
      <c r="C287" s="18" t="s">
        <v>9</v>
      </c>
      <c r="D287" s="39">
        <v>40.94</v>
      </c>
      <c r="E287" s="19"/>
      <c r="F287" s="14">
        <f t="shared" si="4"/>
        <v>0</v>
      </c>
    </row>
    <row r="288" spans="1:6" ht="48.75" customHeight="1" x14ac:dyDescent="0.25">
      <c r="A288" s="6"/>
      <c r="B288" s="15" t="s">
        <v>130</v>
      </c>
      <c r="C288" s="16" t="s">
        <v>9</v>
      </c>
      <c r="D288" s="22">
        <f>D287*1.1</f>
        <v>45.033999999999999</v>
      </c>
      <c r="E288" s="17"/>
      <c r="F288" s="14">
        <f t="shared" si="4"/>
        <v>0</v>
      </c>
    </row>
    <row r="289" spans="1:6" ht="30.75" customHeight="1" x14ac:dyDescent="0.25">
      <c r="A289" s="8"/>
      <c r="B289" s="25" t="s">
        <v>20</v>
      </c>
      <c r="C289" s="26" t="s">
        <v>9</v>
      </c>
      <c r="D289" s="24">
        <f>D287</f>
        <v>40.94</v>
      </c>
      <c r="E289" s="21"/>
      <c r="F289" s="14">
        <f t="shared" si="4"/>
        <v>0</v>
      </c>
    </row>
    <row r="290" spans="1:6" ht="18.75" customHeight="1" x14ac:dyDescent="0.25">
      <c r="A290" s="6"/>
      <c r="B290" s="15" t="s">
        <v>25</v>
      </c>
      <c r="C290" s="16" t="s">
        <v>14</v>
      </c>
      <c r="D290" s="22">
        <f>D287*6</f>
        <v>245.64</v>
      </c>
      <c r="E290" s="17"/>
      <c r="F290" s="14">
        <f t="shared" si="4"/>
        <v>0</v>
      </c>
    </row>
    <row r="291" spans="1:6" ht="18.75" customHeight="1" x14ac:dyDescent="0.25">
      <c r="A291" s="6"/>
      <c r="B291" s="15" t="s">
        <v>18</v>
      </c>
      <c r="C291" s="16" t="s">
        <v>9</v>
      </c>
      <c r="D291" s="22">
        <f>D287</f>
        <v>40.94</v>
      </c>
      <c r="E291" s="17"/>
      <c r="F291" s="14">
        <f t="shared" si="4"/>
        <v>0</v>
      </c>
    </row>
    <row r="292" spans="1:6" ht="24.75" customHeight="1" x14ac:dyDescent="0.25">
      <c r="A292" s="8"/>
      <c r="B292" s="15" t="s">
        <v>12</v>
      </c>
      <c r="C292" s="20" t="s">
        <v>9</v>
      </c>
      <c r="D292" s="24">
        <f>D287</f>
        <v>40.94</v>
      </c>
      <c r="E292" s="21"/>
      <c r="F292" s="14">
        <f t="shared" si="4"/>
        <v>0</v>
      </c>
    </row>
    <row r="293" spans="1:6" ht="82.5" customHeight="1" x14ac:dyDescent="0.25">
      <c r="A293" s="9">
        <v>54</v>
      </c>
      <c r="B293" s="12" t="s">
        <v>158</v>
      </c>
      <c r="C293" s="18" t="s">
        <v>9</v>
      </c>
      <c r="D293" s="39">
        <v>15.86</v>
      </c>
      <c r="E293" s="19"/>
      <c r="F293" s="14">
        <f t="shared" si="4"/>
        <v>0</v>
      </c>
    </row>
    <row r="294" spans="1:6" ht="58.5" customHeight="1" x14ac:dyDescent="0.25">
      <c r="A294" s="6"/>
      <c r="B294" s="15" t="s">
        <v>131</v>
      </c>
      <c r="C294" s="16" t="s">
        <v>9</v>
      </c>
      <c r="D294" s="22">
        <f>D293*1.1</f>
        <v>17.446000000000002</v>
      </c>
      <c r="E294" s="17"/>
      <c r="F294" s="14">
        <f t="shared" si="4"/>
        <v>0</v>
      </c>
    </row>
    <row r="295" spans="1:6" ht="32.25" customHeight="1" x14ac:dyDescent="0.25">
      <c r="A295" s="8"/>
      <c r="B295" s="25" t="s">
        <v>20</v>
      </c>
      <c r="C295" s="26" t="s">
        <v>9</v>
      </c>
      <c r="D295" s="24">
        <f>D293</f>
        <v>15.86</v>
      </c>
      <c r="E295" s="21"/>
      <c r="F295" s="14">
        <f t="shared" si="4"/>
        <v>0</v>
      </c>
    </row>
    <row r="296" spans="1:6" ht="18.75" customHeight="1" x14ac:dyDescent="0.25">
      <c r="A296" s="6"/>
      <c r="B296" s="15" t="s">
        <v>25</v>
      </c>
      <c r="C296" s="16" t="s">
        <v>14</v>
      </c>
      <c r="D296" s="22">
        <f>D293*6</f>
        <v>95.16</v>
      </c>
      <c r="E296" s="17"/>
      <c r="F296" s="14">
        <f t="shared" si="4"/>
        <v>0</v>
      </c>
    </row>
    <row r="297" spans="1:6" ht="18.75" customHeight="1" x14ac:dyDescent="0.25">
      <c r="A297" s="6"/>
      <c r="B297" s="15" t="s">
        <v>18</v>
      </c>
      <c r="C297" s="16" t="s">
        <v>9</v>
      </c>
      <c r="D297" s="22">
        <f>D293</f>
        <v>15.86</v>
      </c>
      <c r="E297" s="17"/>
      <c r="F297" s="14">
        <f t="shared" si="4"/>
        <v>0</v>
      </c>
    </row>
    <row r="298" spans="1:6" ht="20.25" customHeight="1" x14ac:dyDescent="0.25">
      <c r="A298" s="8"/>
      <c r="B298" s="15" t="s">
        <v>12</v>
      </c>
      <c r="C298" s="20" t="s">
        <v>9</v>
      </c>
      <c r="D298" s="24">
        <f>D293</f>
        <v>15.86</v>
      </c>
      <c r="E298" s="21"/>
      <c r="F298" s="14">
        <f t="shared" si="4"/>
        <v>0</v>
      </c>
    </row>
    <row r="299" spans="1:6" ht="57" customHeight="1" x14ac:dyDescent="0.25">
      <c r="A299" s="9">
        <v>55</v>
      </c>
      <c r="B299" s="12" t="s">
        <v>159</v>
      </c>
      <c r="C299" s="18" t="s">
        <v>9</v>
      </c>
      <c r="D299" s="39">
        <v>13.29</v>
      </c>
      <c r="E299" s="19"/>
      <c r="F299" s="14">
        <f t="shared" si="4"/>
        <v>0</v>
      </c>
    </row>
    <row r="300" spans="1:6" ht="79.5" customHeight="1" x14ac:dyDescent="0.25">
      <c r="A300" s="6"/>
      <c r="B300" s="15" t="s">
        <v>132</v>
      </c>
      <c r="C300" s="16" t="s">
        <v>9</v>
      </c>
      <c r="D300" s="22">
        <f>D299*1.1</f>
        <v>14.619</v>
      </c>
      <c r="E300" s="17"/>
      <c r="F300" s="14">
        <f t="shared" si="4"/>
        <v>0</v>
      </c>
    </row>
    <row r="301" spans="1:6" ht="39.6" customHeight="1" x14ac:dyDescent="0.25">
      <c r="A301" s="8"/>
      <c r="B301" s="25" t="s">
        <v>133</v>
      </c>
      <c r="C301" s="26" t="s">
        <v>9</v>
      </c>
      <c r="D301" s="24">
        <f>D299</f>
        <v>13.29</v>
      </c>
      <c r="E301" s="21"/>
      <c r="F301" s="14">
        <f t="shared" si="4"/>
        <v>0</v>
      </c>
    </row>
    <row r="302" spans="1:6" ht="18.75" customHeight="1" x14ac:dyDescent="0.25">
      <c r="A302" s="6"/>
      <c r="B302" s="15" t="s">
        <v>18</v>
      </c>
      <c r="C302" s="16" t="s">
        <v>9</v>
      </c>
      <c r="D302" s="22">
        <f>D299</f>
        <v>13.29</v>
      </c>
      <c r="E302" s="17"/>
      <c r="F302" s="14">
        <f t="shared" si="4"/>
        <v>0</v>
      </c>
    </row>
    <row r="303" spans="1:6" ht="20.25" customHeight="1" x14ac:dyDescent="0.25">
      <c r="A303" s="8"/>
      <c r="B303" s="15" t="s">
        <v>12</v>
      </c>
      <c r="C303" s="20" t="s">
        <v>9</v>
      </c>
      <c r="D303" s="24">
        <f>D299</f>
        <v>13.29</v>
      </c>
      <c r="E303" s="21"/>
      <c r="F303" s="14">
        <f t="shared" si="4"/>
        <v>0</v>
      </c>
    </row>
    <row r="304" spans="1:6" ht="56.25" customHeight="1" x14ac:dyDescent="0.25">
      <c r="A304" s="9">
        <v>56</v>
      </c>
      <c r="B304" s="12" t="s">
        <v>160</v>
      </c>
      <c r="C304" s="18" t="s">
        <v>9</v>
      </c>
      <c r="D304" s="39">
        <v>4.9000000000000004</v>
      </c>
      <c r="E304" s="19"/>
      <c r="F304" s="14">
        <f t="shared" si="4"/>
        <v>0</v>
      </c>
    </row>
    <row r="305" spans="1:6" ht="60.75" customHeight="1" x14ac:dyDescent="0.25">
      <c r="A305" s="6"/>
      <c r="B305" s="15" t="s">
        <v>134</v>
      </c>
      <c r="C305" s="16" t="s">
        <v>9</v>
      </c>
      <c r="D305" s="22">
        <f>D304</f>
        <v>4.9000000000000004</v>
      </c>
      <c r="E305" s="17"/>
      <c r="F305" s="14">
        <f t="shared" si="4"/>
        <v>0</v>
      </c>
    </row>
    <row r="306" spans="1:6" ht="35.450000000000003" customHeight="1" x14ac:dyDescent="0.25">
      <c r="A306" s="8"/>
      <c r="B306" s="25" t="s">
        <v>20</v>
      </c>
      <c r="C306" s="26" t="s">
        <v>11</v>
      </c>
      <c r="D306" s="24">
        <v>2</v>
      </c>
      <c r="E306" s="21"/>
      <c r="F306" s="14">
        <f t="shared" si="4"/>
        <v>0</v>
      </c>
    </row>
    <row r="307" spans="1:6" ht="18.75" customHeight="1" x14ac:dyDescent="0.25">
      <c r="A307" s="6"/>
      <c r="B307" s="15" t="s">
        <v>18</v>
      </c>
      <c r="C307" s="16" t="s">
        <v>9</v>
      </c>
      <c r="D307" s="22">
        <f>D304</f>
        <v>4.9000000000000004</v>
      </c>
      <c r="E307" s="17"/>
      <c r="F307" s="14">
        <f t="shared" si="4"/>
        <v>0</v>
      </c>
    </row>
    <row r="308" spans="1:6" x14ac:dyDescent="0.25">
      <c r="A308" s="8"/>
      <c r="B308" s="15" t="s">
        <v>12</v>
      </c>
      <c r="C308" s="20" t="s">
        <v>9</v>
      </c>
      <c r="D308" s="24">
        <f>D304</f>
        <v>4.9000000000000004</v>
      </c>
      <c r="E308" s="21"/>
      <c r="F308" s="14">
        <f t="shared" si="4"/>
        <v>0</v>
      </c>
    </row>
    <row r="309" spans="1:6" ht="81.75" customHeight="1" x14ac:dyDescent="0.25">
      <c r="A309" s="9">
        <v>57</v>
      </c>
      <c r="B309" s="12" t="s">
        <v>161</v>
      </c>
      <c r="C309" s="18" t="s">
        <v>53</v>
      </c>
      <c r="D309" s="39">
        <v>11.01</v>
      </c>
      <c r="E309" s="19"/>
      <c r="F309" s="14">
        <f t="shared" si="4"/>
        <v>0</v>
      </c>
    </row>
    <row r="310" spans="1:6" ht="45" customHeight="1" x14ac:dyDescent="0.25">
      <c r="A310" s="6"/>
      <c r="B310" s="15" t="s">
        <v>82</v>
      </c>
      <c r="C310" s="16" t="s">
        <v>46</v>
      </c>
      <c r="D310" s="22">
        <f>D309*0.031</f>
        <v>0.34131</v>
      </c>
      <c r="E310" s="17"/>
      <c r="F310" s="14">
        <f t="shared" si="4"/>
        <v>0</v>
      </c>
    </row>
    <row r="311" spans="1:6" ht="18.75" customHeight="1" x14ac:dyDescent="0.25">
      <c r="A311" s="6"/>
      <c r="B311" s="15" t="s">
        <v>18</v>
      </c>
      <c r="C311" s="16" t="s">
        <v>53</v>
      </c>
      <c r="D311" s="22">
        <f>D309</f>
        <v>11.01</v>
      </c>
      <c r="E311" s="17"/>
      <c r="F311" s="14">
        <f t="shared" si="4"/>
        <v>0</v>
      </c>
    </row>
    <row r="312" spans="1:6" ht="25.15" customHeight="1" x14ac:dyDescent="0.25">
      <c r="A312" s="8"/>
      <c r="B312" s="15" t="s">
        <v>12</v>
      </c>
      <c r="C312" s="20" t="s">
        <v>53</v>
      </c>
      <c r="D312" s="24">
        <f>D311</f>
        <v>11.01</v>
      </c>
      <c r="E312" s="21"/>
      <c r="F312" s="14">
        <f t="shared" si="4"/>
        <v>0</v>
      </c>
    </row>
    <row r="313" spans="1:6" ht="67.5" customHeight="1" x14ac:dyDescent="0.25">
      <c r="A313" s="9">
        <v>58</v>
      </c>
      <c r="B313" s="12" t="s">
        <v>162</v>
      </c>
      <c r="C313" s="18" t="s">
        <v>9</v>
      </c>
      <c r="D313" s="39">
        <v>11.01</v>
      </c>
      <c r="E313" s="19"/>
      <c r="F313" s="14">
        <f t="shared" si="4"/>
        <v>0</v>
      </c>
    </row>
    <row r="314" spans="1:6" ht="28.5" customHeight="1" x14ac:dyDescent="0.25">
      <c r="A314" s="6"/>
      <c r="B314" s="15" t="s">
        <v>136</v>
      </c>
      <c r="C314" s="16" t="s">
        <v>9</v>
      </c>
      <c r="D314" s="22">
        <f>D313*1.1</f>
        <v>12.111000000000001</v>
      </c>
      <c r="E314" s="17"/>
      <c r="F314" s="14">
        <f t="shared" si="4"/>
        <v>0</v>
      </c>
    </row>
    <row r="315" spans="1:6" x14ac:dyDescent="0.25">
      <c r="A315" s="8"/>
      <c r="B315" s="25" t="s">
        <v>26</v>
      </c>
      <c r="C315" s="26" t="s">
        <v>24</v>
      </c>
      <c r="D315" s="24">
        <f>D313*0.3</f>
        <v>3.3029999999999999</v>
      </c>
      <c r="E315" s="21"/>
      <c r="F315" s="14">
        <f t="shared" si="4"/>
        <v>0</v>
      </c>
    </row>
    <row r="316" spans="1:6" ht="18.75" customHeight="1" x14ac:dyDescent="0.25">
      <c r="A316" s="6"/>
      <c r="B316" s="15" t="s">
        <v>137</v>
      </c>
      <c r="C316" s="16" t="s">
        <v>24</v>
      </c>
      <c r="D316" s="22">
        <f>D313*5</f>
        <v>55.05</v>
      </c>
      <c r="E316" s="17"/>
      <c r="F316" s="14">
        <f t="shared" si="4"/>
        <v>0</v>
      </c>
    </row>
    <row r="317" spans="1:6" ht="18.75" customHeight="1" x14ac:dyDescent="0.25">
      <c r="A317" s="6"/>
      <c r="B317" s="15" t="s">
        <v>18</v>
      </c>
      <c r="C317" s="16" t="s">
        <v>9</v>
      </c>
      <c r="D317" s="22">
        <f>D313</f>
        <v>11.01</v>
      </c>
      <c r="E317" s="17"/>
      <c r="F317" s="14">
        <f t="shared" si="4"/>
        <v>0</v>
      </c>
    </row>
    <row r="318" spans="1:6" x14ac:dyDescent="0.25">
      <c r="A318" s="8"/>
      <c r="B318" s="15" t="s">
        <v>12</v>
      </c>
      <c r="C318" s="20" t="s">
        <v>9</v>
      </c>
      <c r="D318" s="24">
        <f>D313</f>
        <v>11.01</v>
      </c>
      <c r="E318" s="21"/>
      <c r="F318" s="14">
        <f t="shared" si="4"/>
        <v>0</v>
      </c>
    </row>
    <row r="319" spans="1:6" ht="82.5" customHeight="1" x14ac:dyDescent="0.25">
      <c r="A319" s="9">
        <v>59</v>
      </c>
      <c r="B319" s="12" t="s">
        <v>163</v>
      </c>
      <c r="C319" s="18" t="s">
        <v>9</v>
      </c>
      <c r="D319" s="39">
        <v>2.73</v>
      </c>
      <c r="E319" s="19"/>
      <c r="F319" s="14">
        <f t="shared" si="4"/>
        <v>0</v>
      </c>
    </row>
    <row r="320" spans="1:6" ht="33" customHeight="1" x14ac:dyDescent="0.25">
      <c r="A320" s="6"/>
      <c r="B320" s="15" t="s">
        <v>136</v>
      </c>
      <c r="C320" s="16" t="s">
        <v>9</v>
      </c>
      <c r="D320" s="22">
        <f>D319*1.1</f>
        <v>3.0030000000000001</v>
      </c>
      <c r="E320" s="17"/>
      <c r="F320" s="14">
        <f t="shared" si="4"/>
        <v>0</v>
      </c>
    </row>
    <row r="321" spans="1:6" x14ac:dyDescent="0.25">
      <c r="A321" s="8"/>
      <c r="B321" s="25" t="s">
        <v>26</v>
      </c>
      <c r="C321" s="26" t="s">
        <v>24</v>
      </c>
      <c r="D321" s="24">
        <f>D319*0.3</f>
        <v>0.81899999999999995</v>
      </c>
      <c r="E321" s="21"/>
      <c r="F321" s="14">
        <f t="shared" si="4"/>
        <v>0</v>
      </c>
    </row>
    <row r="322" spans="1:6" ht="18.75" customHeight="1" x14ac:dyDescent="0.25">
      <c r="A322" s="6"/>
      <c r="B322" s="15" t="s">
        <v>137</v>
      </c>
      <c r="C322" s="16" t="s">
        <v>24</v>
      </c>
      <c r="D322" s="22">
        <f>D319*5</f>
        <v>13.65</v>
      </c>
      <c r="E322" s="17"/>
      <c r="F322" s="14">
        <f t="shared" si="4"/>
        <v>0</v>
      </c>
    </row>
    <row r="323" spans="1:6" ht="18.75" customHeight="1" x14ac:dyDescent="0.25">
      <c r="A323" s="6"/>
      <c r="B323" s="15" t="s">
        <v>18</v>
      </c>
      <c r="C323" s="16" t="s">
        <v>9</v>
      </c>
      <c r="D323" s="22">
        <f>D319</f>
        <v>2.73</v>
      </c>
      <c r="E323" s="17"/>
      <c r="F323" s="14">
        <f t="shared" si="4"/>
        <v>0</v>
      </c>
    </row>
    <row r="324" spans="1:6" ht="18.600000000000001" customHeight="1" x14ac:dyDescent="0.25">
      <c r="A324" s="8"/>
      <c r="B324" s="15" t="s">
        <v>12</v>
      </c>
      <c r="C324" s="20" t="s">
        <v>9</v>
      </c>
      <c r="D324" s="24">
        <f>D319</f>
        <v>2.73</v>
      </c>
      <c r="E324" s="21"/>
      <c r="F324" s="14">
        <f t="shared" ref="F324:F387" si="5">D324*E324</f>
        <v>0</v>
      </c>
    </row>
    <row r="325" spans="1:6" ht="76.150000000000006" customHeight="1" x14ac:dyDescent="0.25">
      <c r="A325" s="9">
        <v>60</v>
      </c>
      <c r="B325" s="12" t="s">
        <v>164</v>
      </c>
      <c r="C325" s="18" t="s">
        <v>9</v>
      </c>
      <c r="D325" s="39">
        <v>1.2</v>
      </c>
      <c r="E325" s="19"/>
      <c r="F325" s="14">
        <f t="shared" si="5"/>
        <v>0</v>
      </c>
    </row>
    <row r="326" spans="1:6" ht="30" customHeight="1" x14ac:dyDescent="0.25">
      <c r="A326" s="6"/>
      <c r="B326" s="15" t="s">
        <v>136</v>
      </c>
      <c r="C326" s="16" t="s">
        <v>9</v>
      </c>
      <c r="D326" s="22">
        <f>D325*1.1</f>
        <v>1.32</v>
      </c>
      <c r="E326" s="17"/>
      <c r="F326" s="14">
        <f t="shared" si="5"/>
        <v>0</v>
      </c>
    </row>
    <row r="327" spans="1:6" ht="19.149999999999999" customHeight="1" x14ac:dyDescent="0.25">
      <c r="A327" s="8"/>
      <c r="B327" s="25" t="s">
        <v>26</v>
      </c>
      <c r="C327" s="26" t="s">
        <v>24</v>
      </c>
      <c r="D327" s="24">
        <f>D325*0.3</f>
        <v>0.36</v>
      </c>
      <c r="E327" s="21"/>
      <c r="F327" s="14">
        <f t="shared" si="5"/>
        <v>0</v>
      </c>
    </row>
    <row r="328" spans="1:6" ht="18.75" customHeight="1" x14ac:dyDescent="0.25">
      <c r="A328" s="6"/>
      <c r="B328" s="15" t="s">
        <v>137</v>
      </c>
      <c r="C328" s="16" t="s">
        <v>24</v>
      </c>
      <c r="D328" s="22">
        <f>D325*5</f>
        <v>6</v>
      </c>
      <c r="E328" s="17"/>
      <c r="F328" s="14">
        <f t="shared" si="5"/>
        <v>0</v>
      </c>
    </row>
    <row r="329" spans="1:6" ht="18.75" customHeight="1" x14ac:dyDescent="0.25">
      <c r="A329" s="6"/>
      <c r="B329" s="15" t="s">
        <v>18</v>
      </c>
      <c r="C329" s="16" t="s">
        <v>9</v>
      </c>
      <c r="D329" s="22">
        <f>D325</f>
        <v>1.2</v>
      </c>
      <c r="E329" s="17"/>
      <c r="F329" s="14">
        <f t="shared" si="5"/>
        <v>0</v>
      </c>
    </row>
    <row r="330" spans="1:6" x14ac:dyDescent="0.25">
      <c r="A330" s="8"/>
      <c r="B330" s="15" t="s">
        <v>12</v>
      </c>
      <c r="C330" s="20" t="s">
        <v>9</v>
      </c>
      <c r="D330" s="24">
        <f>D325</f>
        <v>1.2</v>
      </c>
      <c r="E330" s="21"/>
      <c r="F330" s="14">
        <f t="shared" si="5"/>
        <v>0</v>
      </c>
    </row>
    <row r="331" spans="1:6" ht="72.599999999999994" customHeight="1" x14ac:dyDescent="0.25">
      <c r="A331" s="9">
        <v>61</v>
      </c>
      <c r="B331" s="12" t="s">
        <v>165</v>
      </c>
      <c r="C331" s="18" t="s">
        <v>53</v>
      </c>
      <c r="D331" s="39">
        <v>2.62</v>
      </c>
      <c r="E331" s="19"/>
      <c r="F331" s="14">
        <f t="shared" si="5"/>
        <v>0</v>
      </c>
    </row>
    <row r="332" spans="1:6" ht="45" customHeight="1" x14ac:dyDescent="0.25">
      <c r="A332" s="6"/>
      <c r="B332" s="15" t="s">
        <v>77</v>
      </c>
      <c r="C332" s="16" t="s">
        <v>46</v>
      </c>
      <c r="D332" s="22">
        <f>D331*0.024</f>
        <v>6.2880000000000005E-2</v>
      </c>
      <c r="E332" s="17"/>
      <c r="F332" s="14">
        <f t="shared" si="5"/>
        <v>0</v>
      </c>
    </row>
    <row r="333" spans="1:6" ht="18.75" customHeight="1" x14ac:dyDescent="0.25">
      <c r="A333" s="6"/>
      <c r="B333" s="15" t="s">
        <v>18</v>
      </c>
      <c r="C333" s="16" t="s">
        <v>53</v>
      </c>
      <c r="D333" s="22">
        <f>D331</f>
        <v>2.62</v>
      </c>
      <c r="E333" s="17"/>
      <c r="F333" s="14">
        <f t="shared" si="5"/>
        <v>0</v>
      </c>
    </row>
    <row r="334" spans="1:6" ht="25.15" customHeight="1" x14ac:dyDescent="0.25">
      <c r="A334" s="8"/>
      <c r="B334" s="15" t="s">
        <v>12</v>
      </c>
      <c r="C334" s="20" t="s">
        <v>53</v>
      </c>
      <c r="D334" s="24">
        <f>D333</f>
        <v>2.62</v>
      </c>
      <c r="E334" s="21"/>
      <c r="F334" s="14">
        <f t="shared" si="5"/>
        <v>0</v>
      </c>
    </row>
    <row r="335" spans="1:6" ht="72.599999999999994" customHeight="1" x14ac:dyDescent="0.25">
      <c r="A335" s="9">
        <v>62</v>
      </c>
      <c r="B335" s="12" t="s">
        <v>166</v>
      </c>
      <c r="C335" s="18" t="s">
        <v>53</v>
      </c>
      <c r="D335" s="39">
        <v>2.62</v>
      </c>
      <c r="E335" s="19"/>
      <c r="F335" s="14">
        <f t="shared" si="5"/>
        <v>0</v>
      </c>
    </row>
    <row r="336" spans="1:6" ht="35.450000000000003" customHeight="1" x14ac:dyDescent="0.25">
      <c r="A336" s="6"/>
      <c r="B336" s="15" t="s">
        <v>88</v>
      </c>
      <c r="C336" s="16" t="s">
        <v>89</v>
      </c>
      <c r="D336" s="22">
        <f>D335*0.63</f>
        <v>1.6506000000000001</v>
      </c>
      <c r="E336" s="17"/>
      <c r="F336" s="14">
        <f t="shared" si="5"/>
        <v>0</v>
      </c>
    </row>
    <row r="337" spans="1:6" ht="33" customHeight="1" x14ac:dyDescent="0.25">
      <c r="A337" s="6"/>
      <c r="B337" s="15" t="s">
        <v>138</v>
      </c>
      <c r="C337" s="16" t="s">
        <v>89</v>
      </c>
      <c r="D337" s="22">
        <f>D335*0.79</f>
        <v>2.0698000000000003</v>
      </c>
      <c r="E337" s="17"/>
      <c r="F337" s="14">
        <f t="shared" si="5"/>
        <v>0</v>
      </c>
    </row>
    <row r="338" spans="1:6" ht="32.450000000000003" customHeight="1" x14ac:dyDescent="0.25">
      <c r="A338" s="6"/>
      <c r="B338" s="15" t="s">
        <v>90</v>
      </c>
      <c r="C338" s="16" t="s">
        <v>53</v>
      </c>
      <c r="D338" s="22">
        <f>D335*0.05</f>
        <v>0.13100000000000001</v>
      </c>
      <c r="E338" s="17"/>
      <c r="F338" s="14">
        <f t="shared" si="5"/>
        <v>0</v>
      </c>
    </row>
    <row r="339" spans="1:6" ht="18.75" customHeight="1" x14ac:dyDescent="0.25">
      <c r="A339" s="6"/>
      <c r="B339" s="15" t="s">
        <v>18</v>
      </c>
      <c r="C339" s="16" t="s">
        <v>53</v>
      </c>
      <c r="D339" s="22">
        <f>D335</f>
        <v>2.62</v>
      </c>
      <c r="E339" s="17"/>
      <c r="F339" s="14">
        <f t="shared" si="5"/>
        <v>0</v>
      </c>
    </row>
    <row r="340" spans="1:6" ht="25.15" customHeight="1" x14ac:dyDescent="0.25">
      <c r="A340" s="8"/>
      <c r="B340" s="15" t="s">
        <v>12</v>
      </c>
      <c r="C340" s="20" t="s">
        <v>53</v>
      </c>
      <c r="D340" s="24">
        <f>D339</f>
        <v>2.62</v>
      </c>
      <c r="E340" s="21"/>
      <c r="F340" s="14">
        <f t="shared" si="5"/>
        <v>0</v>
      </c>
    </row>
    <row r="341" spans="1:6" ht="60" customHeight="1" x14ac:dyDescent="0.25">
      <c r="A341" s="9">
        <v>63</v>
      </c>
      <c r="B341" s="12" t="s">
        <v>167</v>
      </c>
      <c r="C341" s="18" t="s">
        <v>53</v>
      </c>
      <c r="D341" s="39">
        <v>11.01</v>
      </c>
      <c r="E341" s="19"/>
      <c r="F341" s="14">
        <f t="shared" si="5"/>
        <v>0</v>
      </c>
    </row>
    <row r="342" spans="1:6" ht="35.450000000000003" customHeight="1" x14ac:dyDescent="0.25">
      <c r="A342" s="6"/>
      <c r="B342" s="15" t="s">
        <v>92</v>
      </c>
      <c r="C342" s="16" t="s">
        <v>106</v>
      </c>
      <c r="D342" s="22">
        <v>1</v>
      </c>
      <c r="E342" s="17"/>
      <c r="F342" s="14">
        <f t="shared" si="5"/>
        <v>0</v>
      </c>
    </row>
    <row r="343" spans="1:6" ht="31.5" customHeight="1" x14ac:dyDescent="0.25">
      <c r="A343" s="6"/>
      <c r="B343" s="15" t="s">
        <v>139</v>
      </c>
      <c r="C343" s="16" t="s">
        <v>36</v>
      </c>
      <c r="D343" s="22">
        <v>1</v>
      </c>
      <c r="E343" s="17"/>
      <c r="F343" s="14">
        <f t="shared" si="5"/>
        <v>0</v>
      </c>
    </row>
    <row r="344" spans="1:6" ht="24" customHeight="1" x14ac:dyDescent="0.25">
      <c r="A344" s="6"/>
      <c r="B344" s="15" t="s">
        <v>140</v>
      </c>
      <c r="C344" s="16" t="s">
        <v>36</v>
      </c>
      <c r="D344" s="22">
        <v>2</v>
      </c>
      <c r="E344" s="17"/>
      <c r="F344" s="14">
        <f t="shared" si="5"/>
        <v>0</v>
      </c>
    </row>
    <row r="345" spans="1:6" ht="24" customHeight="1" x14ac:dyDescent="0.25">
      <c r="A345" s="6"/>
      <c r="B345" s="15" t="s">
        <v>93</v>
      </c>
      <c r="C345" s="16" t="s">
        <v>36</v>
      </c>
      <c r="D345" s="22">
        <v>1</v>
      </c>
      <c r="E345" s="17"/>
      <c r="F345" s="14">
        <f t="shared" si="5"/>
        <v>0</v>
      </c>
    </row>
    <row r="346" spans="1:6" ht="24" customHeight="1" x14ac:dyDescent="0.25">
      <c r="A346" s="6"/>
      <c r="B346" s="15" t="s">
        <v>141</v>
      </c>
      <c r="C346" s="16" t="s">
        <v>106</v>
      </c>
      <c r="D346" s="22">
        <v>2</v>
      </c>
      <c r="E346" s="17"/>
      <c r="F346" s="14">
        <f t="shared" si="5"/>
        <v>0</v>
      </c>
    </row>
    <row r="347" spans="1:6" ht="30.75" customHeight="1" x14ac:dyDescent="0.25">
      <c r="A347" s="6"/>
      <c r="B347" s="15" t="s">
        <v>142</v>
      </c>
      <c r="C347" s="16" t="s">
        <v>106</v>
      </c>
      <c r="D347" s="22">
        <v>1</v>
      </c>
      <c r="E347" s="17"/>
      <c r="F347" s="14">
        <f t="shared" si="5"/>
        <v>0</v>
      </c>
    </row>
    <row r="348" spans="1:6" ht="46.5" customHeight="1" x14ac:dyDescent="0.25">
      <c r="A348" s="6"/>
      <c r="B348" s="15" t="s">
        <v>143</v>
      </c>
      <c r="C348" s="16" t="s">
        <v>47</v>
      </c>
      <c r="D348" s="22">
        <v>40</v>
      </c>
      <c r="E348" s="17"/>
      <c r="F348" s="14">
        <f t="shared" si="5"/>
        <v>0</v>
      </c>
    </row>
    <row r="349" spans="1:6" ht="18.75" customHeight="1" x14ac:dyDescent="0.25">
      <c r="A349" s="6"/>
      <c r="B349" s="15" t="s">
        <v>18</v>
      </c>
      <c r="C349" s="16" t="s">
        <v>53</v>
      </c>
      <c r="D349" s="22">
        <f>D341</f>
        <v>11.01</v>
      </c>
      <c r="E349" s="17"/>
      <c r="F349" s="14">
        <f t="shared" si="5"/>
        <v>0</v>
      </c>
    </row>
    <row r="350" spans="1:6" ht="25.15" customHeight="1" x14ac:dyDescent="0.25">
      <c r="A350" s="8"/>
      <c r="B350" s="15" t="s">
        <v>12</v>
      </c>
      <c r="C350" s="20" t="s">
        <v>53</v>
      </c>
      <c r="D350" s="24">
        <f>D349</f>
        <v>11.01</v>
      </c>
      <c r="E350" s="21"/>
      <c r="F350" s="14">
        <f t="shared" si="5"/>
        <v>0</v>
      </c>
    </row>
    <row r="351" spans="1:6" ht="69" customHeight="1" x14ac:dyDescent="0.25">
      <c r="A351" s="9">
        <v>64</v>
      </c>
      <c r="B351" s="12" t="s">
        <v>168</v>
      </c>
      <c r="C351" s="18" t="s">
        <v>53</v>
      </c>
      <c r="D351" s="39">
        <v>38</v>
      </c>
      <c r="E351" s="19"/>
      <c r="F351" s="14">
        <f t="shared" si="5"/>
        <v>0</v>
      </c>
    </row>
    <row r="352" spans="1:6" ht="46.15" customHeight="1" x14ac:dyDescent="0.25">
      <c r="A352" s="6"/>
      <c r="B352" s="15" t="s">
        <v>95</v>
      </c>
      <c r="C352" s="16" t="s">
        <v>89</v>
      </c>
      <c r="D352" s="22">
        <f>D351*0.35</f>
        <v>13.299999999999999</v>
      </c>
      <c r="E352" s="17"/>
      <c r="F352" s="14">
        <f t="shared" si="5"/>
        <v>0</v>
      </c>
    </row>
    <row r="353" spans="1:6" ht="46.15" customHeight="1" x14ac:dyDescent="0.25">
      <c r="A353" s="6"/>
      <c r="B353" s="15" t="s">
        <v>144</v>
      </c>
      <c r="C353" s="16" t="s">
        <v>89</v>
      </c>
      <c r="D353" s="22">
        <f>D351*0.027</f>
        <v>1.026</v>
      </c>
      <c r="E353" s="17"/>
      <c r="F353" s="14">
        <f t="shared" si="5"/>
        <v>0</v>
      </c>
    </row>
    <row r="354" spans="1:6" ht="32.450000000000003" customHeight="1" x14ac:dyDescent="0.25">
      <c r="A354" s="6"/>
      <c r="B354" s="15" t="s">
        <v>90</v>
      </c>
      <c r="C354" s="16" t="s">
        <v>53</v>
      </c>
      <c r="D354" s="22">
        <f>D351*0.05</f>
        <v>1.9000000000000001</v>
      </c>
      <c r="E354" s="17"/>
      <c r="F354" s="14">
        <f t="shared" si="5"/>
        <v>0</v>
      </c>
    </row>
    <row r="355" spans="1:6" ht="18.75" customHeight="1" x14ac:dyDescent="0.25">
      <c r="A355" s="6"/>
      <c r="B355" s="15" t="s">
        <v>18</v>
      </c>
      <c r="C355" s="16" t="s">
        <v>53</v>
      </c>
      <c r="D355" s="22">
        <f>D351</f>
        <v>38</v>
      </c>
      <c r="E355" s="17"/>
      <c r="F355" s="14">
        <f t="shared" si="5"/>
        <v>0</v>
      </c>
    </row>
    <row r="356" spans="1:6" ht="25.15" customHeight="1" x14ac:dyDescent="0.25">
      <c r="A356" s="8"/>
      <c r="B356" s="15" t="s">
        <v>12</v>
      </c>
      <c r="C356" s="20" t="s">
        <v>53</v>
      </c>
      <c r="D356" s="24">
        <f>D355</f>
        <v>38</v>
      </c>
      <c r="E356" s="21"/>
      <c r="F356" s="14">
        <f t="shared" si="5"/>
        <v>0</v>
      </c>
    </row>
    <row r="357" spans="1:6" ht="84" customHeight="1" x14ac:dyDescent="0.25">
      <c r="A357" s="9">
        <v>65</v>
      </c>
      <c r="B357" s="12" t="s">
        <v>169</v>
      </c>
      <c r="C357" s="18" t="s">
        <v>47</v>
      </c>
      <c r="D357" s="39">
        <v>5</v>
      </c>
      <c r="E357" s="19"/>
      <c r="F357" s="14">
        <f t="shared" si="5"/>
        <v>0</v>
      </c>
    </row>
    <row r="358" spans="1:6" ht="46.15" customHeight="1" x14ac:dyDescent="0.25">
      <c r="A358" s="6"/>
      <c r="B358" s="15" t="s">
        <v>97</v>
      </c>
      <c r="C358" s="16" t="s">
        <v>47</v>
      </c>
      <c r="D358" s="22">
        <f>D357*1.1</f>
        <v>5.5</v>
      </c>
      <c r="E358" s="17"/>
      <c r="F358" s="14">
        <f t="shared" si="5"/>
        <v>0</v>
      </c>
    </row>
    <row r="359" spans="1:6" ht="46.15" customHeight="1" x14ac:dyDescent="0.25">
      <c r="A359" s="6"/>
      <c r="B359" s="15" t="s">
        <v>98</v>
      </c>
      <c r="C359" s="16" t="s">
        <v>106</v>
      </c>
      <c r="D359" s="22">
        <f>D357/0.25</f>
        <v>20</v>
      </c>
      <c r="E359" s="17"/>
      <c r="F359" s="14">
        <f t="shared" si="5"/>
        <v>0</v>
      </c>
    </row>
    <row r="360" spans="1:6" ht="46.15" customHeight="1" x14ac:dyDescent="0.25">
      <c r="A360" s="6"/>
      <c r="B360" s="15" t="s">
        <v>99</v>
      </c>
      <c r="C360" s="16" t="s">
        <v>60</v>
      </c>
      <c r="D360" s="22">
        <f>D357*0.0023</f>
        <v>1.15E-2</v>
      </c>
      <c r="E360" s="17"/>
      <c r="F360" s="14">
        <f t="shared" si="5"/>
        <v>0</v>
      </c>
    </row>
    <row r="361" spans="1:6" ht="25.9" customHeight="1" x14ac:dyDescent="0.25">
      <c r="A361" s="6"/>
      <c r="B361" s="15" t="s">
        <v>100</v>
      </c>
      <c r="C361" s="16" t="s">
        <v>89</v>
      </c>
      <c r="D361" s="22">
        <f>D357*0.038</f>
        <v>0.19</v>
      </c>
      <c r="E361" s="17"/>
      <c r="F361" s="14">
        <f t="shared" si="5"/>
        <v>0</v>
      </c>
    </row>
    <row r="362" spans="1:6" ht="25.9" customHeight="1" x14ac:dyDescent="0.25">
      <c r="A362" s="6"/>
      <c r="B362" s="15" t="s">
        <v>101</v>
      </c>
      <c r="C362" s="16" t="s">
        <v>89</v>
      </c>
      <c r="D362" s="22">
        <f>D357*0.038</f>
        <v>0.19</v>
      </c>
      <c r="E362" s="17"/>
      <c r="F362" s="14">
        <f t="shared" si="5"/>
        <v>0</v>
      </c>
    </row>
    <row r="363" spans="1:6" ht="25.9" customHeight="1" x14ac:dyDescent="0.25">
      <c r="A363" s="6"/>
      <c r="B363" s="15" t="s">
        <v>102</v>
      </c>
      <c r="C363" s="16" t="s">
        <v>89</v>
      </c>
      <c r="D363" s="22">
        <f>D357*0.169</f>
        <v>0.84500000000000008</v>
      </c>
      <c r="E363" s="17"/>
      <c r="F363" s="14">
        <f t="shared" si="5"/>
        <v>0</v>
      </c>
    </row>
    <row r="364" spans="1:6" ht="18.75" customHeight="1" x14ac:dyDescent="0.25">
      <c r="A364" s="6"/>
      <c r="B364" s="15" t="s">
        <v>18</v>
      </c>
      <c r="C364" s="16" t="s">
        <v>47</v>
      </c>
      <c r="D364" s="22">
        <f>D357</f>
        <v>5</v>
      </c>
      <c r="E364" s="17"/>
      <c r="F364" s="14">
        <f t="shared" si="5"/>
        <v>0</v>
      </c>
    </row>
    <row r="365" spans="1:6" ht="25.15" customHeight="1" x14ac:dyDescent="0.25">
      <c r="A365" s="8"/>
      <c r="B365" s="15" t="s">
        <v>12</v>
      </c>
      <c r="C365" s="20" t="s">
        <v>53</v>
      </c>
      <c r="D365" s="24">
        <f>D364</f>
        <v>5</v>
      </c>
      <c r="E365" s="21"/>
      <c r="F365" s="14">
        <f t="shared" si="5"/>
        <v>0</v>
      </c>
    </row>
    <row r="366" spans="1:6" ht="75.599999999999994" customHeight="1" x14ac:dyDescent="0.25">
      <c r="A366" s="9">
        <v>66</v>
      </c>
      <c r="B366" s="12" t="s">
        <v>170</v>
      </c>
      <c r="C366" s="18" t="s">
        <v>36</v>
      </c>
      <c r="D366" s="39">
        <v>2</v>
      </c>
      <c r="E366" s="19"/>
      <c r="F366" s="14">
        <f t="shared" si="5"/>
        <v>0</v>
      </c>
    </row>
    <row r="367" spans="1:6" ht="46.15" customHeight="1" x14ac:dyDescent="0.25">
      <c r="A367" s="6"/>
      <c r="B367" s="15" t="s">
        <v>104</v>
      </c>
      <c r="C367" s="16" t="s">
        <v>36</v>
      </c>
      <c r="D367" s="22">
        <f>D366</f>
        <v>2</v>
      </c>
      <c r="E367" s="17"/>
      <c r="F367" s="14">
        <f t="shared" si="5"/>
        <v>0</v>
      </c>
    </row>
    <row r="368" spans="1:6" ht="46.15" customHeight="1" x14ac:dyDescent="0.25">
      <c r="A368" s="6"/>
      <c r="B368" s="15" t="s">
        <v>105</v>
      </c>
      <c r="C368" s="16" t="s">
        <v>106</v>
      </c>
      <c r="D368" s="22">
        <f>D366</f>
        <v>2</v>
      </c>
      <c r="E368" s="17"/>
      <c r="F368" s="14">
        <f t="shared" si="5"/>
        <v>0</v>
      </c>
    </row>
    <row r="369" spans="1:6" ht="18.75" customHeight="1" x14ac:dyDescent="0.25">
      <c r="A369" s="6"/>
      <c r="B369" s="15" t="s">
        <v>18</v>
      </c>
      <c r="C369" s="16" t="s">
        <v>36</v>
      </c>
      <c r="D369" s="22">
        <f>D366</f>
        <v>2</v>
      </c>
      <c r="E369" s="17"/>
      <c r="F369" s="14">
        <f t="shared" si="5"/>
        <v>0</v>
      </c>
    </row>
    <row r="370" spans="1:6" ht="25.15" customHeight="1" x14ac:dyDescent="0.25">
      <c r="A370" s="8"/>
      <c r="B370" s="15" t="s">
        <v>12</v>
      </c>
      <c r="C370" s="20" t="s">
        <v>36</v>
      </c>
      <c r="D370" s="24">
        <f>D369</f>
        <v>2</v>
      </c>
      <c r="E370" s="21"/>
      <c r="F370" s="14">
        <f t="shared" si="5"/>
        <v>0</v>
      </c>
    </row>
    <row r="371" spans="1:6" ht="75.599999999999994" customHeight="1" x14ac:dyDescent="0.25">
      <c r="A371" s="9">
        <v>67</v>
      </c>
      <c r="B371" s="12" t="s">
        <v>171</v>
      </c>
      <c r="C371" s="18" t="s">
        <v>47</v>
      </c>
      <c r="D371" s="39">
        <v>6</v>
      </c>
      <c r="E371" s="19"/>
      <c r="F371" s="14">
        <f t="shared" si="5"/>
        <v>0</v>
      </c>
    </row>
    <row r="372" spans="1:6" ht="46.15" customHeight="1" x14ac:dyDescent="0.25">
      <c r="A372" s="6"/>
      <c r="B372" s="15" t="s">
        <v>108</v>
      </c>
      <c r="C372" s="16" t="s">
        <v>47</v>
      </c>
      <c r="D372" s="22">
        <f>D371*1.1</f>
        <v>6.6000000000000005</v>
      </c>
      <c r="E372" s="17"/>
      <c r="F372" s="14">
        <f t="shared" si="5"/>
        <v>0</v>
      </c>
    </row>
    <row r="373" spans="1:6" ht="46.15" customHeight="1" x14ac:dyDescent="0.25">
      <c r="A373" s="6"/>
      <c r="B373" s="15" t="s">
        <v>109</v>
      </c>
      <c r="C373" s="16" t="s">
        <v>106</v>
      </c>
      <c r="D373" s="22">
        <f>D371*3</f>
        <v>18</v>
      </c>
      <c r="E373" s="17"/>
      <c r="F373" s="14">
        <f t="shared" si="5"/>
        <v>0</v>
      </c>
    </row>
    <row r="374" spans="1:6" ht="25.9" customHeight="1" x14ac:dyDescent="0.25">
      <c r="A374" s="6"/>
      <c r="B374" s="15" t="s">
        <v>100</v>
      </c>
      <c r="C374" s="16" t="s">
        <v>89</v>
      </c>
      <c r="D374" s="22">
        <f>D371*0.128</f>
        <v>0.76800000000000002</v>
      </c>
      <c r="E374" s="17"/>
      <c r="F374" s="14">
        <f t="shared" si="5"/>
        <v>0</v>
      </c>
    </row>
    <row r="375" spans="1:6" ht="25.9" customHeight="1" x14ac:dyDescent="0.25">
      <c r="A375" s="6"/>
      <c r="B375" s="15" t="s">
        <v>101</v>
      </c>
      <c r="C375" s="16" t="s">
        <v>89</v>
      </c>
      <c r="D375" s="22">
        <f>D371*0.128</f>
        <v>0.76800000000000002</v>
      </c>
      <c r="E375" s="17"/>
      <c r="F375" s="14">
        <f t="shared" si="5"/>
        <v>0</v>
      </c>
    </row>
    <row r="376" spans="1:6" ht="25.9" customHeight="1" x14ac:dyDescent="0.25">
      <c r="A376" s="6"/>
      <c r="B376" s="15" t="s">
        <v>102</v>
      </c>
      <c r="C376" s="16" t="s">
        <v>89</v>
      </c>
      <c r="D376" s="22">
        <f>D371*0.112</f>
        <v>0.67200000000000004</v>
      </c>
      <c r="E376" s="17"/>
      <c r="F376" s="14">
        <f t="shared" si="5"/>
        <v>0</v>
      </c>
    </row>
    <row r="377" spans="1:6" ht="18.75" customHeight="1" x14ac:dyDescent="0.25">
      <c r="A377" s="6"/>
      <c r="B377" s="15" t="s">
        <v>18</v>
      </c>
      <c r="C377" s="16" t="s">
        <v>47</v>
      </c>
      <c r="D377" s="22">
        <f>D371</f>
        <v>6</v>
      </c>
      <c r="E377" s="17"/>
      <c r="F377" s="14">
        <f t="shared" si="5"/>
        <v>0</v>
      </c>
    </row>
    <row r="378" spans="1:6" ht="25.15" customHeight="1" x14ac:dyDescent="0.25">
      <c r="A378" s="8"/>
      <c r="B378" s="15" t="s">
        <v>12</v>
      </c>
      <c r="C378" s="20" t="s">
        <v>53</v>
      </c>
      <c r="D378" s="24">
        <f>D377</f>
        <v>6</v>
      </c>
      <c r="E378" s="21"/>
      <c r="F378" s="14">
        <f t="shared" si="5"/>
        <v>0</v>
      </c>
    </row>
    <row r="379" spans="1:6" ht="50.25" customHeight="1" x14ac:dyDescent="0.25">
      <c r="A379" s="9">
        <v>68</v>
      </c>
      <c r="B379" s="12" t="s">
        <v>110</v>
      </c>
      <c r="C379" s="18" t="s">
        <v>17</v>
      </c>
      <c r="D379" s="39">
        <v>17.692</v>
      </c>
      <c r="E379" s="19"/>
      <c r="F379" s="14">
        <f t="shared" si="5"/>
        <v>0</v>
      </c>
    </row>
    <row r="380" spans="1:6" ht="36" customHeight="1" x14ac:dyDescent="0.25">
      <c r="A380" s="8"/>
      <c r="B380" s="15" t="s">
        <v>33</v>
      </c>
      <c r="C380" s="20" t="s">
        <v>17</v>
      </c>
      <c r="D380" s="24">
        <f>D379*1.3</f>
        <v>22.999600000000001</v>
      </c>
      <c r="E380" s="21"/>
      <c r="F380" s="14">
        <f t="shared" si="5"/>
        <v>0</v>
      </c>
    </row>
    <row r="381" spans="1:6" ht="28.5" customHeight="1" x14ac:dyDescent="0.25">
      <c r="A381" s="8"/>
      <c r="B381" s="15" t="s">
        <v>34</v>
      </c>
      <c r="C381" s="20" t="s">
        <v>17</v>
      </c>
      <c r="D381" s="24">
        <v>3</v>
      </c>
      <c r="E381" s="21"/>
      <c r="F381" s="14">
        <f t="shared" si="5"/>
        <v>0</v>
      </c>
    </row>
    <row r="382" spans="1:6" ht="51.6" customHeight="1" x14ac:dyDescent="0.25">
      <c r="A382" s="9">
        <v>69</v>
      </c>
      <c r="B382" s="12" t="s">
        <v>111</v>
      </c>
      <c r="C382" s="18" t="s">
        <v>46</v>
      </c>
      <c r="D382" s="39">
        <v>9.1669999999999998</v>
      </c>
      <c r="E382" s="19"/>
      <c r="F382" s="14">
        <f t="shared" si="5"/>
        <v>0</v>
      </c>
    </row>
    <row r="383" spans="1:6" ht="19.5" customHeight="1" x14ac:dyDescent="0.25">
      <c r="A383" s="6"/>
      <c r="B383" s="15" t="s">
        <v>22</v>
      </c>
      <c r="C383" s="16" t="s">
        <v>17</v>
      </c>
      <c r="D383" s="22">
        <f>D382*1.2</f>
        <v>11.000399999999999</v>
      </c>
      <c r="E383" s="17"/>
      <c r="F383" s="14">
        <f t="shared" si="5"/>
        <v>0</v>
      </c>
    </row>
    <row r="384" spans="1:6" ht="29.25" customHeight="1" x14ac:dyDescent="0.25">
      <c r="A384" s="8"/>
      <c r="B384" s="15" t="s">
        <v>12</v>
      </c>
      <c r="C384" s="20" t="s">
        <v>17</v>
      </c>
      <c r="D384" s="24">
        <f>D383</f>
        <v>11.000399999999999</v>
      </c>
      <c r="E384" s="21"/>
      <c r="F384" s="14">
        <f t="shared" si="5"/>
        <v>0</v>
      </c>
    </row>
    <row r="385" spans="1:6" ht="30.75" customHeight="1" x14ac:dyDescent="0.25">
      <c r="A385" s="9">
        <v>70</v>
      </c>
      <c r="B385" s="12" t="s">
        <v>112</v>
      </c>
      <c r="C385" s="18" t="s">
        <v>47</v>
      </c>
      <c r="D385" s="39">
        <v>110</v>
      </c>
      <c r="E385" s="19"/>
      <c r="F385" s="14">
        <f t="shared" si="5"/>
        <v>0</v>
      </c>
    </row>
    <row r="386" spans="1:6" ht="19.5" customHeight="1" x14ac:dyDescent="0.25">
      <c r="A386" s="6"/>
      <c r="B386" s="15" t="s">
        <v>145</v>
      </c>
      <c r="C386" s="16" t="s">
        <v>47</v>
      </c>
      <c r="D386" s="22">
        <f>D385*1.1</f>
        <v>121.00000000000001</v>
      </c>
      <c r="E386" s="17"/>
      <c r="F386" s="14">
        <f t="shared" si="5"/>
        <v>0</v>
      </c>
    </row>
    <row r="387" spans="1:6" ht="29.25" customHeight="1" x14ac:dyDescent="0.25">
      <c r="A387" s="8"/>
      <c r="B387" s="15" t="s">
        <v>12</v>
      </c>
      <c r="C387" s="20" t="s">
        <v>47</v>
      </c>
      <c r="D387" s="24">
        <f>D386</f>
        <v>121.00000000000001</v>
      </c>
      <c r="E387" s="21"/>
      <c r="F387" s="14">
        <f t="shared" si="5"/>
        <v>0</v>
      </c>
    </row>
    <row r="388" spans="1:6" ht="51.6" customHeight="1" x14ac:dyDescent="0.25">
      <c r="A388" s="9">
        <v>71</v>
      </c>
      <c r="B388" s="12" t="s">
        <v>113</v>
      </c>
      <c r="C388" s="18" t="s">
        <v>46</v>
      </c>
      <c r="D388" s="39">
        <v>56.667000000000002</v>
      </c>
      <c r="E388" s="19"/>
      <c r="F388" s="14">
        <f t="shared" ref="F388:F405" si="6">D388*E388</f>
        <v>0</v>
      </c>
    </row>
    <row r="389" spans="1:6" ht="19.5" customHeight="1" x14ac:dyDescent="0.25">
      <c r="A389" s="6"/>
      <c r="B389" s="15" t="s">
        <v>22</v>
      </c>
      <c r="C389" s="16" t="s">
        <v>17</v>
      </c>
      <c r="D389" s="22">
        <f>D388*1.2</f>
        <v>68.000399999999999</v>
      </c>
      <c r="E389" s="17"/>
      <c r="F389" s="14">
        <f t="shared" si="6"/>
        <v>0</v>
      </c>
    </row>
    <row r="390" spans="1:6" ht="29.25" customHeight="1" x14ac:dyDescent="0.25">
      <c r="A390" s="8"/>
      <c r="B390" s="15" t="s">
        <v>12</v>
      </c>
      <c r="C390" s="20" t="s">
        <v>17</v>
      </c>
      <c r="D390" s="24">
        <f>D389</f>
        <v>68.000399999999999</v>
      </c>
      <c r="E390" s="21"/>
      <c r="F390" s="14">
        <f t="shared" si="6"/>
        <v>0</v>
      </c>
    </row>
    <row r="391" spans="1:6" ht="43.5" customHeight="1" x14ac:dyDescent="0.25">
      <c r="A391" s="9">
        <v>72</v>
      </c>
      <c r="B391" s="12" t="s">
        <v>114</v>
      </c>
      <c r="C391" s="18" t="s">
        <v>46</v>
      </c>
      <c r="D391" s="23">
        <v>41.817999999999998</v>
      </c>
      <c r="E391" s="19"/>
      <c r="F391" s="14">
        <f t="shared" si="6"/>
        <v>0</v>
      </c>
    </row>
    <row r="392" spans="1:6" ht="27.75" customHeight="1" x14ac:dyDescent="0.25">
      <c r="A392" s="6"/>
      <c r="B392" s="15" t="s">
        <v>146</v>
      </c>
      <c r="C392" s="16" t="s">
        <v>17</v>
      </c>
      <c r="D392" s="43">
        <f>D391*1.1</f>
        <v>45.9998</v>
      </c>
      <c r="E392" s="17"/>
      <c r="F392" s="14">
        <f t="shared" si="6"/>
        <v>0</v>
      </c>
    </row>
    <row r="393" spans="1:6" ht="39.75" customHeight="1" x14ac:dyDescent="0.25">
      <c r="A393" s="6"/>
      <c r="B393" s="15" t="s">
        <v>128</v>
      </c>
      <c r="C393" s="16" t="s">
        <v>16</v>
      </c>
      <c r="D393" s="22">
        <v>1.7250000000000001</v>
      </c>
      <c r="E393" s="17"/>
      <c r="F393" s="14">
        <f t="shared" si="6"/>
        <v>0</v>
      </c>
    </row>
    <row r="394" spans="1:6" ht="42" customHeight="1" x14ac:dyDescent="0.25">
      <c r="A394" s="6"/>
      <c r="B394" s="15" t="s">
        <v>23</v>
      </c>
      <c r="C394" s="16" t="s">
        <v>24</v>
      </c>
      <c r="D394" s="22">
        <f>D393*40</f>
        <v>69</v>
      </c>
      <c r="E394" s="17"/>
      <c r="F394" s="14">
        <f t="shared" si="6"/>
        <v>0</v>
      </c>
    </row>
    <row r="395" spans="1:6" ht="24" customHeight="1" x14ac:dyDescent="0.25">
      <c r="A395" s="6"/>
      <c r="B395" s="15" t="s">
        <v>120</v>
      </c>
      <c r="C395" s="16" t="s">
        <v>14</v>
      </c>
      <c r="D395" s="22">
        <v>3</v>
      </c>
      <c r="E395" s="17"/>
      <c r="F395" s="14">
        <f t="shared" si="6"/>
        <v>0</v>
      </c>
    </row>
    <row r="396" spans="1:6" ht="43.5" customHeight="1" x14ac:dyDescent="0.25">
      <c r="A396" s="6"/>
      <c r="B396" s="15" t="s">
        <v>129</v>
      </c>
      <c r="C396" s="16" t="s">
        <v>17</v>
      </c>
      <c r="D396" s="22">
        <v>0.2</v>
      </c>
      <c r="E396" s="17"/>
      <c r="F396" s="14">
        <f t="shared" si="6"/>
        <v>0</v>
      </c>
    </row>
    <row r="397" spans="1:6" ht="27" customHeight="1" x14ac:dyDescent="0.25">
      <c r="A397" s="6"/>
      <c r="B397" s="15" t="s">
        <v>121</v>
      </c>
      <c r="C397" s="16" t="s">
        <v>13</v>
      </c>
      <c r="D397" s="22">
        <v>1</v>
      </c>
      <c r="E397" s="17"/>
      <c r="F397" s="14">
        <f t="shared" si="6"/>
        <v>0</v>
      </c>
    </row>
    <row r="398" spans="1:6" ht="18.75" customHeight="1" x14ac:dyDescent="0.25">
      <c r="A398" s="6"/>
      <c r="B398" s="15" t="s">
        <v>18</v>
      </c>
      <c r="C398" s="16" t="s">
        <v>17</v>
      </c>
      <c r="D398" s="22">
        <f>D392</f>
        <v>45.9998</v>
      </c>
      <c r="E398" s="17"/>
      <c r="F398" s="14">
        <f t="shared" si="6"/>
        <v>0</v>
      </c>
    </row>
    <row r="399" spans="1:6" ht="25.15" customHeight="1" x14ac:dyDescent="0.25">
      <c r="A399" s="8"/>
      <c r="B399" s="15" t="s">
        <v>12</v>
      </c>
      <c r="C399" s="20" t="s">
        <v>17</v>
      </c>
      <c r="D399" s="24">
        <f>D398</f>
        <v>45.9998</v>
      </c>
      <c r="E399" s="21"/>
      <c r="F399" s="14">
        <f t="shared" si="6"/>
        <v>0</v>
      </c>
    </row>
    <row r="400" spans="1:6" ht="96" customHeight="1" x14ac:dyDescent="0.25">
      <c r="A400" s="6">
        <v>73</v>
      </c>
      <c r="B400" s="12" t="s">
        <v>115</v>
      </c>
      <c r="C400" s="12" t="s">
        <v>16</v>
      </c>
      <c r="D400" s="42">
        <v>60</v>
      </c>
      <c r="E400" s="13"/>
      <c r="F400" s="14">
        <f t="shared" si="6"/>
        <v>0</v>
      </c>
    </row>
    <row r="401" spans="1:6" ht="19.5" customHeight="1" x14ac:dyDescent="0.25">
      <c r="A401" s="6"/>
      <c r="B401" s="15" t="s">
        <v>12</v>
      </c>
      <c r="C401" s="16" t="s">
        <v>16</v>
      </c>
      <c r="D401" s="22">
        <f>D400</f>
        <v>60</v>
      </c>
      <c r="E401" s="17"/>
      <c r="F401" s="14">
        <f t="shared" si="6"/>
        <v>0</v>
      </c>
    </row>
    <row r="402" spans="1:6" ht="43.5" customHeight="1" x14ac:dyDescent="0.25">
      <c r="A402" s="6">
        <v>74</v>
      </c>
      <c r="B402" s="12" t="s">
        <v>117</v>
      </c>
      <c r="C402" s="12" t="s">
        <v>16</v>
      </c>
      <c r="D402" s="42">
        <v>60</v>
      </c>
      <c r="E402" s="13"/>
      <c r="F402" s="14">
        <f t="shared" si="6"/>
        <v>0</v>
      </c>
    </row>
    <row r="403" spans="1:6" ht="19.5" customHeight="1" x14ac:dyDescent="0.25">
      <c r="A403" s="6"/>
      <c r="B403" s="15" t="s">
        <v>12</v>
      </c>
      <c r="C403" s="16" t="s">
        <v>16</v>
      </c>
      <c r="D403" s="22">
        <f>D402</f>
        <v>60</v>
      </c>
      <c r="E403" s="17"/>
      <c r="F403" s="14">
        <f t="shared" si="6"/>
        <v>0</v>
      </c>
    </row>
    <row r="404" spans="1:6" ht="43.5" customHeight="1" x14ac:dyDescent="0.25">
      <c r="A404" s="6">
        <v>75</v>
      </c>
      <c r="B404" s="12" t="s">
        <v>116</v>
      </c>
      <c r="C404" s="12" t="s">
        <v>16</v>
      </c>
      <c r="D404" s="42">
        <v>60</v>
      </c>
      <c r="E404" s="13"/>
      <c r="F404" s="14">
        <f t="shared" si="6"/>
        <v>0</v>
      </c>
    </row>
    <row r="405" spans="1:6" ht="19.5" customHeight="1" x14ac:dyDescent="0.25">
      <c r="A405" s="6"/>
      <c r="B405" s="15" t="s">
        <v>12</v>
      </c>
      <c r="C405" s="16" t="s">
        <v>16</v>
      </c>
      <c r="D405" s="22">
        <f>D404</f>
        <v>60</v>
      </c>
      <c r="E405" s="17"/>
      <c r="F405" s="14">
        <f t="shared" si="6"/>
        <v>0</v>
      </c>
    </row>
    <row r="406" spans="1:6" ht="18" customHeight="1" x14ac:dyDescent="0.25">
      <c r="A406" s="6"/>
      <c r="B406" s="29" t="s">
        <v>5</v>
      </c>
      <c r="C406" s="27"/>
      <c r="D406" s="27"/>
      <c r="E406" s="28"/>
      <c r="F406" s="30">
        <f>SUM(F3:F405)</f>
        <v>0</v>
      </c>
    </row>
    <row r="407" spans="1:6" ht="18" customHeight="1" x14ac:dyDescent="0.25">
      <c r="A407" s="6"/>
      <c r="B407" s="15" t="s">
        <v>21</v>
      </c>
      <c r="C407" s="31" t="s">
        <v>10</v>
      </c>
      <c r="D407" s="31">
        <v>0.01</v>
      </c>
      <c r="E407" s="32"/>
      <c r="F407" s="33">
        <f>F406*D407</f>
        <v>0</v>
      </c>
    </row>
    <row r="408" spans="1:6" ht="18" customHeight="1" x14ac:dyDescent="0.25">
      <c r="A408" s="6"/>
      <c r="B408" s="34" t="s">
        <v>4</v>
      </c>
      <c r="C408" s="16"/>
      <c r="D408" s="16"/>
      <c r="E408" s="17"/>
      <c r="F408" s="35">
        <f>SUM(F406:F407)</f>
        <v>0</v>
      </c>
    </row>
    <row r="409" spans="1:6" ht="33.75" customHeight="1" x14ac:dyDescent="0.25">
      <c r="A409" s="6"/>
      <c r="B409" s="15" t="s">
        <v>27</v>
      </c>
      <c r="C409" s="31" t="s">
        <v>10</v>
      </c>
      <c r="D409" s="31">
        <v>0.03</v>
      </c>
      <c r="E409" s="32"/>
      <c r="F409" s="33">
        <f>F408*D409</f>
        <v>0</v>
      </c>
    </row>
    <row r="410" spans="1:6" ht="18" customHeight="1" x14ac:dyDescent="0.25">
      <c r="A410" s="6"/>
      <c r="B410" s="34" t="s">
        <v>4</v>
      </c>
      <c r="C410" s="16"/>
      <c r="D410" s="16"/>
      <c r="E410" s="17"/>
      <c r="F410" s="35">
        <f>SUM(F408:F409)</f>
        <v>0</v>
      </c>
    </row>
    <row r="411" spans="1:6" ht="18" customHeight="1" x14ac:dyDescent="0.25">
      <c r="A411" s="6"/>
      <c r="B411" s="15" t="s">
        <v>6</v>
      </c>
      <c r="C411" s="31" t="s">
        <v>10</v>
      </c>
      <c r="D411" s="31">
        <v>0.1</v>
      </c>
      <c r="E411" s="17"/>
      <c r="F411" s="33">
        <f>F410*D411</f>
        <v>0</v>
      </c>
    </row>
    <row r="412" spans="1:6" ht="18" customHeight="1" x14ac:dyDescent="0.25">
      <c r="A412" s="6"/>
      <c r="B412" s="34" t="s">
        <v>4</v>
      </c>
      <c r="C412" s="16"/>
      <c r="D412" s="16"/>
      <c r="E412" s="17"/>
      <c r="F412" s="35">
        <f>SUM(F410:F411)</f>
        <v>0</v>
      </c>
    </row>
    <row r="413" spans="1:6" ht="18" customHeight="1" x14ac:dyDescent="0.25">
      <c r="A413" s="6"/>
      <c r="B413" s="15" t="s">
        <v>7</v>
      </c>
      <c r="C413" s="31" t="s">
        <v>10</v>
      </c>
      <c r="D413" s="31">
        <v>0.08</v>
      </c>
      <c r="E413" s="32"/>
      <c r="F413" s="33">
        <f>F412*D413</f>
        <v>0</v>
      </c>
    </row>
    <row r="414" spans="1:6" ht="18" customHeight="1" x14ac:dyDescent="0.25">
      <c r="A414" s="6"/>
      <c r="B414" s="34" t="s">
        <v>4</v>
      </c>
      <c r="C414" s="16"/>
      <c r="D414" s="16"/>
      <c r="E414" s="17"/>
      <c r="F414" s="35">
        <f>SUM(F412:F413)</f>
        <v>0</v>
      </c>
    </row>
    <row r="415" spans="1:6" ht="34.5" customHeight="1" x14ac:dyDescent="0.25">
      <c r="A415" s="6"/>
      <c r="B415" s="15" t="s">
        <v>19</v>
      </c>
      <c r="C415" s="31" t="s">
        <v>10</v>
      </c>
      <c r="D415" s="31">
        <v>0.18</v>
      </c>
      <c r="E415" s="32"/>
      <c r="F415" s="33">
        <f>F414*D415</f>
        <v>0</v>
      </c>
    </row>
    <row r="416" spans="1:6" ht="40.5" customHeight="1" x14ac:dyDescent="0.25">
      <c r="A416" s="6"/>
      <c r="B416" s="34" t="s">
        <v>28</v>
      </c>
      <c r="C416" s="16"/>
      <c r="D416" s="16"/>
      <c r="E416" s="17"/>
      <c r="F416" s="35">
        <f>SUM(F414:F415)</f>
        <v>0</v>
      </c>
    </row>
    <row r="417" spans="2:6" x14ac:dyDescent="0.25">
      <c r="B417" s="36"/>
      <c r="C417" s="36"/>
      <c r="D417" s="36"/>
      <c r="E417" s="37"/>
      <c r="F417" s="37"/>
    </row>
    <row r="418" spans="2:6" x14ac:dyDescent="0.25">
      <c r="B418" s="4"/>
      <c r="F418" s="3"/>
    </row>
    <row r="419" spans="2:6" x14ac:dyDescent="0.25">
      <c r="B419" s="5"/>
    </row>
    <row r="420" spans="2:6" x14ac:dyDescent="0.25">
      <c r="B420" s="5"/>
    </row>
    <row r="421" spans="2:6" x14ac:dyDescent="0.25">
      <c r="B421" s="5"/>
    </row>
    <row r="422" spans="2:6" x14ac:dyDescent="0.25">
      <c r="B422" s="5"/>
    </row>
    <row r="423" spans="2:6" x14ac:dyDescent="0.25">
      <c r="B423" s="5"/>
    </row>
    <row r="424" spans="2:6" x14ac:dyDescent="0.25">
      <c r="B424" s="5"/>
    </row>
    <row r="425" spans="2:6" x14ac:dyDescent="0.25">
      <c r="B425" s="5"/>
    </row>
    <row r="426" spans="2:6" x14ac:dyDescent="0.25">
      <c r="B426" s="5"/>
    </row>
  </sheetData>
  <mergeCells count="1">
    <mergeCell ref="B1:F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საკაპტაჟე და საოპერატორო</vt:lpstr>
      <vt:lpstr>'საკაპტაჟე და საოპერატორო'!Print_Area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Vato Sharashenidze</cp:lastModifiedBy>
  <cp:lastPrinted>2024-05-02T09:01:34Z</cp:lastPrinted>
  <dcterms:created xsi:type="dcterms:W3CDTF">2013-01-15T12:47:55Z</dcterms:created>
  <dcterms:modified xsi:type="dcterms:W3CDTF">2024-06-04T09:25:33Z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2024-04-16T05:11:45Z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fad489ca-a64e-4f72-a9d8-3ada0510ac3e</vt:lpwstr>
  </property>
  <property fmtid="{D5CDD505-2E9C-101B-9397-08002B2CF9AE}" pid="7" name="MSIP_Label_defa4170-0d19-0005-0004-bc88714345d2_ActionId">
    <vt:lpwstr>f27d3ca7-6f44-4a08-8da4-c76c9c121183</vt:lpwstr>
  </property>
  <property fmtid="{D5CDD505-2E9C-101B-9397-08002B2CF9AE}" pid="8" name="MSIP_Label_defa4170-0d19-0005-0004-bc88714345d2_ContentBits">
    <vt:lpwstr>0</vt:lpwstr>
  </property>
</Properties>
</file>