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izonline.sharepoint.com/sites/CREDExternalwithguests/Freigegebene Dokumente/General/Climate Damage Data/"/>
    </mc:Choice>
  </mc:AlternateContent>
  <xr:revisionPtr revIDLastSave="7" documentId="8_{C62040C1-31A4-4483-A1FB-1309DABFF082}" xr6:coauthVersionLast="47" xr6:coauthVersionMax="47" xr10:uidLastSave="{DE9C5A9F-2269-41E4-A156-1BC0E9F82503}"/>
  <bookViews>
    <workbookView xWindow="-110" yWindow="-110" windowWidth="19420" windowHeight="10300" xr2:uid="{C59B43AA-7CF4-4BB5-A8C8-CBFD4F66284E}"/>
  </bookViews>
  <sheets>
    <sheet name="Procedure" sheetId="7" r:id="rId1"/>
    <sheet name="Example" sheetId="8" r:id="rId2"/>
  </sheets>
  <definedNames>
    <definedName name="Damage">OFFSET(#REF!,,,COUNTA(#REF!)-1,)</definedName>
    <definedName name="EWE">OFFSET(#REF!,,,COUNTA(#REF!)-1,)</definedName>
    <definedName name="NUTS1">OFFSET(#REF!,,,COUNTA(#REF!)-1,)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12" i="8" l="1"/>
  <c r="X12" i="8"/>
  <c r="Q12" i="8"/>
  <c r="P12" i="8"/>
  <c r="I12" i="8"/>
  <c r="H12" i="8"/>
  <c r="AE11" i="8"/>
  <c r="AD11" i="8"/>
  <c r="W11" i="8"/>
  <c r="V11" i="8"/>
  <c r="O11" i="8"/>
  <c r="N11" i="8"/>
  <c r="I11" i="8"/>
  <c r="G11" i="8"/>
  <c r="F11" i="8"/>
  <c r="AK9" i="8"/>
  <c r="AJ9" i="8"/>
  <c r="AE9" i="8"/>
  <c r="AC9" i="8"/>
  <c r="AB9" i="8"/>
  <c r="W9" i="8"/>
  <c r="U9" i="8"/>
  <c r="T9" i="8"/>
  <c r="O9" i="8"/>
  <c r="M9" i="8"/>
  <c r="L9" i="8"/>
  <c r="G9" i="8"/>
  <c r="E9" i="8"/>
  <c r="D9" i="8"/>
  <c r="AJ8" i="8"/>
  <c r="AH8" i="8"/>
  <c r="AG8" i="8"/>
  <c r="AB8" i="8"/>
  <c r="Z8" i="8"/>
  <c r="Y8" i="8"/>
  <c r="T8" i="8"/>
  <c r="R8" i="8"/>
  <c r="Q8" i="8"/>
  <c r="L8" i="8"/>
  <c r="J8" i="8"/>
  <c r="I8" i="8"/>
  <c r="D8" i="8"/>
  <c r="AI6" i="8"/>
  <c r="AG6" i="8"/>
  <c r="AF6" i="8"/>
  <c r="AA6" i="8"/>
  <c r="Y6" i="8"/>
  <c r="X6" i="8"/>
  <c r="S6" i="8"/>
  <c r="Q6" i="8"/>
  <c r="P6" i="8"/>
  <c r="K6" i="8"/>
  <c r="I6" i="8"/>
  <c r="H6" i="8"/>
  <c r="C6" i="8"/>
  <c r="AG5" i="8"/>
  <c r="AE5" i="8"/>
  <c r="AD5" i="8"/>
  <c r="Y5" i="8"/>
  <c r="W5" i="8"/>
  <c r="V5" i="8"/>
  <c r="Q5" i="8"/>
  <c r="O5" i="8"/>
  <c r="N5" i="8"/>
  <c r="I5" i="8"/>
  <c r="G5" i="8"/>
  <c r="F5" i="8"/>
  <c r="AN3" i="8"/>
  <c r="AQ3" i="8" s="1"/>
  <c r="AM3" i="8"/>
  <c r="AM14" i="8" s="1"/>
  <c r="AO2" i="8"/>
  <c r="AP2" i="8" s="1"/>
  <c r="AN2" i="8"/>
  <c r="BB1" i="8"/>
  <c r="AG12" i="8" s="1"/>
  <c r="AZ1" i="8"/>
  <c r="U5" i="8" s="1"/>
  <c r="Q11" i="8" l="1"/>
  <c r="Y11" i="8"/>
  <c r="AG11" i="8"/>
  <c r="C12" i="8"/>
  <c r="K12" i="8"/>
  <c r="S12" i="8"/>
  <c r="AA12" i="8"/>
  <c r="AI12" i="8"/>
  <c r="J5" i="8"/>
  <c r="R5" i="8"/>
  <c r="Z5" i="8"/>
  <c r="AH5" i="8"/>
  <c r="D6" i="8"/>
  <c r="AN6" i="8" s="1"/>
  <c r="AQ6" i="8" s="1"/>
  <c r="AV6" i="8" s="1"/>
  <c r="L6" i="8"/>
  <c r="T6" i="8"/>
  <c r="AB6" i="8"/>
  <c r="AJ6" i="8"/>
  <c r="E8" i="8"/>
  <c r="M8" i="8"/>
  <c r="U8" i="8"/>
  <c r="AC8" i="8"/>
  <c r="AK8" i="8"/>
  <c r="H9" i="8"/>
  <c r="P9" i="8"/>
  <c r="X9" i="8"/>
  <c r="AF9" i="8"/>
  <c r="J11" i="8"/>
  <c r="R11" i="8"/>
  <c r="Z11" i="8"/>
  <c r="AH11" i="8"/>
  <c r="D12" i="8"/>
  <c r="L12" i="8"/>
  <c r="T12" i="8"/>
  <c r="AB12" i="8"/>
  <c r="AJ12" i="8"/>
  <c r="I9" i="8"/>
  <c r="Q9" i="8"/>
  <c r="Y9" i="8"/>
  <c r="AG9" i="8"/>
  <c r="C11" i="8"/>
  <c r="K11" i="8"/>
  <c r="S11" i="8"/>
  <c r="AA11" i="8"/>
  <c r="AI11" i="8"/>
  <c r="E12" i="8"/>
  <c r="M12" i="8"/>
  <c r="U12" i="8"/>
  <c r="AC12" i="8"/>
  <c r="AK12" i="8"/>
  <c r="K5" i="8"/>
  <c r="AA5" i="8"/>
  <c r="E6" i="8"/>
  <c r="U6" i="8"/>
  <c r="AK6" i="8"/>
  <c r="F8" i="8"/>
  <c r="N8" i="8"/>
  <c r="AD8" i="8"/>
  <c r="D5" i="8"/>
  <c r="T5" i="8"/>
  <c r="AB5" i="8"/>
  <c r="AJ5" i="8"/>
  <c r="F6" i="8"/>
  <c r="N6" i="8"/>
  <c r="V6" i="8"/>
  <c r="AD6" i="8"/>
  <c r="G8" i="8"/>
  <c r="O8" i="8"/>
  <c r="W8" i="8"/>
  <c r="AE8" i="8"/>
  <c r="J9" i="8"/>
  <c r="R9" i="8"/>
  <c r="Z9" i="8"/>
  <c r="AH9" i="8"/>
  <c r="D11" i="8"/>
  <c r="L11" i="8"/>
  <c r="T11" i="8"/>
  <c r="AB11" i="8"/>
  <c r="AJ11" i="8"/>
  <c r="F12" i="8"/>
  <c r="N12" i="8"/>
  <c r="V12" i="8"/>
  <c r="AD12" i="8"/>
  <c r="C5" i="8"/>
  <c r="S5" i="8"/>
  <c r="AI5" i="8"/>
  <c r="M6" i="8"/>
  <c r="AC6" i="8"/>
  <c r="V8" i="8"/>
  <c r="L5" i="8"/>
  <c r="E5" i="8"/>
  <c r="M5" i="8"/>
  <c r="AC5" i="8"/>
  <c r="AK5" i="8"/>
  <c r="G6" i="8"/>
  <c r="O6" i="8"/>
  <c r="W6" i="8"/>
  <c r="AE6" i="8"/>
  <c r="H8" i="8"/>
  <c r="P8" i="8"/>
  <c r="X8" i="8"/>
  <c r="AF8" i="8"/>
  <c r="C9" i="8"/>
  <c r="K9" i="8"/>
  <c r="S9" i="8"/>
  <c r="AA9" i="8"/>
  <c r="AI9" i="8"/>
  <c r="E11" i="8"/>
  <c r="M11" i="8"/>
  <c r="U11" i="8"/>
  <c r="AC11" i="8"/>
  <c r="AK11" i="8"/>
  <c r="G12" i="8"/>
  <c r="O12" i="8"/>
  <c r="W12" i="8"/>
  <c r="AE12" i="8"/>
  <c r="Y12" i="8"/>
  <c r="H5" i="8"/>
  <c r="P5" i="8"/>
  <c r="X5" i="8"/>
  <c r="AF5" i="8"/>
  <c r="J6" i="8"/>
  <c r="AM6" i="8" s="1"/>
  <c r="R6" i="8"/>
  <c r="Z6" i="8"/>
  <c r="AH6" i="8"/>
  <c r="C8" i="8"/>
  <c r="K8" i="8"/>
  <c r="S8" i="8"/>
  <c r="AA8" i="8"/>
  <c r="AI8" i="8"/>
  <c r="F9" i="8"/>
  <c r="N9" i="8"/>
  <c r="V9" i="8"/>
  <c r="AD9" i="8"/>
  <c r="H11" i="8"/>
  <c r="P11" i="8"/>
  <c r="X11" i="8"/>
  <c r="AF11" i="8"/>
  <c r="J12" i="8"/>
  <c r="R12" i="8"/>
  <c r="Z12" i="8"/>
  <c r="AH12" i="8"/>
  <c r="AO8" i="8" l="1"/>
  <c r="AP8" i="8" s="1"/>
  <c r="AM9" i="8"/>
  <c r="AN9" i="8"/>
  <c r="AQ9" i="8" s="1"/>
  <c r="AO5" i="8"/>
  <c r="AO11" i="8"/>
  <c r="AN12" i="8"/>
  <c r="AQ12" i="8" s="1"/>
  <c r="AV12" i="8" s="1"/>
  <c r="AM12" i="8"/>
  <c r="AT5" i="8" l="1"/>
  <c r="AP5" i="8"/>
  <c r="AT11" i="8"/>
  <c r="AP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AG</author>
  </authors>
  <commentList>
    <comment ref="AO1" authorId="0" shapeId="0" xr:uid="{A9455C65-8B90-475C-BFAB-FAE65A099F88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= Number of years with climate hazards / number of years in historical period (35=1990 to 2024)</t>
        </r>
      </text>
    </comment>
    <comment ref="AP1" authorId="0" shapeId="0" xr:uid="{4BB55AEE-53AC-4BC2-B808-7C4FA01F241D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reciprocal value of probability of occurrence</t>
        </r>
      </text>
    </comment>
    <comment ref="AQ1" authorId="0" shapeId="0" xr:uid="{CA3C7140-A997-4BE4-AC9F-0E7720454433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= sum over total reported damage in historical period /  number of years with climate hazard</t>
        </r>
      </text>
    </comment>
    <comment ref="AS1" authorId="0" shapeId="0" xr:uid="{2D07EB39-762A-4C4A-AB8C-6979538C486F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assumption from climate models </t>
        </r>
      </text>
    </comment>
    <comment ref="AT1" authorId="0" shapeId="0" xr:uid="{EC48A2F1-944D-4A26-8987-F24C9C8C8AFB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reciprocal value of probability of occurrence</t>
        </r>
      </text>
    </comment>
    <comment ref="AU1" authorId="0" shapeId="0" xr:uid="{F9F6EB43-CB2B-4AFE-A01D-785A104BE0E4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assumption of climate models</t>
        </r>
      </text>
    </comment>
    <comment ref="AV1" authorId="0" shapeId="0" xr:uid="{11A85251-768F-41A9-B37A-7DF0E4F6E0AF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benchmark value from historical period multiplied by the assumed intensity</t>
        </r>
      </text>
    </comment>
    <comment ref="AX1" authorId="0" shapeId="0" xr:uid="{0D3B3ABF-137D-455A-9002-88ACE97893DF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examplary boundaries are used to classify low (&lt;=1/3), medium (&gt;1/3 and &lt;=2/3) and high damages (&gt;2/3)
boundaries can be set differently</t>
        </r>
      </text>
    </comment>
    <comment ref="A5" authorId="0" shapeId="0" xr:uid="{C4A351A6-4C93-4F35-8B9B-6441E57101AF}">
      <text>
        <r>
          <rPr>
            <b/>
            <sz val="9"/>
            <color indexed="81"/>
            <rFont val="Segoe UI"/>
            <family val="2"/>
          </rPr>
          <t>AG:</t>
        </r>
        <r>
          <rPr>
            <sz val="9"/>
            <color indexed="81"/>
            <rFont val="Segoe UI"/>
            <family val="2"/>
          </rPr>
          <t xml:space="preserve">
classified damages according to the exemplary boundaries</t>
        </r>
      </text>
    </comment>
  </commentList>
</comments>
</file>

<file path=xl/sharedStrings.xml><?xml version="1.0" encoding="utf-8"?>
<sst xmlns="http://schemas.openxmlformats.org/spreadsheetml/2006/main" count="41" uniqueCount="33">
  <si>
    <t>EWE</t>
  </si>
  <si>
    <t>Drought</t>
  </si>
  <si>
    <t>1)</t>
  </si>
  <si>
    <t>Historical damages are categorized as low, medium and high according to the assumed boundaries and highest reported damage (row 5 to …)</t>
  </si>
  <si>
    <t>Extreme damage not reported in history but expected to occur in the future: …% (assumption) greater than highest reported damage</t>
  </si>
  <si>
    <t>2)</t>
  </si>
  <si>
    <t>Calculation of probability of occurrence = Number of years with climate hazards / number of years in historical period (35=1990 to 2024); column AO</t>
  </si>
  <si>
    <t>3)</t>
  </si>
  <si>
    <t>Calculation of average damage per year = sum over total reported damage in historical period /  number of years with climate hazard (column AQ)</t>
  </si>
  <si>
    <t>4)</t>
  </si>
  <si>
    <t>Assumptions on trends in probability of occurence of climate hazards from climate models (column AS)</t>
  </si>
  <si>
    <t>5)</t>
  </si>
  <si>
    <t>Assumption on intensity trends from climate models which in/decreases average damage per year (column AU and AV)</t>
  </si>
  <si>
    <t>Kind of damage</t>
  </si>
  <si>
    <t>Max. damage per categorie</t>
  </si>
  <si>
    <t>Total past events resp. damage</t>
  </si>
  <si>
    <t>Probability of occurrence</t>
  </si>
  <si>
    <t>Every … years</t>
  </si>
  <si>
    <t>Average damage per year</t>
  </si>
  <si>
    <t>Trends in probability of occurence</t>
  </si>
  <si>
    <t>Intensity trends</t>
  </si>
  <si>
    <t>Assumptions:</t>
  </si>
  <si>
    <t>LOW</t>
  </si>
  <si>
    <t>HIGH</t>
  </si>
  <si>
    <t>Number of events</t>
  </si>
  <si>
    <t>Total damage [in Mn. local currency]</t>
  </si>
  <si>
    <t>+0,3</t>
  </si>
  <si>
    <t>+0,1</t>
  </si>
  <si>
    <t>Assumption, e.g.</t>
  </si>
  <si>
    <r>
      <rPr>
        <b/>
        <sz val="11"/>
        <color rgb="FF000000"/>
        <rFont val="Calibri"/>
        <family val="2"/>
      </rPr>
      <t>Low</t>
    </r>
    <r>
      <rPr>
        <sz val="11"/>
        <color theme="1"/>
        <rFont val="Calibri"/>
        <family val="2"/>
        <scheme val="minor"/>
      </rPr>
      <t xml:space="preserve"> damage</t>
    </r>
  </si>
  <si>
    <r>
      <rPr>
        <b/>
        <sz val="11"/>
        <color rgb="FF000000"/>
        <rFont val="Calibri"/>
        <family val="2"/>
      </rPr>
      <t>Medium</t>
    </r>
    <r>
      <rPr>
        <sz val="11"/>
        <color theme="1"/>
        <rFont val="Calibri"/>
        <family val="2"/>
        <scheme val="minor"/>
      </rPr>
      <t xml:space="preserve"> damage</t>
    </r>
  </si>
  <si>
    <r>
      <rPr>
        <b/>
        <sz val="11"/>
        <color rgb="FF000000"/>
        <rFont val="Calibri"/>
        <family val="2"/>
      </rPr>
      <t>High</t>
    </r>
    <r>
      <rPr>
        <sz val="11"/>
        <color theme="1"/>
        <rFont val="Calibri"/>
        <family val="2"/>
        <scheme val="minor"/>
      </rPr>
      <t xml:space="preserve"> damage</t>
    </r>
  </si>
  <si>
    <r>
      <rPr>
        <b/>
        <sz val="11"/>
        <color rgb="FF000000"/>
        <rFont val="Calibri"/>
        <family val="2"/>
      </rPr>
      <t>Extreme</t>
    </r>
    <r>
      <rPr>
        <sz val="11"/>
        <color theme="1"/>
        <rFont val="Calibri"/>
        <family val="2"/>
        <scheme val="minor"/>
      </rPr>
      <t xml:space="preserve"> damage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</si>
</sst>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1"/>
      <color theme="1"/>
      <name val="Calibri"/>
      <family val="2"/>
    </font>
    <font>
      <b/>
      <sz val="9"/>
      <color indexed="81"/>
      <name val="Segoe U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ED7D3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rgb="FFDDEBF7"/>
        <bgColor rgb="FF000000"/>
      </patternFill>
    </fill>
  </fills>
  <borders count="25">
    <border>
      <left/>
      <right/>
      <top/>
      <bottom/>
      <diagonal/>
    </border>
    <border>
      <left/>
      <right style="double">
        <color rgb="FFC00000"/>
      </right>
      <top/>
      <bottom/>
      <diagonal/>
    </border>
    <border>
      <left style="double">
        <color rgb="FFC00000"/>
      </left>
      <right/>
      <top style="double">
        <color rgb="FFC00000"/>
      </top>
      <bottom/>
      <diagonal/>
    </border>
    <border>
      <left/>
      <right/>
      <top style="double">
        <color rgb="FFC00000"/>
      </top>
      <bottom/>
      <diagonal/>
    </border>
    <border>
      <left/>
      <right style="double">
        <color rgb="FFC00000"/>
      </right>
      <top style="double">
        <color rgb="FFC00000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rgb="FFC00000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rgb="FFC00000"/>
      </left>
      <right/>
      <top/>
      <bottom style="double">
        <color rgb="FFC00000"/>
      </bottom>
      <diagonal/>
    </border>
    <border>
      <left/>
      <right/>
      <top/>
      <bottom style="double">
        <color rgb="FFC00000"/>
      </bottom>
      <diagonal/>
    </border>
    <border>
      <left/>
      <right style="double">
        <color rgb="FFC00000"/>
      </right>
      <top/>
      <bottom style="double">
        <color rgb="FFC00000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2" fontId="5" fillId="2" borderId="0" xfId="0" applyNumberFormat="1" applyFont="1" applyFill="1" applyAlignment="1">
      <alignment vertical="top" wrapText="1"/>
    </xf>
    <xf numFmtId="164" fontId="5" fillId="2" borderId="0" xfId="0" applyNumberFormat="1" applyFont="1" applyFill="1" applyAlignment="1">
      <alignment vertical="top" wrapText="1"/>
    </xf>
    <xf numFmtId="3" fontId="3" fillId="0" borderId="0" xfId="0" applyNumberFormat="1" applyFont="1"/>
    <xf numFmtId="3" fontId="5" fillId="0" borderId="1" xfId="0" applyNumberFormat="1" applyFont="1" applyBorder="1" applyAlignment="1">
      <alignment horizontal="right" indent="2"/>
    </xf>
    <xf numFmtId="4" fontId="3" fillId="0" borderId="9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11" xfId="0" applyFont="1" applyBorder="1"/>
    <xf numFmtId="0" fontId="3" fillId="0" borderId="12" xfId="0" applyFont="1" applyBorder="1"/>
    <xf numFmtId="3" fontId="6" fillId="0" borderId="0" xfId="0" applyNumberFormat="1" applyFont="1"/>
    <xf numFmtId="3" fontId="7" fillId="0" borderId="0" xfId="0" applyNumberFormat="1" applyFont="1"/>
    <xf numFmtId="3" fontId="5" fillId="0" borderId="0" xfId="0" applyNumberFormat="1" applyFont="1" applyAlignment="1">
      <alignment horizontal="right" indent="2"/>
    </xf>
    <xf numFmtId="3" fontId="3" fillId="0" borderId="13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6" xfId="0" applyFont="1" applyBorder="1"/>
    <xf numFmtId="3" fontId="3" fillId="0" borderId="16" xfId="0" applyNumberFormat="1" applyFont="1" applyBorder="1"/>
    <xf numFmtId="3" fontId="3" fillId="0" borderId="0" xfId="0" applyNumberFormat="1" applyFont="1" applyAlignment="1">
      <alignment horizontal="left"/>
    </xf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3" fontId="3" fillId="0" borderId="20" xfId="0" applyNumberFormat="1" applyFont="1" applyBorder="1" applyAlignment="1">
      <alignment horizontal="left"/>
    </xf>
    <xf numFmtId="4" fontId="3" fillId="3" borderId="2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4" fontId="3" fillId="3" borderId="10" xfId="0" quotePrefix="1" applyNumberFormat="1" applyFont="1" applyFill="1" applyBorder="1" applyAlignment="1">
      <alignment horizontal="center"/>
    </xf>
    <xf numFmtId="3" fontId="3" fillId="3" borderId="0" xfId="0" quotePrefix="1" applyNumberFormat="1" applyFont="1" applyFill="1" applyAlignment="1">
      <alignment horizontal="center"/>
    </xf>
    <xf numFmtId="3" fontId="5" fillId="0" borderId="0" xfId="0" applyNumberFormat="1" applyFont="1" applyAlignment="1">
      <alignment horizontal="left"/>
    </xf>
    <xf numFmtId="3" fontId="3" fillId="4" borderId="15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9" fontId="3" fillId="4" borderId="11" xfId="1" applyFont="1" applyFill="1" applyBorder="1"/>
    <xf numFmtId="3" fontId="3" fillId="4" borderId="12" xfId="1" applyNumberFormat="1" applyFont="1" applyFill="1" applyBorder="1"/>
    <xf numFmtId="9" fontId="3" fillId="0" borderId="0" xfId="1" applyFont="1" applyFill="1" applyBorder="1"/>
    <xf numFmtId="4" fontId="3" fillId="0" borderId="10" xfId="0" applyNumberFormat="1" applyFont="1" applyBorder="1"/>
    <xf numFmtId="4" fontId="3" fillId="0" borderId="0" xfId="0" applyNumberFormat="1" applyFont="1"/>
    <xf numFmtId="4" fontId="3" fillId="0" borderId="2" xfId="0" applyNumberFormat="1" applyFont="1" applyBorder="1" applyAlignment="1">
      <alignment horizontal="center"/>
    </xf>
    <xf numFmtId="4" fontId="3" fillId="0" borderId="10" xfId="0" quotePrefix="1" applyNumberFormat="1" applyFont="1" applyBorder="1" applyAlignment="1">
      <alignment horizontal="center"/>
    </xf>
    <xf numFmtId="4" fontId="3" fillId="0" borderId="0" xfId="0" quotePrefix="1" applyNumberFormat="1" applyFont="1" applyAlignment="1">
      <alignment horizontal="center"/>
    </xf>
    <xf numFmtId="4" fontId="3" fillId="5" borderId="2" xfId="0" applyNumberFormat="1" applyFont="1" applyFill="1" applyBorder="1" applyAlignment="1">
      <alignment horizontal="center"/>
    </xf>
    <xf numFmtId="4" fontId="3" fillId="5" borderId="10" xfId="0" quotePrefix="1" applyNumberFormat="1" applyFont="1" applyFill="1" applyBorder="1" applyAlignment="1">
      <alignment horizontal="center"/>
    </xf>
    <xf numFmtId="3" fontId="3" fillId="5" borderId="0" xfId="0" quotePrefix="1" applyNumberFormat="1" applyFont="1" applyFill="1" applyAlignment="1">
      <alignment horizontal="center"/>
    </xf>
    <xf numFmtId="3" fontId="3" fillId="6" borderId="15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9" fontId="3" fillId="6" borderId="23" xfId="1" applyFont="1" applyFill="1" applyBorder="1"/>
    <xf numFmtId="3" fontId="3" fillId="6" borderId="24" xfId="1" applyNumberFormat="1" applyFont="1" applyFill="1" applyBorder="1"/>
    <xf numFmtId="0" fontId="3" fillId="0" borderId="0" xfId="0" applyFont="1" applyAlignment="1">
      <alignment horizontal="left"/>
    </xf>
    <xf numFmtId="9" fontId="3" fillId="0" borderId="0" xfId="1" applyFont="1" applyFill="1" applyBorder="1" applyAlignment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BD2B0-2FC9-4541-9C29-31E8A11AE2BF}">
  <sheetPr>
    <tabColor rgb="FFC00000"/>
  </sheetPr>
  <dimension ref="A1:B6"/>
  <sheetViews>
    <sheetView tabSelected="1" workbookViewId="0">
      <selection activeCell="B14" sqref="B14"/>
    </sheetView>
  </sheetViews>
  <sheetFormatPr baseColWidth="10" defaultRowHeight="14.5" x14ac:dyDescent="0.35"/>
  <cols>
    <col min="1" max="1" width="2.7265625" style="1" bestFit="1" customWidth="1"/>
    <col min="2" max="2" width="133.54296875" style="1" bestFit="1" customWidth="1"/>
    <col min="3" max="16384" width="10.90625" style="1"/>
  </cols>
  <sheetData>
    <row r="1" spans="1:2" x14ac:dyDescent="0.35">
      <c r="A1" s="1" t="s">
        <v>2</v>
      </c>
      <c r="B1" s="1" t="s">
        <v>3</v>
      </c>
    </row>
    <row r="2" spans="1:2" x14ac:dyDescent="0.35">
      <c r="B2" s="1" t="s">
        <v>4</v>
      </c>
    </row>
    <row r="3" spans="1:2" x14ac:dyDescent="0.35">
      <c r="A3" s="1" t="s">
        <v>5</v>
      </c>
      <c r="B3" s="1" t="s">
        <v>6</v>
      </c>
    </row>
    <row r="4" spans="1:2" x14ac:dyDescent="0.35">
      <c r="A4" s="1" t="s">
        <v>7</v>
      </c>
      <c r="B4" s="1" t="s">
        <v>8</v>
      </c>
    </row>
    <row r="5" spans="1:2" x14ac:dyDescent="0.35">
      <c r="A5" s="1" t="s">
        <v>9</v>
      </c>
      <c r="B5" s="1" t="s">
        <v>10</v>
      </c>
    </row>
    <row r="6" spans="1:2" x14ac:dyDescent="0.35">
      <c r="A6" s="1" t="s">
        <v>11</v>
      </c>
      <c r="B6" s="1" t="s">
        <v>12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53DEC-8F64-42F5-B807-1164C9F1B7C1}">
  <dimension ref="A1:BB18"/>
  <sheetViews>
    <sheetView zoomScale="79" workbookViewId="0">
      <selection activeCell="AS14" sqref="AS14"/>
    </sheetView>
  </sheetViews>
  <sheetFormatPr baseColWidth="10" defaultColWidth="9.1796875" defaultRowHeight="14.5" outlineLevelCol="1" x14ac:dyDescent="0.35"/>
  <cols>
    <col min="1" max="1" width="16.1796875" style="1" bestFit="1" customWidth="1"/>
    <col min="2" max="2" width="33.453125" style="1" bestFit="1" customWidth="1"/>
    <col min="3" max="3" width="5.7265625" style="1" bestFit="1" customWidth="1"/>
    <col min="4" max="5" width="5.1796875" style="1" bestFit="1" customWidth="1" outlineLevel="1"/>
    <col min="6" max="6" width="5.7265625" style="1" bestFit="1" customWidth="1" outlineLevel="1"/>
    <col min="7" max="12" width="5.1796875" style="1" bestFit="1" customWidth="1" outlineLevel="1"/>
    <col min="13" max="13" width="6.7265625" style="1" bestFit="1" customWidth="1"/>
    <col min="14" max="22" width="5.1796875" style="1" bestFit="1" customWidth="1" outlineLevel="1"/>
    <col min="23" max="23" width="5.1796875" style="1" bestFit="1" customWidth="1"/>
    <col min="24" max="26" width="5.1796875" style="1" bestFit="1" customWidth="1" outlineLevel="1"/>
    <col min="27" max="27" width="5.7265625" style="1" bestFit="1" customWidth="1" outlineLevel="1"/>
    <col min="28" max="31" width="5.1796875" style="1" bestFit="1" customWidth="1" outlineLevel="1"/>
    <col min="32" max="32" width="5.7265625" style="1" bestFit="1" customWidth="1" outlineLevel="1"/>
    <col min="33" max="35" width="5.1796875" style="1" bestFit="1" customWidth="1"/>
    <col min="36" max="37" width="5.7265625" style="1" bestFit="1" customWidth="1"/>
    <col min="38" max="38" width="5.54296875" style="1" customWidth="1"/>
    <col min="39" max="39" width="13.54296875" style="1" customWidth="1"/>
    <col min="40" max="40" width="12.81640625" style="62" customWidth="1"/>
    <col min="41" max="41" width="13.54296875" style="1" customWidth="1"/>
    <col min="42" max="42" width="9.1796875" style="1"/>
    <col min="43" max="43" width="16" style="1" customWidth="1"/>
    <col min="44" max="44" width="2.453125" style="1" customWidth="1"/>
    <col min="45" max="45" width="12.1796875" style="1" customWidth="1"/>
    <col min="46" max="46" width="10.453125" style="1" customWidth="1"/>
    <col min="47" max="47" width="9.1796875" style="1"/>
    <col min="48" max="48" width="16.54296875" style="1" customWidth="1"/>
    <col min="49" max="49" width="9.1796875" style="1"/>
    <col min="50" max="50" width="7.1796875" style="1" bestFit="1" customWidth="1"/>
    <col min="51" max="52" width="6.26953125" style="1" customWidth="1"/>
    <col min="53" max="53" width="6" style="1" bestFit="1" customWidth="1"/>
    <col min="54" max="16384" width="9.1796875" style="1"/>
  </cols>
  <sheetData>
    <row r="1" spans="1:54" s="2" customFormat="1" ht="50.25" customHeight="1" thickTop="1" x14ac:dyDescent="0.35">
      <c r="A1" s="2" t="s">
        <v>0</v>
      </c>
      <c r="B1" s="2" t="s">
        <v>13</v>
      </c>
      <c r="C1" s="2">
        <v>1990</v>
      </c>
      <c r="D1" s="2">
        <v>1991</v>
      </c>
      <c r="E1" s="2">
        <v>1992</v>
      </c>
      <c r="F1" s="2">
        <v>1993</v>
      </c>
      <c r="G1" s="2">
        <v>1994</v>
      </c>
      <c r="H1" s="2">
        <v>1995</v>
      </c>
      <c r="I1" s="2">
        <v>1996</v>
      </c>
      <c r="J1" s="2">
        <v>1997</v>
      </c>
      <c r="K1" s="2">
        <v>1998</v>
      </c>
      <c r="L1" s="2">
        <v>1999</v>
      </c>
      <c r="M1" s="2">
        <v>2000</v>
      </c>
      <c r="N1" s="2">
        <v>2001</v>
      </c>
      <c r="O1" s="2">
        <v>2002</v>
      </c>
      <c r="P1" s="2">
        <v>2003</v>
      </c>
      <c r="Q1" s="2">
        <v>2004</v>
      </c>
      <c r="R1" s="2">
        <v>2005</v>
      </c>
      <c r="S1" s="2">
        <v>2006</v>
      </c>
      <c r="T1" s="2">
        <v>2007</v>
      </c>
      <c r="U1" s="2">
        <v>2008</v>
      </c>
      <c r="V1" s="2">
        <v>2009</v>
      </c>
      <c r="W1" s="2">
        <v>2010</v>
      </c>
      <c r="X1" s="2">
        <v>2011</v>
      </c>
      <c r="Y1" s="2">
        <v>2012</v>
      </c>
      <c r="Z1" s="2">
        <v>2013</v>
      </c>
      <c r="AA1" s="2">
        <v>2014</v>
      </c>
      <c r="AB1" s="2">
        <v>2015</v>
      </c>
      <c r="AC1" s="2">
        <v>2016</v>
      </c>
      <c r="AD1" s="2">
        <v>2017</v>
      </c>
      <c r="AE1" s="2">
        <v>2018</v>
      </c>
      <c r="AF1" s="2">
        <v>2019</v>
      </c>
      <c r="AG1" s="2">
        <v>2020</v>
      </c>
      <c r="AH1" s="2">
        <v>2021</v>
      </c>
      <c r="AI1" s="2">
        <v>2022</v>
      </c>
      <c r="AJ1" s="2">
        <v>2023</v>
      </c>
      <c r="AK1" s="2">
        <v>2024</v>
      </c>
      <c r="AM1" s="2" t="s">
        <v>14</v>
      </c>
      <c r="AN1" s="3" t="s">
        <v>15</v>
      </c>
      <c r="AO1" s="4" t="s">
        <v>16</v>
      </c>
      <c r="AP1" s="5" t="s">
        <v>17</v>
      </c>
      <c r="AQ1" s="6" t="s">
        <v>18</v>
      </c>
      <c r="AS1" s="7" t="s">
        <v>19</v>
      </c>
      <c r="AT1" s="8" t="s">
        <v>17</v>
      </c>
      <c r="AU1" s="9" t="s">
        <v>20</v>
      </c>
      <c r="AV1" s="10" t="s">
        <v>18</v>
      </c>
      <c r="AX1" s="11" t="s">
        <v>21</v>
      </c>
      <c r="AY1" s="11" t="s">
        <v>22</v>
      </c>
      <c r="AZ1" s="12">
        <f>1/3</f>
        <v>0.33333333333333331</v>
      </c>
      <c r="BA1" s="11" t="s">
        <v>23</v>
      </c>
      <c r="BB1" s="13">
        <f>2/3</f>
        <v>0.66666666666666663</v>
      </c>
    </row>
    <row r="2" spans="1:54" x14ac:dyDescent="0.35">
      <c r="A2" s="1" t="s">
        <v>1</v>
      </c>
      <c r="B2" s="1" t="s">
        <v>24</v>
      </c>
      <c r="C2" s="14">
        <v>1</v>
      </c>
      <c r="D2" s="14"/>
      <c r="E2" s="14"/>
      <c r="F2" s="14">
        <v>2</v>
      </c>
      <c r="G2" s="14"/>
      <c r="H2" s="14"/>
      <c r="I2" s="14"/>
      <c r="J2" s="14"/>
      <c r="K2" s="14"/>
      <c r="L2" s="14"/>
      <c r="M2" s="14">
        <v>1</v>
      </c>
      <c r="N2" s="14"/>
      <c r="O2" s="14"/>
      <c r="P2" s="14"/>
      <c r="Q2" s="14"/>
      <c r="R2" s="14"/>
      <c r="S2" s="14"/>
      <c r="T2" s="14"/>
      <c r="U2" s="14"/>
      <c r="V2" s="14">
        <v>1</v>
      </c>
      <c r="W2" s="14"/>
      <c r="X2" s="14"/>
      <c r="Y2" s="14"/>
      <c r="Z2" s="14"/>
      <c r="AA2" s="14">
        <v>1</v>
      </c>
      <c r="AB2" s="14"/>
      <c r="AC2" s="14"/>
      <c r="AD2" s="14"/>
      <c r="AE2" s="14"/>
      <c r="AF2" s="14">
        <v>1</v>
      </c>
      <c r="AG2" s="14"/>
      <c r="AH2" s="14"/>
      <c r="AI2" s="14"/>
      <c r="AJ2" s="14">
        <v>1</v>
      </c>
      <c r="AK2" s="14">
        <v>1</v>
      </c>
      <c r="AL2" s="14"/>
      <c r="AM2" s="14"/>
      <c r="AN2" s="15">
        <f>SUM(C2:AK2)</f>
        <v>9</v>
      </c>
      <c r="AO2" s="16">
        <f>COUNTIFS(C2:AK2,"&gt;0")/COUNTIFS(C$1:AK$1,"&gt;0")</f>
        <v>0.22857142857142856</v>
      </c>
      <c r="AP2" s="17">
        <f>IF(AO2&gt;0,1/AO2,"")</f>
        <v>4.375</v>
      </c>
      <c r="AQ2" s="18"/>
      <c r="AR2" s="17"/>
      <c r="AS2" s="19"/>
      <c r="AT2" s="20"/>
      <c r="AU2" s="21"/>
      <c r="AV2" s="22"/>
    </row>
    <row r="3" spans="1:54" ht="15" thickBot="1" x14ac:dyDescent="0.4">
      <c r="B3" s="1" t="s">
        <v>25</v>
      </c>
      <c r="C3" s="23">
        <v>1000</v>
      </c>
      <c r="D3" s="23"/>
      <c r="E3" s="23"/>
      <c r="F3" s="23">
        <v>4000</v>
      </c>
      <c r="G3" s="23"/>
      <c r="H3" s="23"/>
      <c r="I3" s="23"/>
      <c r="J3" s="23"/>
      <c r="K3" s="23"/>
      <c r="L3" s="23"/>
      <c r="M3" s="23">
        <v>12000</v>
      </c>
      <c r="N3" s="23"/>
      <c r="O3" s="23"/>
      <c r="P3" s="23"/>
      <c r="Q3" s="23"/>
      <c r="R3" s="23"/>
      <c r="S3" s="23"/>
      <c r="T3" s="23"/>
      <c r="U3" s="23"/>
      <c r="V3" s="23">
        <v>500</v>
      </c>
      <c r="W3" s="23"/>
      <c r="X3" s="23"/>
      <c r="Y3" s="23"/>
      <c r="Z3" s="23"/>
      <c r="AA3" s="23">
        <v>2500</v>
      </c>
      <c r="AB3" s="23"/>
      <c r="AC3" s="23"/>
      <c r="AD3" s="23"/>
      <c r="AE3" s="23"/>
      <c r="AF3" s="23">
        <v>4000</v>
      </c>
      <c r="AG3" s="23"/>
      <c r="AH3" s="23"/>
      <c r="AI3" s="23"/>
      <c r="AJ3" s="23">
        <v>3000</v>
      </c>
      <c r="AK3" s="23">
        <v>3000</v>
      </c>
      <c r="AL3" s="24"/>
      <c r="AM3" s="25">
        <f>MAX(C3:AK3)</f>
        <v>12000</v>
      </c>
      <c r="AN3" s="15">
        <f>SUM(C3:AK3)</f>
        <v>30000</v>
      </c>
      <c r="AO3" s="26"/>
      <c r="AP3" s="27"/>
      <c r="AQ3" s="28">
        <f>IF(AN3&gt;0,AN3/COUNTIFS(C2:AK2,"&gt;0"),"")</f>
        <v>3750</v>
      </c>
      <c r="AR3" s="17"/>
      <c r="AS3" s="29"/>
      <c r="AT3" s="17"/>
      <c r="AU3" s="21"/>
      <c r="AV3" s="22"/>
    </row>
    <row r="4" spans="1:54" s="30" customFormat="1" ht="15.5" thickTop="1" thickBot="1" x14ac:dyDescent="0.4"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2"/>
      <c r="AO4" s="1"/>
      <c r="AP4" s="1"/>
      <c r="AQ4" s="1"/>
      <c r="AS4" s="33"/>
      <c r="AU4" s="34"/>
      <c r="AV4" s="35"/>
    </row>
    <row r="5" spans="1:54" ht="15" thickTop="1" x14ac:dyDescent="0.35">
      <c r="A5" s="1" t="s">
        <v>29</v>
      </c>
      <c r="B5" s="1" t="s">
        <v>24</v>
      </c>
      <c r="C5" s="14">
        <f t="shared" ref="C5:AK5" si="0">IF(AND(C$3&lt;&gt;"",C$3&lt;=$AM$3*$AZ$1),C$2,"")</f>
        <v>1</v>
      </c>
      <c r="D5" s="14" t="str">
        <f t="shared" si="0"/>
        <v/>
      </c>
      <c r="E5" s="14" t="str">
        <f t="shared" si="0"/>
        <v/>
      </c>
      <c r="F5" s="14">
        <f t="shared" si="0"/>
        <v>2</v>
      </c>
      <c r="G5" s="14" t="str">
        <f t="shared" si="0"/>
        <v/>
      </c>
      <c r="H5" s="14" t="str">
        <f t="shared" si="0"/>
        <v/>
      </c>
      <c r="I5" s="14" t="str">
        <f t="shared" si="0"/>
        <v/>
      </c>
      <c r="J5" s="14" t="str">
        <f t="shared" si="0"/>
        <v/>
      </c>
      <c r="K5" s="14" t="str">
        <f t="shared" si="0"/>
        <v/>
      </c>
      <c r="L5" s="14" t="str">
        <f t="shared" si="0"/>
        <v/>
      </c>
      <c r="M5" s="14" t="str">
        <f t="shared" si="0"/>
        <v/>
      </c>
      <c r="N5" s="14" t="str">
        <f t="shared" si="0"/>
        <v/>
      </c>
      <c r="O5" s="14" t="str">
        <f t="shared" si="0"/>
        <v/>
      </c>
      <c r="P5" s="14" t="str">
        <f t="shared" si="0"/>
        <v/>
      </c>
      <c r="Q5" s="14" t="str">
        <f t="shared" si="0"/>
        <v/>
      </c>
      <c r="R5" s="14" t="str">
        <f t="shared" si="0"/>
        <v/>
      </c>
      <c r="S5" s="14" t="str">
        <f t="shared" si="0"/>
        <v/>
      </c>
      <c r="T5" s="14" t="str">
        <f t="shared" si="0"/>
        <v/>
      </c>
      <c r="U5" s="14" t="str">
        <f t="shared" si="0"/>
        <v/>
      </c>
      <c r="V5" s="14">
        <f t="shared" si="0"/>
        <v>1</v>
      </c>
      <c r="W5" s="14" t="str">
        <f t="shared" si="0"/>
        <v/>
      </c>
      <c r="X5" s="14" t="str">
        <f t="shared" si="0"/>
        <v/>
      </c>
      <c r="Y5" s="14" t="str">
        <f t="shared" si="0"/>
        <v/>
      </c>
      <c r="Z5" s="14" t="str">
        <f t="shared" si="0"/>
        <v/>
      </c>
      <c r="AA5" s="14">
        <f t="shared" si="0"/>
        <v>1</v>
      </c>
      <c r="AB5" s="14" t="str">
        <f t="shared" si="0"/>
        <v/>
      </c>
      <c r="AC5" s="14" t="str">
        <f t="shared" si="0"/>
        <v/>
      </c>
      <c r="AD5" s="14" t="str">
        <f t="shared" si="0"/>
        <v/>
      </c>
      <c r="AE5" s="14" t="str">
        <f t="shared" si="0"/>
        <v/>
      </c>
      <c r="AF5" s="14">
        <f t="shared" si="0"/>
        <v>1</v>
      </c>
      <c r="AG5" s="14" t="str">
        <f t="shared" si="0"/>
        <v/>
      </c>
      <c r="AH5" s="14" t="str">
        <f t="shared" si="0"/>
        <v/>
      </c>
      <c r="AI5" s="14" t="str">
        <f t="shared" si="0"/>
        <v/>
      </c>
      <c r="AJ5" s="14">
        <f t="shared" si="0"/>
        <v>1</v>
      </c>
      <c r="AK5" s="14">
        <f t="shared" si="0"/>
        <v>1</v>
      </c>
      <c r="AL5" s="14"/>
      <c r="AM5" s="14"/>
      <c r="AN5" s="36"/>
      <c r="AO5" s="37">
        <f>COUNTIFS(C5:AK5,"&gt;0")/COUNTIFS(C$1:AK$1,"&gt;0")</f>
        <v>0.2</v>
      </c>
      <c r="AP5" s="38">
        <f>IF(AO5&gt;0,1/AO5,"")</f>
        <v>5</v>
      </c>
      <c r="AQ5" s="39"/>
      <c r="AR5" s="17"/>
      <c r="AS5" s="40" t="s">
        <v>26</v>
      </c>
      <c r="AT5" s="41">
        <f>1/(AO5+AS5)</f>
        <v>2</v>
      </c>
      <c r="AU5" s="21"/>
      <c r="AV5" s="22"/>
    </row>
    <row r="6" spans="1:54" ht="15" thickBot="1" x14ac:dyDescent="0.4">
      <c r="B6" s="1" t="s">
        <v>25</v>
      </c>
      <c r="C6" s="14">
        <f t="shared" ref="C6:AK6" si="1">IF(AND(C$3&lt;&gt;"",C$3&lt;=$AM$3*$AZ$1),C$3,"")</f>
        <v>1000</v>
      </c>
      <c r="D6" s="14" t="str">
        <f t="shared" si="1"/>
        <v/>
      </c>
      <c r="E6" s="14" t="str">
        <f t="shared" si="1"/>
        <v/>
      </c>
      <c r="F6" s="14">
        <f t="shared" si="1"/>
        <v>4000</v>
      </c>
      <c r="G6" s="14" t="str">
        <f t="shared" si="1"/>
        <v/>
      </c>
      <c r="H6" s="14" t="str">
        <f t="shared" si="1"/>
        <v/>
      </c>
      <c r="I6" s="14" t="str">
        <f t="shared" si="1"/>
        <v/>
      </c>
      <c r="J6" s="14" t="str">
        <f t="shared" si="1"/>
        <v/>
      </c>
      <c r="K6" s="14" t="str">
        <f t="shared" si="1"/>
        <v/>
      </c>
      <c r="L6" s="14" t="str">
        <f t="shared" si="1"/>
        <v/>
      </c>
      <c r="M6" s="14" t="str">
        <f t="shared" si="1"/>
        <v/>
      </c>
      <c r="N6" s="14" t="str">
        <f t="shared" si="1"/>
        <v/>
      </c>
      <c r="O6" s="14" t="str">
        <f t="shared" si="1"/>
        <v/>
      </c>
      <c r="P6" s="14" t="str">
        <f t="shared" si="1"/>
        <v/>
      </c>
      <c r="Q6" s="14" t="str">
        <f t="shared" si="1"/>
        <v/>
      </c>
      <c r="R6" s="14" t="str">
        <f t="shared" si="1"/>
        <v/>
      </c>
      <c r="S6" s="14" t="str">
        <f t="shared" si="1"/>
        <v/>
      </c>
      <c r="T6" s="14" t="str">
        <f t="shared" si="1"/>
        <v/>
      </c>
      <c r="U6" s="14" t="str">
        <f t="shared" si="1"/>
        <v/>
      </c>
      <c r="V6" s="14">
        <f t="shared" si="1"/>
        <v>500</v>
      </c>
      <c r="W6" s="14" t="str">
        <f t="shared" si="1"/>
        <v/>
      </c>
      <c r="X6" s="14" t="str">
        <f t="shared" si="1"/>
        <v/>
      </c>
      <c r="Y6" s="14" t="str">
        <f t="shared" si="1"/>
        <v/>
      </c>
      <c r="Z6" s="14" t="str">
        <f t="shared" si="1"/>
        <v/>
      </c>
      <c r="AA6" s="14">
        <f t="shared" si="1"/>
        <v>2500</v>
      </c>
      <c r="AB6" s="14" t="str">
        <f t="shared" si="1"/>
        <v/>
      </c>
      <c r="AC6" s="14" t="str">
        <f t="shared" si="1"/>
        <v/>
      </c>
      <c r="AD6" s="14" t="str">
        <f t="shared" si="1"/>
        <v/>
      </c>
      <c r="AE6" s="14" t="str">
        <f t="shared" si="1"/>
        <v/>
      </c>
      <c r="AF6" s="14">
        <f t="shared" si="1"/>
        <v>4000</v>
      </c>
      <c r="AG6" s="14" t="str">
        <f t="shared" si="1"/>
        <v/>
      </c>
      <c r="AH6" s="14" t="str">
        <f t="shared" si="1"/>
        <v/>
      </c>
      <c r="AI6" s="14" t="str">
        <f t="shared" si="1"/>
        <v/>
      </c>
      <c r="AJ6" s="14">
        <f t="shared" si="1"/>
        <v>3000</v>
      </c>
      <c r="AK6" s="14">
        <f t="shared" si="1"/>
        <v>3000</v>
      </c>
      <c r="AL6" s="14"/>
      <c r="AM6" s="25">
        <f>MAX(C6:AK6)</f>
        <v>4000</v>
      </c>
      <c r="AN6" s="42">
        <f>SUM(C6:AK6)</f>
        <v>18000</v>
      </c>
      <c r="AO6" s="26"/>
      <c r="AP6" s="27"/>
      <c r="AQ6" s="43">
        <f>IF(AN6&gt;0,AN6/COUNTIFS(C5:AK5,"&gt;0"),"")</f>
        <v>2571.4285714285716</v>
      </c>
      <c r="AR6" s="17"/>
      <c r="AS6" s="44"/>
      <c r="AT6" s="45"/>
      <c r="AU6" s="46">
        <v>0.2</v>
      </c>
      <c r="AV6" s="47">
        <f>AQ6*(1+AU6)</f>
        <v>3085.7142857142858</v>
      </c>
      <c r="AW6" s="48"/>
    </row>
    <row r="7" spans="1:54" ht="15.5" thickTop="1" thickBot="1" x14ac:dyDescent="0.4"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32"/>
      <c r="AS7" s="49"/>
      <c r="AT7" s="50"/>
      <c r="AU7" s="21"/>
      <c r="AV7" s="22"/>
    </row>
    <row r="8" spans="1:54" ht="15" thickTop="1" x14ac:dyDescent="0.35">
      <c r="A8" s="1" t="s">
        <v>30</v>
      </c>
      <c r="B8" s="1" t="s">
        <v>24</v>
      </c>
      <c r="C8" s="14" t="str">
        <f t="shared" ref="C8:AK8" si="2">IF(AND(C$3&lt;&gt;"",C$3&gt;$AM$3*$AZ$1,C$3&lt;=$AM$3*$BB$1),C$2,"")</f>
        <v/>
      </c>
      <c r="D8" s="14" t="str">
        <f t="shared" si="2"/>
        <v/>
      </c>
      <c r="E8" s="14" t="str">
        <f t="shared" si="2"/>
        <v/>
      </c>
      <c r="F8" s="14" t="str">
        <f t="shared" si="2"/>
        <v/>
      </c>
      <c r="G8" s="14" t="str">
        <f t="shared" si="2"/>
        <v/>
      </c>
      <c r="H8" s="14" t="str">
        <f t="shared" si="2"/>
        <v/>
      </c>
      <c r="I8" s="14" t="str">
        <f t="shared" si="2"/>
        <v/>
      </c>
      <c r="J8" s="14" t="str">
        <f t="shared" si="2"/>
        <v/>
      </c>
      <c r="K8" s="14" t="str">
        <f t="shared" si="2"/>
        <v/>
      </c>
      <c r="L8" s="14" t="str">
        <f t="shared" si="2"/>
        <v/>
      </c>
      <c r="M8" s="14" t="str">
        <f t="shared" si="2"/>
        <v/>
      </c>
      <c r="N8" s="14" t="str">
        <f t="shared" si="2"/>
        <v/>
      </c>
      <c r="O8" s="14" t="str">
        <f t="shared" si="2"/>
        <v/>
      </c>
      <c r="P8" s="14" t="str">
        <f t="shared" si="2"/>
        <v/>
      </c>
      <c r="Q8" s="14" t="str">
        <f t="shared" si="2"/>
        <v/>
      </c>
      <c r="R8" s="14" t="str">
        <f t="shared" si="2"/>
        <v/>
      </c>
      <c r="S8" s="14" t="str">
        <f t="shared" si="2"/>
        <v/>
      </c>
      <c r="T8" s="14" t="str">
        <f t="shared" si="2"/>
        <v/>
      </c>
      <c r="U8" s="14" t="str">
        <f t="shared" si="2"/>
        <v/>
      </c>
      <c r="V8" s="14" t="str">
        <f t="shared" si="2"/>
        <v/>
      </c>
      <c r="W8" s="14" t="str">
        <f t="shared" si="2"/>
        <v/>
      </c>
      <c r="X8" s="14" t="str">
        <f t="shared" si="2"/>
        <v/>
      </c>
      <c r="Y8" s="14" t="str">
        <f t="shared" si="2"/>
        <v/>
      </c>
      <c r="Z8" s="14" t="str">
        <f t="shared" si="2"/>
        <v/>
      </c>
      <c r="AA8" s="14" t="str">
        <f t="shared" si="2"/>
        <v/>
      </c>
      <c r="AB8" s="14" t="str">
        <f t="shared" si="2"/>
        <v/>
      </c>
      <c r="AC8" s="14" t="str">
        <f t="shared" si="2"/>
        <v/>
      </c>
      <c r="AD8" s="14" t="str">
        <f t="shared" si="2"/>
        <v/>
      </c>
      <c r="AE8" s="14" t="str">
        <f t="shared" si="2"/>
        <v/>
      </c>
      <c r="AF8" s="14" t="str">
        <f t="shared" si="2"/>
        <v/>
      </c>
      <c r="AG8" s="14" t="str">
        <f t="shared" si="2"/>
        <v/>
      </c>
      <c r="AH8" s="14" t="str">
        <f t="shared" si="2"/>
        <v/>
      </c>
      <c r="AI8" s="14" t="str">
        <f t="shared" si="2"/>
        <v/>
      </c>
      <c r="AJ8" s="14" t="str">
        <f t="shared" si="2"/>
        <v/>
      </c>
      <c r="AK8" s="14" t="str">
        <f t="shared" si="2"/>
        <v/>
      </c>
      <c r="AL8" s="14"/>
      <c r="AM8" s="14"/>
      <c r="AN8" s="32"/>
      <c r="AO8" s="51">
        <f>COUNTIFS(C8:AK8,"&gt;0")/COUNTIFS(C$1:AK$1,"&gt;0")</f>
        <v>0</v>
      </c>
      <c r="AP8" s="38" t="str">
        <f>IF(AO8&gt;0,1/AO8,"")</f>
        <v/>
      </c>
      <c r="AQ8" s="39"/>
      <c r="AR8" s="17"/>
      <c r="AS8" s="52"/>
      <c r="AT8" s="53"/>
      <c r="AU8" s="21"/>
      <c r="AV8" s="22"/>
    </row>
    <row r="9" spans="1:54" ht="15" thickBot="1" x14ac:dyDescent="0.4">
      <c r="B9" s="1" t="s">
        <v>25</v>
      </c>
      <c r="C9" s="14" t="str">
        <f t="shared" ref="C9:AK9" si="3">IF(AND(C$3&lt;&gt;"",C$3&gt;$AM$3*$AZ$1,C$3&lt;=$AM$3*$BB$1),C$3,"")</f>
        <v/>
      </c>
      <c r="D9" s="14" t="str">
        <f t="shared" si="3"/>
        <v/>
      </c>
      <c r="E9" s="14" t="str">
        <f t="shared" si="3"/>
        <v/>
      </c>
      <c r="F9" s="14" t="str">
        <f t="shared" si="3"/>
        <v/>
      </c>
      <c r="G9" s="14" t="str">
        <f t="shared" si="3"/>
        <v/>
      </c>
      <c r="H9" s="14" t="str">
        <f t="shared" si="3"/>
        <v/>
      </c>
      <c r="I9" s="14" t="str">
        <f t="shared" si="3"/>
        <v/>
      </c>
      <c r="J9" s="14" t="str">
        <f t="shared" si="3"/>
        <v/>
      </c>
      <c r="K9" s="14" t="str">
        <f t="shared" si="3"/>
        <v/>
      </c>
      <c r="L9" s="14" t="str">
        <f t="shared" si="3"/>
        <v/>
      </c>
      <c r="M9" s="14" t="str">
        <f t="shared" si="3"/>
        <v/>
      </c>
      <c r="N9" s="14" t="str">
        <f t="shared" si="3"/>
        <v/>
      </c>
      <c r="O9" s="14" t="str">
        <f t="shared" si="3"/>
        <v/>
      </c>
      <c r="P9" s="14" t="str">
        <f t="shared" si="3"/>
        <v/>
      </c>
      <c r="Q9" s="14" t="str">
        <f t="shared" si="3"/>
        <v/>
      </c>
      <c r="R9" s="14" t="str">
        <f t="shared" si="3"/>
        <v/>
      </c>
      <c r="S9" s="14" t="str">
        <f t="shared" si="3"/>
        <v/>
      </c>
      <c r="T9" s="14" t="str">
        <f t="shared" si="3"/>
        <v/>
      </c>
      <c r="U9" s="14" t="str">
        <f t="shared" si="3"/>
        <v/>
      </c>
      <c r="V9" s="14" t="str">
        <f t="shared" si="3"/>
        <v/>
      </c>
      <c r="W9" s="14" t="str">
        <f t="shared" si="3"/>
        <v/>
      </c>
      <c r="X9" s="14" t="str">
        <f t="shared" si="3"/>
        <v/>
      </c>
      <c r="Y9" s="14" t="str">
        <f t="shared" si="3"/>
        <v/>
      </c>
      <c r="Z9" s="14" t="str">
        <f t="shared" si="3"/>
        <v/>
      </c>
      <c r="AA9" s="14" t="str">
        <f t="shared" si="3"/>
        <v/>
      </c>
      <c r="AB9" s="14" t="str">
        <f t="shared" si="3"/>
        <v/>
      </c>
      <c r="AC9" s="14" t="str">
        <f t="shared" si="3"/>
        <v/>
      </c>
      <c r="AD9" s="14" t="str">
        <f t="shared" si="3"/>
        <v/>
      </c>
      <c r="AE9" s="14" t="str">
        <f t="shared" si="3"/>
        <v/>
      </c>
      <c r="AF9" s="14" t="str">
        <f t="shared" si="3"/>
        <v/>
      </c>
      <c r="AG9" s="14" t="str">
        <f t="shared" si="3"/>
        <v/>
      </c>
      <c r="AH9" s="14" t="str">
        <f t="shared" si="3"/>
        <v/>
      </c>
      <c r="AI9" s="14" t="str">
        <f t="shared" si="3"/>
        <v/>
      </c>
      <c r="AJ9" s="14" t="str">
        <f t="shared" si="3"/>
        <v/>
      </c>
      <c r="AK9" s="14" t="str">
        <f t="shared" si="3"/>
        <v/>
      </c>
      <c r="AL9" s="14"/>
      <c r="AM9" s="25">
        <f>MAX(C9:AK9)</f>
        <v>0</v>
      </c>
      <c r="AN9" s="42">
        <f>SUM(C9:AK9)</f>
        <v>0</v>
      </c>
      <c r="AO9" s="26"/>
      <c r="AP9" s="27"/>
      <c r="AQ9" s="28" t="str">
        <f>IF(AN9&gt;0,AN9/COUNTIFS(C8:AK8,"&gt;0"),"")</f>
        <v/>
      </c>
      <c r="AR9" s="17"/>
      <c r="AS9" s="44"/>
      <c r="AT9" s="45"/>
      <c r="AU9" s="21"/>
      <c r="AV9" s="22"/>
    </row>
    <row r="10" spans="1:54" ht="15.5" thickTop="1" thickBot="1" x14ac:dyDescent="0.4"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32"/>
      <c r="AS10" s="49"/>
      <c r="AT10" s="50"/>
      <c r="AU10" s="21"/>
      <c r="AV10" s="22"/>
    </row>
    <row r="11" spans="1:54" ht="15" thickTop="1" x14ac:dyDescent="0.35">
      <c r="A11" s="1" t="s">
        <v>31</v>
      </c>
      <c r="B11" s="1" t="s">
        <v>24</v>
      </c>
      <c r="C11" s="14" t="str">
        <f t="shared" ref="C11:AK11" si="4">IF(AND(C$3&lt;&gt;"",C$3&gt;$AM$3*$BB$1),C$2,"")</f>
        <v/>
      </c>
      <c r="D11" s="14" t="str">
        <f t="shared" si="4"/>
        <v/>
      </c>
      <c r="E11" s="14" t="str">
        <f t="shared" si="4"/>
        <v/>
      </c>
      <c r="F11" s="14" t="str">
        <f t="shared" si="4"/>
        <v/>
      </c>
      <c r="G11" s="14" t="str">
        <f t="shared" si="4"/>
        <v/>
      </c>
      <c r="H11" s="14" t="str">
        <f t="shared" si="4"/>
        <v/>
      </c>
      <c r="I11" s="14" t="str">
        <f t="shared" si="4"/>
        <v/>
      </c>
      <c r="J11" s="14" t="str">
        <f t="shared" si="4"/>
        <v/>
      </c>
      <c r="K11" s="14" t="str">
        <f t="shared" si="4"/>
        <v/>
      </c>
      <c r="L11" s="14" t="str">
        <f t="shared" si="4"/>
        <v/>
      </c>
      <c r="M11" s="14">
        <f t="shared" si="4"/>
        <v>1</v>
      </c>
      <c r="N11" s="14" t="str">
        <f t="shared" si="4"/>
        <v/>
      </c>
      <c r="O11" s="14" t="str">
        <f t="shared" si="4"/>
        <v/>
      </c>
      <c r="P11" s="14" t="str">
        <f t="shared" si="4"/>
        <v/>
      </c>
      <c r="Q11" s="14" t="str">
        <f t="shared" si="4"/>
        <v/>
      </c>
      <c r="R11" s="14" t="str">
        <f t="shared" si="4"/>
        <v/>
      </c>
      <c r="S11" s="14" t="str">
        <f t="shared" si="4"/>
        <v/>
      </c>
      <c r="T11" s="14" t="str">
        <f t="shared" si="4"/>
        <v/>
      </c>
      <c r="U11" s="14" t="str">
        <f t="shared" si="4"/>
        <v/>
      </c>
      <c r="V11" s="14" t="str">
        <f t="shared" si="4"/>
        <v/>
      </c>
      <c r="W11" s="14" t="str">
        <f t="shared" si="4"/>
        <v/>
      </c>
      <c r="X11" s="14" t="str">
        <f t="shared" si="4"/>
        <v/>
      </c>
      <c r="Y11" s="14" t="str">
        <f t="shared" si="4"/>
        <v/>
      </c>
      <c r="Z11" s="14" t="str">
        <f t="shared" si="4"/>
        <v/>
      </c>
      <c r="AA11" s="14" t="str">
        <f t="shared" si="4"/>
        <v/>
      </c>
      <c r="AB11" s="14" t="str">
        <f t="shared" si="4"/>
        <v/>
      </c>
      <c r="AC11" s="14" t="str">
        <f t="shared" si="4"/>
        <v/>
      </c>
      <c r="AD11" s="14" t="str">
        <f t="shared" si="4"/>
        <v/>
      </c>
      <c r="AE11" s="14" t="str">
        <f t="shared" si="4"/>
        <v/>
      </c>
      <c r="AF11" s="14" t="str">
        <f t="shared" si="4"/>
        <v/>
      </c>
      <c r="AG11" s="14" t="str">
        <f t="shared" si="4"/>
        <v/>
      </c>
      <c r="AH11" s="14" t="str">
        <f t="shared" si="4"/>
        <v/>
      </c>
      <c r="AI11" s="14" t="str">
        <f t="shared" si="4"/>
        <v/>
      </c>
      <c r="AJ11" s="14" t="str">
        <f t="shared" si="4"/>
        <v/>
      </c>
      <c r="AK11" s="14" t="str">
        <f t="shared" si="4"/>
        <v/>
      </c>
      <c r="AL11" s="14"/>
      <c r="AM11" s="14"/>
      <c r="AN11" s="32"/>
      <c r="AO11" s="54">
        <f>COUNTIFS(C12:AK12,"&gt;0")/COUNTIFS(C$1:AK$1,"&gt;0")</f>
        <v>2.8571428571428571E-2</v>
      </c>
      <c r="AP11" s="38">
        <f>IF(AO11&gt;0,1/AO11,"")</f>
        <v>35</v>
      </c>
      <c r="AQ11" s="39"/>
      <c r="AR11" s="17"/>
      <c r="AS11" s="55" t="s">
        <v>27</v>
      </c>
      <c r="AT11" s="56">
        <f>1/(AO11+AS11)</f>
        <v>7.7777777777777768</v>
      </c>
      <c r="AU11" s="21"/>
      <c r="AV11" s="22"/>
    </row>
    <row r="12" spans="1:54" ht="15" thickBot="1" x14ac:dyDescent="0.4">
      <c r="B12" s="1" t="s">
        <v>25</v>
      </c>
      <c r="C12" s="14" t="str">
        <f t="shared" ref="C12:AK12" si="5">IF(AND(C$3&lt;&gt;"",C$3&gt;$AM$3*$BB$1),C$3,"")</f>
        <v/>
      </c>
      <c r="D12" s="14" t="str">
        <f t="shared" si="5"/>
        <v/>
      </c>
      <c r="E12" s="14" t="str">
        <f t="shared" si="5"/>
        <v/>
      </c>
      <c r="F12" s="14" t="str">
        <f t="shared" si="5"/>
        <v/>
      </c>
      <c r="G12" s="14" t="str">
        <f t="shared" si="5"/>
        <v/>
      </c>
      <c r="H12" s="14" t="str">
        <f t="shared" si="5"/>
        <v/>
      </c>
      <c r="I12" s="14" t="str">
        <f t="shared" si="5"/>
        <v/>
      </c>
      <c r="J12" s="14" t="str">
        <f t="shared" si="5"/>
        <v/>
      </c>
      <c r="K12" s="14" t="str">
        <f t="shared" si="5"/>
        <v/>
      </c>
      <c r="L12" s="14" t="str">
        <f t="shared" si="5"/>
        <v/>
      </c>
      <c r="M12" s="14">
        <f t="shared" si="5"/>
        <v>12000</v>
      </c>
      <c r="N12" s="14" t="str">
        <f t="shared" si="5"/>
        <v/>
      </c>
      <c r="O12" s="14" t="str">
        <f t="shared" si="5"/>
        <v/>
      </c>
      <c r="P12" s="14" t="str">
        <f t="shared" si="5"/>
        <v/>
      </c>
      <c r="Q12" s="14" t="str">
        <f t="shared" si="5"/>
        <v/>
      </c>
      <c r="R12" s="14" t="str">
        <f t="shared" si="5"/>
        <v/>
      </c>
      <c r="S12" s="14" t="str">
        <f t="shared" si="5"/>
        <v/>
      </c>
      <c r="T12" s="14" t="str">
        <f t="shared" si="5"/>
        <v/>
      </c>
      <c r="U12" s="14" t="str">
        <f t="shared" si="5"/>
        <v/>
      </c>
      <c r="V12" s="14" t="str">
        <f t="shared" si="5"/>
        <v/>
      </c>
      <c r="W12" s="14" t="str">
        <f t="shared" si="5"/>
        <v/>
      </c>
      <c r="X12" s="14" t="str">
        <f t="shared" si="5"/>
        <v/>
      </c>
      <c r="Y12" s="14" t="str">
        <f t="shared" si="5"/>
        <v/>
      </c>
      <c r="Z12" s="14" t="str">
        <f t="shared" si="5"/>
        <v/>
      </c>
      <c r="AA12" s="14" t="str">
        <f t="shared" si="5"/>
        <v/>
      </c>
      <c r="AB12" s="14" t="str">
        <f t="shared" si="5"/>
        <v/>
      </c>
      <c r="AC12" s="14" t="str">
        <f t="shared" si="5"/>
        <v/>
      </c>
      <c r="AD12" s="14" t="str">
        <f t="shared" si="5"/>
        <v/>
      </c>
      <c r="AE12" s="14" t="str">
        <f t="shared" si="5"/>
        <v/>
      </c>
      <c r="AF12" s="14" t="str">
        <f t="shared" si="5"/>
        <v/>
      </c>
      <c r="AG12" s="14" t="str">
        <f t="shared" si="5"/>
        <v/>
      </c>
      <c r="AH12" s="14" t="str">
        <f t="shared" si="5"/>
        <v/>
      </c>
      <c r="AI12" s="14" t="str">
        <f t="shared" si="5"/>
        <v/>
      </c>
      <c r="AJ12" s="14" t="str">
        <f t="shared" si="5"/>
        <v/>
      </c>
      <c r="AK12" s="14" t="str">
        <f t="shared" si="5"/>
        <v/>
      </c>
      <c r="AL12" s="14"/>
      <c r="AM12" s="25">
        <f>MAX(C12:AK12)</f>
        <v>12000</v>
      </c>
      <c r="AN12" s="42">
        <f>SUM(C12:AK12)</f>
        <v>12000</v>
      </c>
      <c r="AO12" s="26"/>
      <c r="AP12" s="27"/>
      <c r="AQ12" s="57">
        <f>IF(AN12&gt;0,AN12/COUNTIFS(C11:AK11,"&gt;0"),"")</f>
        <v>12000</v>
      </c>
      <c r="AR12" s="17"/>
      <c r="AS12" s="58"/>
      <c r="AT12" s="59"/>
      <c r="AU12" s="60">
        <v>0.05</v>
      </c>
      <c r="AV12" s="61">
        <f>AQ12*(1+AU12)</f>
        <v>12600</v>
      </c>
      <c r="AW12" s="48"/>
    </row>
    <row r="13" spans="1:54" ht="15" thickTop="1" x14ac:dyDescent="0.35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32"/>
    </row>
    <row r="14" spans="1:54" x14ac:dyDescent="0.35">
      <c r="A14" s="1" t="s">
        <v>32</v>
      </c>
      <c r="B14" s="62" t="s">
        <v>28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25">
        <f>AM3*(1+B15)</f>
        <v>14400</v>
      </c>
      <c r="AN14" s="32"/>
    </row>
    <row r="15" spans="1:54" x14ac:dyDescent="0.35">
      <c r="B15" s="63">
        <v>0.2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32"/>
    </row>
    <row r="16" spans="1:54" x14ac:dyDescent="0.3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32"/>
    </row>
    <row r="17" spans="3:40" x14ac:dyDescent="0.35"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32"/>
    </row>
    <row r="18" spans="3:40" x14ac:dyDescent="0.35"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32"/>
    </row>
  </sheetData>
  <pageMargins left="0.7" right="0.7" top="0.78740157499999996" bottom="0.78740157499999996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92D4ADC8648346B7073A8FC39270D8" ma:contentTypeVersion="17" ma:contentTypeDescription="Ein neues Dokument erstellen." ma:contentTypeScope="" ma:versionID="0def5fc696d96f8fbd63d8d2dd642cd4">
  <xsd:schema xmlns:xsd="http://www.w3.org/2001/XMLSchema" xmlns:xs="http://www.w3.org/2001/XMLSchema" xmlns:p="http://schemas.microsoft.com/office/2006/metadata/properties" xmlns:ns2="ddbe0ab4-5a56-490b-8f82-91038a55f73c" xmlns:ns3="a38c399c-8ff7-4174-a2b7-36aff2312e5b" targetNamespace="http://schemas.microsoft.com/office/2006/metadata/properties" ma:root="true" ma:fieldsID="9138985c33474646324c71b4a4bf34a1" ns2:_="" ns3:_="">
    <xsd:import namespace="ddbe0ab4-5a56-490b-8f82-91038a55f73c"/>
    <xsd:import namespace="a38c399c-8ff7-4174-a2b7-36aff2312e5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e0ab4-5a56-490b-8f82-91038a55f7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c399c-8ff7-4174-a2b7-36aff2312e5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90e36fa-3cfc-4f0c-beb2-91a774e2b427}" ma:internalName="TaxCatchAll" ma:showField="CatchAllData" ma:web="a38c399c-8ff7-4174-a2b7-36aff2312e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dbe0ab4-5a56-490b-8f82-91038a55f73c">
      <Terms xmlns="http://schemas.microsoft.com/office/infopath/2007/PartnerControls"/>
    </lcf76f155ced4ddcb4097134ff3c332f>
    <TaxCatchAll xmlns="a38c399c-8ff7-4174-a2b7-36aff2312e5b" xsi:nil="true"/>
  </documentManagement>
</p:properties>
</file>

<file path=customXml/itemProps1.xml><?xml version="1.0" encoding="utf-8"?>
<ds:datastoreItem xmlns:ds="http://schemas.openxmlformats.org/officeDocument/2006/customXml" ds:itemID="{E6769F08-7393-4002-B177-946F292961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e0ab4-5a56-490b-8f82-91038a55f73c"/>
    <ds:schemaRef ds:uri="a38c399c-8ff7-4174-a2b7-36aff2312e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4E27A4-3704-4171-A58B-5CF274B5FD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36B6C-78BD-44EC-BC74-A56116C27D0B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a38c399c-8ff7-4174-a2b7-36aff2312e5b"/>
    <ds:schemaRef ds:uri="http://schemas.microsoft.com/office/infopath/2007/PartnerControls"/>
    <ds:schemaRef ds:uri="ddbe0ab4-5a56-490b-8f82-91038a55f73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Procedure</vt:lpstr>
      <vt:lpstr>Example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</dc:creator>
  <cp:keywords/>
  <dc:description/>
  <cp:lastModifiedBy>Abdulle, Naima GIZ</cp:lastModifiedBy>
  <cp:revision/>
  <dcterms:created xsi:type="dcterms:W3CDTF">2022-01-25T10:58:28Z</dcterms:created>
  <dcterms:modified xsi:type="dcterms:W3CDTF">2024-05-10T12:00:54Z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0x0101003C92D4ADC8648346B7073A8FC39270D8</vt:lpwstr>
  </property>
  <property fmtid="{D5CDD505-2E9C-101B-9397-08002B2CF9AE}" pid="3" name="MediaServiceImageTags">
    <vt:lpwstr/>
  </property>
</Properties>
</file>