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0" yWindow="0" windowWidth="23040" windowHeight="9000" tabRatio="865"/>
  </bookViews>
  <sheets>
    <sheet name="ფასადი აგურის იმიტაციით" sheetId="9" r:id="rId1"/>
    <sheet name="ფასადი &quot;მიუნხენი&quot;" sheetId="10" r:id="rId2"/>
  </sheets>
  <definedNames>
    <definedName name="_xlnm._FilterDatabase" localSheetId="1" hidden="1">'ფასადი "მიუნხენი"'!$A$30:$V$34</definedName>
    <definedName name="_xlnm._FilterDatabase" localSheetId="0" hidden="1">'ფასადი აგურის იმიტაციით'!$A$30:$V$34</definedName>
    <definedName name="_xlnm.Print_Area" localSheetId="1">'ფასადი "მიუნხენი"'!$A$1:$L$43</definedName>
    <definedName name="_xlnm.Print_Area" localSheetId="0">'ფასადი აგურის იმიტაციით'!$A$1:$L$48</definedName>
    <definedName name="_xlnm.Print_Titles" localSheetId="1">'ფასადი "მიუნხენი"'!$8:$9</definedName>
    <definedName name="_xlnm.Print_Titles" localSheetId="0">'ფასადი აგურის იმიტაციით'!$8:$9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9" l="1"/>
  <c r="K35" i="10" l="1"/>
  <c r="L35" i="10" s="1"/>
  <c r="K35" i="9"/>
  <c r="L35" i="9" s="1"/>
  <c r="E37" i="10" l="1"/>
  <c r="E33" i="10"/>
  <c r="E32" i="10"/>
  <c r="E31" i="10"/>
  <c r="G31" i="10" s="1"/>
  <c r="I30" i="10"/>
  <c r="L30" i="10" s="1"/>
  <c r="E26" i="10"/>
  <c r="E27" i="10" s="1"/>
  <c r="E28" i="10" s="1"/>
  <c r="E29" i="10" s="1"/>
  <c r="G24" i="10"/>
  <c r="L24" i="10" s="1"/>
  <c r="E22" i="10"/>
  <c r="E24" i="10" s="1"/>
  <c r="E20" i="10"/>
  <c r="E19" i="10"/>
  <c r="G19" i="10" s="1"/>
  <c r="I18" i="10"/>
  <c r="L18" i="10" s="1"/>
  <c r="E16" i="10"/>
  <c r="G16" i="10" s="1"/>
  <c r="I15" i="10"/>
  <c r="L15" i="10" s="1"/>
  <c r="E11" i="10"/>
  <c r="E12" i="10" s="1"/>
  <c r="E22" i="9"/>
  <c r="E23" i="9" s="1"/>
  <c r="G23" i="9" s="1"/>
  <c r="I18" i="9"/>
  <c r="L18" i="9" s="1"/>
  <c r="E19" i="9"/>
  <c r="E26" i="9"/>
  <c r="I15" i="9"/>
  <c r="L15" i="9" s="1"/>
  <c r="E16" i="9"/>
  <c r="I11" i="10" l="1"/>
  <c r="E27" i="9"/>
  <c r="E36" i="9"/>
  <c r="E37" i="9" s="1"/>
  <c r="G37" i="9" s="1"/>
  <c r="L37" i="9" s="1"/>
  <c r="E39" i="10"/>
  <c r="I36" i="10"/>
  <c r="L36" i="10" s="1"/>
  <c r="G33" i="10"/>
  <c r="L33" i="10" s="1"/>
  <c r="I26" i="10"/>
  <c r="L26" i="10" s="1"/>
  <c r="G20" i="10"/>
  <c r="L20" i="10" s="1"/>
  <c r="I27" i="10"/>
  <c r="L27" i="10" s="1"/>
  <c r="G32" i="10"/>
  <c r="L32" i="10" s="1"/>
  <c r="I22" i="10"/>
  <c r="L22" i="10" s="1"/>
  <c r="K29" i="10"/>
  <c r="K43" i="10" s="1"/>
  <c r="E23" i="10"/>
  <c r="G23" i="10"/>
  <c r="L23" i="10" s="1"/>
  <c r="G37" i="10"/>
  <c r="L37" i="10" s="1"/>
  <c r="G19" i="9"/>
  <c r="L11" i="10"/>
  <c r="G12" i="10"/>
  <c r="L19" i="10"/>
  <c r="G21" i="10"/>
  <c r="L21" i="10" s="1"/>
  <c r="I28" i="10"/>
  <c r="L28" i="10" s="1"/>
  <c r="L29" i="10"/>
  <c r="G17" i="10"/>
  <c r="L17" i="10" s="1"/>
  <c r="L16" i="10"/>
  <c r="E13" i="10"/>
  <c r="G13" i="10" s="1"/>
  <c r="L13" i="10" s="1"/>
  <c r="L31" i="10"/>
  <c r="I22" i="9"/>
  <c r="L22" i="9" s="1"/>
  <c r="L23" i="9"/>
  <c r="E24" i="9"/>
  <c r="G24" i="9" s="1"/>
  <c r="L19" i="9"/>
  <c r="E20" i="9"/>
  <c r="G20" i="9" s="1"/>
  <c r="I27" i="9"/>
  <c r="L27" i="9" s="1"/>
  <c r="I26" i="9"/>
  <c r="L26" i="9" s="1"/>
  <c r="G16" i="9"/>
  <c r="E28" i="9" l="1"/>
  <c r="E39" i="9"/>
  <c r="G38" i="10"/>
  <c r="L38" i="10" s="1"/>
  <c r="I39" i="10"/>
  <c r="L39" i="10" s="1"/>
  <c r="E40" i="10"/>
  <c r="G40" i="10" s="1"/>
  <c r="G41" i="10" s="1"/>
  <c r="L41" i="10" s="1"/>
  <c r="G25" i="10"/>
  <c r="L25" i="10" s="1"/>
  <c r="G34" i="10"/>
  <c r="L34" i="10" s="1"/>
  <c r="I36" i="9"/>
  <c r="L36" i="9" s="1"/>
  <c r="E41" i="9"/>
  <c r="G41" i="9" s="1"/>
  <c r="L41" i="9" s="1"/>
  <c r="G38" i="9"/>
  <c r="L38" i="9" s="1"/>
  <c r="G14" i="10"/>
  <c r="L14" i="10" s="1"/>
  <c r="L12" i="10"/>
  <c r="L24" i="9"/>
  <c r="G25" i="9"/>
  <c r="L25" i="9" s="1"/>
  <c r="L20" i="9"/>
  <c r="G21" i="9"/>
  <c r="L21" i="9" s="1"/>
  <c r="G17" i="9"/>
  <c r="L17" i="9" s="1"/>
  <c r="L16" i="9"/>
  <c r="E43" i="9" l="1"/>
  <c r="E40" i="9"/>
  <c r="G40" i="9" s="1"/>
  <c r="L40" i="9" s="1"/>
  <c r="I39" i="9"/>
  <c r="L39" i="9" s="1"/>
  <c r="E29" i="9"/>
  <c r="K29" i="9" s="1"/>
  <c r="I28" i="9"/>
  <c r="L28" i="9" s="1"/>
  <c r="L40" i="10"/>
  <c r="L43" i="10" s="1"/>
  <c r="I43" i="10"/>
  <c r="G43" i="10"/>
  <c r="I43" i="9" l="1"/>
  <c r="L43" i="9" s="1"/>
  <c r="E45" i="9"/>
  <c r="G45" i="9" s="1"/>
  <c r="L45" i="9" s="1"/>
  <c r="E44" i="9"/>
  <c r="G44" i="9" s="1"/>
  <c r="G42" i="9"/>
  <c r="L42" i="9" s="1"/>
  <c r="K48" i="9"/>
  <c r="L29" i="9"/>
  <c r="L44" i="9" l="1"/>
  <c r="G46" i="9"/>
  <c r="L46" i="9" s="1"/>
  <c r="E11" i="9" l="1"/>
  <c r="G13" i="9" s="1"/>
  <c r="I11" i="9" l="1"/>
  <c r="E12" i="9"/>
  <c r="G12" i="9" s="1"/>
  <c r="L13" i="9"/>
  <c r="E33" i="9"/>
  <c r="E31" i="9"/>
  <c r="E32" i="9"/>
  <c r="G32" i="9" s="1"/>
  <c r="L32" i="9" s="1"/>
  <c r="L12" i="9" l="1"/>
  <c r="L11" i="9"/>
  <c r="G14" i="9"/>
  <c r="L14" i="9" s="1"/>
  <c r="G33" i="9"/>
  <c r="L33" i="9" s="1"/>
  <c r="I30" i="9"/>
  <c r="L30" i="9" s="1"/>
  <c r="G31" i="9"/>
  <c r="I48" i="9" l="1"/>
  <c r="L31" i="9"/>
  <c r="G34" i="9"/>
  <c r="L34" i="9" s="1"/>
  <c r="L48" i="9" l="1"/>
  <c r="G48" i="9"/>
</calcChain>
</file>

<file path=xl/sharedStrings.xml><?xml version="1.0" encoding="utf-8"?>
<sst xmlns="http://schemas.openxmlformats.org/spreadsheetml/2006/main" count="157" uniqueCount="49">
  <si>
    <t>№</t>
  </si>
  <si>
    <t>მასალა</t>
  </si>
  <si>
    <t>მუშაობა</t>
  </si>
  <si>
    <t>ხის მასალა</t>
  </si>
  <si>
    <t>სხვა მასალა</t>
  </si>
  <si>
    <t>ხარჯთაღრიცხვა</t>
  </si>
  <si>
    <t>სამუშაოთა აღწერა</t>
  </si>
  <si>
    <t>განზ. ერთ.</t>
  </si>
  <si>
    <t>რაოდენობა</t>
  </si>
  <si>
    <t>მასალები</t>
  </si>
  <si>
    <t>ტრანსპორტი და მექანიზმი</t>
  </si>
  <si>
    <t>სულ                             აშშ დოლარი</t>
  </si>
  <si>
    <t>ნორმა</t>
  </si>
  <si>
    <t>სულ</t>
  </si>
  <si>
    <t>ერთ. ფასი</t>
  </si>
  <si>
    <t>ტ</t>
  </si>
  <si>
    <t>კგ</t>
  </si>
  <si>
    <t>კბ.მ</t>
  </si>
  <si>
    <t>კვ.მ</t>
  </si>
  <si>
    <t>წებოცემენტი</t>
  </si>
  <si>
    <t>საღებავი</t>
  </si>
  <si>
    <t>ხარაჩოს მოწყობა</t>
  </si>
  <si>
    <t>ხარაჩოს ლითონის დეტალები</t>
  </si>
  <si>
    <t>ხარაჩოს ხის დეტალები</t>
  </si>
  <si>
    <t>კუბ.მ</t>
  </si>
  <si>
    <t>ფარი ფენილი</t>
  </si>
  <si>
    <t>საცხოვრებელი კომპლექსი კარტოზიას ქუჩის № 8</t>
  </si>
  <si>
    <t>სამშენებლო მოედნის დროებითი შემოღობვა</t>
  </si>
  <si>
    <t>პროფნასტილი</t>
  </si>
  <si>
    <t>დამცავი ბადის მოწყობა</t>
  </si>
  <si>
    <t>დამცავი ბადე</t>
  </si>
  <si>
    <t>სამშენებლო ნაგვის დატვირთვა ავტოთვითმცლელზე</t>
  </si>
  <si>
    <t>სამშენებლო ნაგვის ტრანსპორტირება ნაგავსაყრელზე</t>
  </si>
  <si>
    <t>ელექტროდი</t>
  </si>
  <si>
    <t>ლითონკონსტრუქცია</t>
  </si>
  <si>
    <t>დროებითი ლითონკონსტრუქციის გადახურვა</t>
  </si>
  <si>
    <t>აგურის ფაქტურით ლესვა</t>
  </si>
  <si>
    <t>მაიაკი</t>
  </si>
  <si>
    <t>ჩამოფხეკილი კედლის გასწორება წებოცემენტით</t>
  </si>
  <si>
    <t>გარე ფაქტურიანი ლესვა (თეთრი ფერით)</t>
  </si>
  <si>
    <t>ფასადის კედლების  ღებვა საფასადე საღებავით</t>
  </si>
  <si>
    <t>არსებული ფასადის აღდგენის სამუშაოები აგურის იმიტაციით</t>
  </si>
  <si>
    <t>არსებული ფასადის აღდგენის სამუშაოები მიუხენის ფაქტურით</t>
  </si>
  <si>
    <t>დროებითი ლითონკონსტრუქციის მოწყობა და დაშლა (უსაფთხოების მიზნით)</t>
  </si>
  <si>
    <t>აგურის დემონტაჟი ფასადიდან</t>
  </si>
  <si>
    <t xml:space="preserve"> ფასადის  კედლის ჩამოფხელკა</t>
  </si>
  <si>
    <t>საფასადე აკვანის იჯარა</t>
  </si>
  <si>
    <t>კომპ</t>
  </si>
  <si>
    <t>სულ                          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</si>
</sst>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cadNusx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b/>
      <sz val="11"/>
      <name val="AcadNusx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1"/>
      <name val="SiLFINE"/>
    </font>
    <font>
      <sz val="11"/>
      <name val="SiLFIN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0" fillId="0" borderId="0"/>
    <xf numFmtId="0" fontId="11" fillId="0" borderId="0"/>
    <xf numFmtId="0" fontId="11" fillId="0" borderId="0"/>
    <xf numFmtId="43" fontId="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Fill="1"/>
    <xf numFmtId="0" fontId="0" fillId="0" borderId="0" xfId="0" applyFill="1"/>
    <xf numFmtId="0" fontId="2" fillId="2" borderId="0" xfId="0" applyNumberFormat="1" applyFont="1" applyFill="1" applyAlignment="1">
      <alignment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2" fillId="2" borderId="0" xfId="1" applyNumberFormat="1" applyFont="1" applyFill="1" applyAlignment="1">
      <alignment vertical="center" wrapText="1"/>
    </xf>
    <xf numFmtId="0" fontId="2" fillId="2" borderId="0" xfId="0" applyNumberFormat="1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vertical="center" wrapText="1"/>
    </xf>
    <xf numFmtId="0" fontId="4" fillId="2" borderId="0" xfId="1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1" applyNumberFormat="1" applyFont="1" applyFill="1" applyAlignment="1">
      <alignment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vertical="center"/>
    </xf>
    <xf numFmtId="0" fontId="0" fillId="0" borderId="0" xfId="0" applyFont="1"/>
    <xf numFmtId="0" fontId="2" fillId="2" borderId="0" xfId="0" applyNumberFormat="1" applyFont="1" applyFill="1" applyBorder="1" applyAlignment="1">
      <alignment horizontal="righ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2" fillId="3" borderId="15" xfId="1" applyNumberFormat="1" applyFont="1" applyFill="1" applyBorder="1" applyAlignment="1">
      <alignment horizontal="center" vertical="top" wrapText="1"/>
    </xf>
    <xf numFmtId="44" fontId="4" fillId="2" borderId="1" xfId="2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  <xf numFmtId="2" fontId="5" fillId="0" borderId="0" xfId="0" applyNumberFormat="1" applyFont="1" applyFill="1"/>
    <xf numFmtId="0" fontId="0" fillId="3" borderId="16" xfId="0" applyFont="1" applyFill="1" applyBorder="1"/>
    <xf numFmtId="0" fontId="0" fillId="3" borderId="0" xfId="0" applyFont="1" applyFill="1" applyBorder="1"/>
    <xf numFmtId="0" fontId="0" fillId="3" borderId="17" xfId="0" applyFont="1" applyFill="1" applyBorder="1"/>
    <xf numFmtId="0" fontId="2" fillId="2" borderId="14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/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vertical="center" wrapText="1"/>
    </xf>
    <xf numFmtId="0" fontId="9" fillId="3" borderId="13" xfId="1" applyNumberFormat="1" applyFont="1" applyFill="1" applyBorder="1" applyAlignment="1">
      <alignment horizontal="center" vertical="center" wrapText="1"/>
    </xf>
    <xf numFmtId="164" fontId="9" fillId="3" borderId="12" xfId="1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5" xfId="1" applyNumberFormat="1" applyFont="1" applyFill="1" applyBorder="1" applyAlignment="1">
      <alignment horizontal="center" vertical="top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4" fillId="3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/>
    </xf>
    <xf numFmtId="2" fontId="14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top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14" fillId="0" borderId="3" xfId="0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 wrapText="1"/>
    </xf>
    <xf numFmtId="43" fontId="13" fillId="0" borderId="1" xfId="1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center" vertical="center" wrapText="1"/>
    </xf>
    <xf numFmtId="0" fontId="4" fillId="2" borderId="12" xfId="1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omma 3" xfId="3"/>
    <cellStyle name="Comma 4" xfId="8"/>
    <cellStyle name="Currency" xfId="2" builtinId="4"/>
    <cellStyle name="Normal" xfId="0" builtinId="0"/>
    <cellStyle name="Normal 11 2" xfId="4"/>
    <cellStyle name="Normal 2" xfId="7"/>
    <cellStyle name="Normal 7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80" zoomScaleNormal="80" zoomScaleSheetLayoutView="70" workbookViewId="0">
      <selection activeCell="B29" sqref="B29"/>
    </sheetView>
  </sheetViews>
  <sheetFormatPr defaultColWidth="8.85546875" defaultRowHeight="15"/>
  <cols>
    <col min="1" max="1" width="14.5703125" style="26" customWidth="1"/>
    <col min="2" max="2" width="43" style="26" customWidth="1"/>
    <col min="3" max="3" width="11.28515625" style="26" customWidth="1"/>
    <col min="4" max="4" width="11.7109375" style="26" customWidth="1"/>
    <col min="5" max="6" width="13.140625" style="26" customWidth="1"/>
    <col min="7" max="7" width="14" style="26" customWidth="1"/>
    <col min="8" max="8" width="11.85546875" style="26" customWidth="1"/>
    <col min="9" max="9" width="12.42578125" style="26" customWidth="1"/>
    <col min="10" max="10" width="14.85546875" style="26" bestFit="1" customWidth="1"/>
    <col min="11" max="11" width="12.7109375" style="26" bestFit="1" customWidth="1"/>
    <col min="12" max="12" width="17.5703125" style="26" customWidth="1"/>
    <col min="13" max="16384" width="8.85546875" style="26"/>
  </cols>
  <sheetData>
    <row r="1" spans="1:12" s="8" customFormat="1">
      <c r="A1" s="3"/>
      <c r="B1" s="3"/>
      <c r="C1" s="4"/>
      <c r="D1" s="4"/>
      <c r="E1" s="4"/>
      <c r="F1" s="5"/>
      <c r="G1" s="4"/>
      <c r="H1" s="6"/>
      <c r="I1" s="4"/>
      <c r="J1" s="4"/>
      <c r="K1" s="4"/>
      <c r="L1" s="7"/>
    </row>
    <row r="2" spans="1:12" s="8" customFormat="1">
      <c r="A2" s="4"/>
      <c r="B2" s="3"/>
      <c r="C2" s="4"/>
      <c r="D2" s="4"/>
      <c r="E2" s="4"/>
      <c r="F2" s="5"/>
      <c r="G2" s="4"/>
      <c r="H2" s="6"/>
      <c r="I2" s="4"/>
      <c r="J2" s="89"/>
      <c r="K2" s="90"/>
      <c r="L2" s="91"/>
    </row>
    <row r="3" spans="1:12" s="8" customFormat="1" ht="16.5">
      <c r="A3" s="4"/>
      <c r="B3" s="92"/>
      <c r="C3" s="92"/>
      <c r="D3" s="92"/>
      <c r="E3" s="92"/>
      <c r="F3" s="92"/>
      <c r="G3" s="92"/>
      <c r="H3" s="6"/>
      <c r="I3" s="4"/>
      <c r="J3" s="9"/>
      <c r="K3" s="10"/>
      <c r="L3" s="11"/>
    </row>
    <row r="4" spans="1:12" s="8" customFormat="1" ht="28.9" customHeight="1">
      <c r="A4" s="3"/>
      <c r="B4" s="93" t="s">
        <v>26</v>
      </c>
      <c r="C4" s="93"/>
      <c r="D4" s="93"/>
      <c r="E4" s="93"/>
      <c r="F4" s="93"/>
      <c r="G4" s="93"/>
      <c r="H4" s="93"/>
      <c r="I4" s="4"/>
      <c r="J4" s="30"/>
      <c r="K4" s="31"/>
      <c r="L4" s="11"/>
    </row>
    <row r="5" spans="1:12" s="8" customFormat="1" ht="15.75">
      <c r="A5" s="3"/>
      <c r="B5" s="93" t="s">
        <v>5</v>
      </c>
      <c r="C5" s="93"/>
      <c r="D5" s="93"/>
      <c r="E5" s="93"/>
      <c r="F5" s="93"/>
      <c r="G5" s="93"/>
      <c r="H5" s="6"/>
      <c r="I5" s="4"/>
      <c r="J5" s="12"/>
      <c r="K5" s="12"/>
      <c r="L5" s="13"/>
    </row>
    <row r="6" spans="1:12" s="8" customFormat="1" ht="15.75">
      <c r="A6" s="3"/>
      <c r="B6" s="93" t="s">
        <v>41</v>
      </c>
      <c r="C6" s="93"/>
      <c r="D6" s="93"/>
      <c r="E6" s="93"/>
      <c r="F6" s="93"/>
      <c r="G6" s="48"/>
      <c r="H6" s="6"/>
      <c r="I6" s="4"/>
      <c r="J6" s="12"/>
      <c r="K6" s="12"/>
      <c r="L6" s="14"/>
    </row>
    <row r="7" spans="1:12" s="8" customFormat="1" ht="14.25">
      <c r="B7" s="15"/>
      <c r="D7" s="16"/>
      <c r="E7" s="16"/>
      <c r="G7" s="16"/>
      <c r="H7" s="16"/>
      <c r="I7" s="16"/>
      <c r="J7" s="16"/>
      <c r="K7" s="16"/>
      <c r="L7" s="17"/>
    </row>
    <row r="8" spans="1:12" s="8" customFormat="1" ht="42.6" customHeight="1">
      <c r="A8" s="94" t="s">
        <v>0</v>
      </c>
      <c r="B8" s="96" t="s">
        <v>6</v>
      </c>
      <c r="C8" s="96" t="s">
        <v>7</v>
      </c>
      <c r="D8" s="98" t="s">
        <v>8</v>
      </c>
      <c r="E8" s="99"/>
      <c r="F8" s="98" t="s">
        <v>9</v>
      </c>
      <c r="G8" s="99"/>
      <c r="H8" s="98" t="s">
        <v>2</v>
      </c>
      <c r="I8" s="99"/>
      <c r="J8" s="98" t="s">
        <v>10</v>
      </c>
      <c r="K8" s="99"/>
      <c r="L8" s="100" t="s">
        <v>48</v>
      </c>
    </row>
    <row r="9" spans="1:12" s="8" customFormat="1" ht="42.6" customHeight="1">
      <c r="A9" s="95"/>
      <c r="B9" s="97"/>
      <c r="C9" s="97"/>
      <c r="D9" s="18" t="s">
        <v>12</v>
      </c>
      <c r="E9" s="19" t="s">
        <v>13</v>
      </c>
      <c r="F9" s="20" t="s">
        <v>14</v>
      </c>
      <c r="G9" s="19" t="s">
        <v>13</v>
      </c>
      <c r="H9" s="18" t="s">
        <v>14</v>
      </c>
      <c r="I9" s="19" t="s">
        <v>13</v>
      </c>
      <c r="J9" s="18" t="s">
        <v>14</v>
      </c>
      <c r="K9" s="19" t="s">
        <v>13</v>
      </c>
      <c r="L9" s="101"/>
    </row>
    <row r="10" spans="1:12" s="8" customFormat="1">
      <c r="A10" s="54">
        <v>1</v>
      </c>
      <c r="B10" s="55">
        <v>2</v>
      </c>
      <c r="C10" s="55">
        <v>3</v>
      </c>
      <c r="D10" s="56">
        <v>4</v>
      </c>
      <c r="E10" s="57">
        <v>5</v>
      </c>
      <c r="F10" s="56">
        <v>6</v>
      </c>
      <c r="G10" s="57">
        <v>7</v>
      </c>
      <c r="H10" s="56">
        <v>8</v>
      </c>
      <c r="I10" s="57">
        <v>9</v>
      </c>
      <c r="J10" s="56">
        <v>10</v>
      </c>
      <c r="K10" s="57">
        <v>11</v>
      </c>
      <c r="L10" s="58">
        <v>12</v>
      </c>
    </row>
    <row r="11" spans="1:12" s="8" customFormat="1" ht="30">
      <c r="A11" s="21">
        <v>1</v>
      </c>
      <c r="B11" s="65" t="s">
        <v>27</v>
      </c>
      <c r="C11" s="21" t="s">
        <v>18</v>
      </c>
      <c r="D11" s="34"/>
      <c r="E11" s="33">
        <f>150*2</f>
        <v>300</v>
      </c>
      <c r="F11" s="34"/>
      <c r="G11" s="33"/>
      <c r="H11" s="28"/>
      <c r="I11" s="49">
        <f>H11*E11</f>
        <v>0</v>
      </c>
      <c r="J11" s="34"/>
      <c r="K11" s="33"/>
      <c r="L11" s="59">
        <f>G11+I11+K11</f>
        <v>0</v>
      </c>
    </row>
    <row r="12" spans="1:12" s="8" customFormat="1">
      <c r="A12" s="21"/>
      <c r="B12" s="66" t="s">
        <v>28</v>
      </c>
      <c r="C12" s="32" t="s">
        <v>18</v>
      </c>
      <c r="D12" s="32">
        <v>1.1499999999999999</v>
      </c>
      <c r="E12" s="33">
        <f>E11*D12</f>
        <v>345</v>
      </c>
      <c r="F12" s="35"/>
      <c r="G12" s="28">
        <f>F12*E12</f>
        <v>0</v>
      </c>
      <c r="H12" s="61"/>
      <c r="I12" s="33"/>
      <c r="J12" s="34"/>
      <c r="K12" s="33"/>
      <c r="L12" s="59">
        <f t="shared" ref="L12:L14" si="0">G12+I12+K12</f>
        <v>0</v>
      </c>
    </row>
    <row r="13" spans="1:12" s="8" customFormat="1">
      <c r="A13" s="21"/>
      <c r="B13" s="66" t="s">
        <v>3</v>
      </c>
      <c r="C13" s="32" t="s">
        <v>17</v>
      </c>
      <c r="D13" s="32">
        <v>3.4200000000000001E-2</v>
      </c>
      <c r="E13" s="33">
        <f>E11*D13</f>
        <v>10.26</v>
      </c>
      <c r="F13" s="60"/>
      <c r="G13" s="28">
        <f>F13*E13</f>
        <v>0</v>
      </c>
      <c r="H13" s="61"/>
      <c r="I13" s="33"/>
      <c r="J13" s="34"/>
      <c r="K13" s="33"/>
      <c r="L13" s="59">
        <f t="shared" si="0"/>
        <v>0</v>
      </c>
    </row>
    <row r="14" spans="1:12" s="8" customFormat="1">
      <c r="A14" s="21"/>
      <c r="B14" s="66" t="s">
        <v>4</v>
      </c>
      <c r="C14" s="32"/>
      <c r="D14" s="34"/>
      <c r="E14" s="33"/>
      <c r="F14" s="34"/>
      <c r="G14" s="28">
        <f>SUM(G11:G13)*5%</f>
        <v>0</v>
      </c>
      <c r="H14" s="61"/>
      <c r="I14" s="33"/>
      <c r="J14" s="34"/>
      <c r="K14" s="33"/>
      <c r="L14" s="59">
        <f t="shared" si="0"/>
        <v>0</v>
      </c>
    </row>
    <row r="15" spans="1:12" s="8" customFormat="1" ht="22.9" customHeight="1">
      <c r="A15" s="21">
        <v>2</v>
      </c>
      <c r="B15" s="65" t="s">
        <v>29</v>
      </c>
      <c r="C15" s="21" t="s">
        <v>18</v>
      </c>
      <c r="D15" s="34"/>
      <c r="E15" s="33">
        <v>1067</v>
      </c>
      <c r="F15" s="34"/>
      <c r="G15" s="33"/>
      <c r="H15" s="28"/>
      <c r="I15" s="49">
        <f>H15*E15</f>
        <v>0</v>
      </c>
      <c r="J15" s="34"/>
      <c r="K15" s="33"/>
      <c r="L15" s="59">
        <f>G15+I15+K15</f>
        <v>0</v>
      </c>
    </row>
    <row r="16" spans="1:12" s="8" customFormat="1">
      <c r="A16" s="21"/>
      <c r="B16" s="66" t="s">
        <v>30</v>
      </c>
      <c r="C16" s="32" t="s">
        <v>18</v>
      </c>
      <c r="D16" s="32">
        <v>1.05</v>
      </c>
      <c r="E16" s="33">
        <f>E15*D16</f>
        <v>1120.3500000000001</v>
      </c>
      <c r="F16" s="35"/>
      <c r="G16" s="28">
        <f>F16*E16</f>
        <v>0</v>
      </c>
      <c r="H16" s="34"/>
      <c r="I16" s="33"/>
      <c r="J16" s="34"/>
      <c r="K16" s="33"/>
      <c r="L16" s="59">
        <f t="shared" ref="L16:L17" si="1">G16+I16+K16</f>
        <v>0</v>
      </c>
    </row>
    <row r="17" spans="1:16" s="8" customFormat="1">
      <c r="A17" s="21"/>
      <c r="B17" s="66" t="s">
        <v>4</v>
      </c>
      <c r="C17" s="32"/>
      <c r="D17" s="34"/>
      <c r="E17" s="33"/>
      <c r="F17" s="34"/>
      <c r="G17" s="28">
        <f>SUM(G15:G16)*5%</f>
        <v>0</v>
      </c>
      <c r="H17" s="34"/>
      <c r="I17" s="33"/>
      <c r="J17" s="34"/>
      <c r="K17" s="33"/>
      <c r="L17" s="59">
        <f t="shared" si="1"/>
        <v>0</v>
      </c>
    </row>
    <row r="18" spans="1:16" s="8" customFormat="1" ht="45">
      <c r="A18" s="21">
        <v>3</v>
      </c>
      <c r="B18" s="65" t="s">
        <v>43</v>
      </c>
      <c r="C18" s="21" t="s">
        <v>15</v>
      </c>
      <c r="D18" s="34"/>
      <c r="E18" s="33">
        <v>2</v>
      </c>
      <c r="F18" s="34"/>
      <c r="G18" s="33"/>
      <c r="H18" s="28"/>
      <c r="I18" s="49">
        <f>H18*E18</f>
        <v>0</v>
      </c>
      <c r="J18" s="34"/>
      <c r="K18" s="33"/>
      <c r="L18" s="59">
        <f>G18+I18+K18</f>
        <v>0</v>
      </c>
    </row>
    <row r="19" spans="1:16" s="8" customFormat="1">
      <c r="A19" s="21"/>
      <c r="B19" s="66" t="s">
        <v>34</v>
      </c>
      <c r="C19" s="32" t="s">
        <v>15</v>
      </c>
      <c r="D19" s="32">
        <v>1</v>
      </c>
      <c r="E19" s="33">
        <f>E18*D19</f>
        <v>2</v>
      </c>
      <c r="F19" s="35"/>
      <c r="G19" s="28">
        <f>F19*E19</f>
        <v>0</v>
      </c>
      <c r="H19" s="61"/>
      <c r="I19" s="33"/>
      <c r="J19" s="34"/>
      <c r="K19" s="33"/>
      <c r="L19" s="59">
        <f t="shared" ref="L19:L21" si="2">G19+I19+K19</f>
        <v>0</v>
      </c>
    </row>
    <row r="20" spans="1:16" s="8" customFormat="1">
      <c r="A20" s="21"/>
      <c r="B20" s="66" t="s">
        <v>33</v>
      </c>
      <c r="C20" s="32" t="s">
        <v>16</v>
      </c>
      <c r="D20" s="32">
        <v>25</v>
      </c>
      <c r="E20" s="33">
        <f>E18*D20</f>
        <v>50</v>
      </c>
      <c r="F20" s="60"/>
      <c r="G20" s="28">
        <f>F20*E20</f>
        <v>0</v>
      </c>
      <c r="H20" s="61"/>
      <c r="I20" s="33"/>
      <c r="J20" s="34"/>
      <c r="K20" s="33"/>
      <c r="L20" s="59">
        <f t="shared" si="2"/>
        <v>0</v>
      </c>
    </row>
    <row r="21" spans="1:16" s="8" customFormat="1">
      <c r="A21" s="21"/>
      <c r="B21" s="66" t="s">
        <v>4</v>
      </c>
      <c r="C21" s="32"/>
      <c r="D21" s="34"/>
      <c r="E21" s="33"/>
      <c r="F21" s="34"/>
      <c r="G21" s="28">
        <f>SUM(G18:G20)*5%</f>
        <v>0</v>
      </c>
      <c r="H21" s="61"/>
      <c r="I21" s="33"/>
      <c r="J21" s="34"/>
      <c r="K21" s="33"/>
      <c r="L21" s="59">
        <f t="shared" si="2"/>
        <v>0</v>
      </c>
    </row>
    <row r="22" spans="1:16" s="8" customFormat="1" ht="30">
      <c r="A22" s="21">
        <v>4</v>
      </c>
      <c r="B22" s="65" t="s">
        <v>35</v>
      </c>
      <c r="C22" s="21" t="s">
        <v>18</v>
      </c>
      <c r="D22" s="34"/>
      <c r="E22" s="33">
        <f>15*4</f>
        <v>60</v>
      </c>
      <c r="F22" s="34"/>
      <c r="G22" s="33"/>
      <c r="H22" s="28"/>
      <c r="I22" s="49">
        <f>H22*E22</f>
        <v>0</v>
      </c>
      <c r="J22" s="34"/>
      <c r="K22" s="33"/>
      <c r="L22" s="59">
        <f>G22+I22+K22</f>
        <v>0</v>
      </c>
    </row>
    <row r="23" spans="1:16" s="8" customFormat="1">
      <c r="A23" s="21"/>
      <c r="B23" s="66" t="s">
        <v>28</v>
      </c>
      <c r="C23" s="32" t="s">
        <v>18</v>
      </c>
      <c r="D23" s="32">
        <v>1.1499999999999999</v>
      </c>
      <c r="E23" s="33">
        <f>E22*D23</f>
        <v>69</v>
      </c>
      <c r="F23" s="35"/>
      <c r="G23" s="28">
        <f>F23*E23</f>
        <v>0</v>
      </c>
      <c r="H23" s="61"/>
      <c r="I23" s="33"/>
      <c r="J23" s="34"/>
      <c r="K23" s="33"/>
      <c r="L23" s="59">
        <f t="shared" ref="L23:L25" si="3">G23+I23+K23</f>
        <v>0</v>
      </c>
    </row>
    <row r="24" spans="1:16" s="8" customFormat="1">
      <c r="A24" s="21"/>
      <c r="B24" s="66" t="s">
        <v>3</v>
      </c>
      <c r="C24" s="32" t="s">
        <v>17</v>
      </c>
      <c r="D24" s="32">
        <v>3.4200000000000001E-2</v>
      </c>
      <c r="E24" s="33">
        <f>E22*D24</f>
        <v>2.052</v>
      </c>
      <c r="F24" s="60"/>
      <c r="G24" s="28">
        <f>F24*E24</f>
        <v>0</v>
      </c>
      <c r="H24" s="61"/>
      <c r="I24" s="33"/>
      <c r="J24" s="34"/>
      <c r="K24" s="33"/>
      <c r="L24" s="59">
        <f t="shared" si="3"/>
        <v>0</v>
      </c>
    </row>
    <row r="25" spans="1:16" s="8" customFormat="1">
      <c r="A25" s="21"/>
      <c r="B25" s="66" t="s">
        <v>4</v>
      </c>
      <c r="C25" s="32"/>
      <c r="D25" s="34"/>
      <c r="E25" s="33"/>
      <c r="F25" s="34"/>
      <c r="G25" s="28">
        <f>SUM(G22:G24)*5%</f>
        <v>0</v>
      </c>
      <c r="H25" s="61"/>
      <c r="I25" s="33"/>
      <c r="J25" s="34"/>
      <c r="K25" s="33"/>
      <c r="L25" s="59">
        <f t="shared" si="3"/>
        <v>0</v>
      </c>
    </row>
    <row r="26" spans="1:16" s="8" customFormat="1" ht="27.6" customHeight="1">
      <c r="A26" s="21">
        <v>5</v>
      </c>
      <c r="B26" s="65" t="s">
        <v>44</v>
      </c>
      <c r="C26" s="21" t="s">
        <v>18</v>
      </c>
      <c r="D26" s="34"/>
      <c r="E26" s="33">
        <f>E15</f>
        <v>1067</v>
      </c>
      <c r="F26" s="34"/>
      <c r="G26" s="33"/>
      <c r="H26" s="28"/>
      <c r="I26" s="49">
        <f>H26*E26</f>
        <v>0</v>
      </c>
      <c r="J26" s="34"/>
      <c r="K26" s="33"/>
      <c r="L26" s="59">
        <f>G26+I26+K26</f>
        <v>0</v>
      </c>
    </row>
    <row r="27" spans="1:16" s="8" customFormat="1" ht="28.15" customHeight="1">
      <c r="A27" s="21">
        <v>6</v>
      </c>
      <c r="B27" s="65" t="s">
        <v>45</v>
      </c>
      <c r="C27" s="21" t="s">
        <v>18</v>
      </c>
      <c r="D27" s="34"/>
      <c r="E27" s="33">
        <f>E26</f>
        <v>1067</v>
      </c>
      <c r="F27" s="34"/>
      <c r="G27" s="33"/>
      <c r="H27" s="28"/>
      <c r="I27" s="49">
        <f>H27*E27</f>
        <v>0</v>
      </c>
      <c r="J27" s="34"/>
      <c r="K27" s="33"/>
      <c r="L27" s="59">
        <f>G27+I27+K27</f>
        <v>0</v>
      </c>
    </row>
    <row r="28" spans="1:16" s="8" customFormat="1" ht="28.15" customHeight="1">
      <c r="A28" s="21">
        <v>7</v>
      </c>
      <c r="B28" s="65" t="s">
        <v>31</v>
      </c>
      <c r="C28" s="21" t="s">
        <v>15</v>
      </c>
      <c r="D28" s="34"/>
      <c r="E28" s="33">
        <f>E27*0.02*1.5</f>
        <v>32.01</v>
      </c>
      <c r="F28" s="34"/>
      <c r="G28" s="33"/>
      <c r="H28" s="28"/>
      <c r="I28" s="49">
        <f>H28*E28</f>
        <v>0</v>
      </c>
      <c r="J28" s="34"/>
      <c r="K28" s="33"/>
      <c r="L28" s="59">
        <f>G28+I28+K28</f>
        <v>0</v>
      </c>
    </row>
    <row r="29" spans="1:16" s="8" customFormat="1" ht="28.15" customHeight="1">
      <c r="A29" s="21">
        <v>8</v>
      </c>
      <c r="B29" s="65" t="s">
        <v>32</v>
      </c>
      <c r="C29" s="21" t="s">
        <v>15</v>
      </c>
      <c r="D29" s="34"/>
      <c r="E29" s="33">
        <f>E28</f>
        <v>32.01</v>
      </c>
      <c r="F29" s="34"/>
      <c r="G29" s="33"/>
      <c r="H29" s="28"/>
      <c r="I29" s="49"/>
      <c r="J29" s="28"/>
      <c r="K29" s="49">
        <f>J29*E29</f>
        <v>0</v>
      </c>
      <c r="L29" s="59">
        <f>G29+I29+K29</f>
        <v>0</v>
      </c>
    </row>
    <row r="30" spans="1:16" s="1" customFormat="1" ht="16.899999999999999" customHeight="1">
      <c r="A30" s="50">
        <v>9</v>
      </c>
      <c r="B30" s="62" t="s">
        <v>21</v>
      </c>
      <c r="C30" s="50" t="s">
        <v>18</v>
      </c>
      <c r="D30" s="63"/>
      <c r="E30" s="51">
        <v>1500</v>
      </c>
      <c r="F30" s="22"/>
      <c r="G30" s="63"/>
      <c r="H30" s="23"/>
      <c r="I30" s="24">
        <f t="shared" ref="I30" si="4">E30*H30</f>
        <v>0</v>
      </c>
      <c r="J30" s="64"/>
      <c r="K30" s="64"/>
      <c r="L30" s="23">
        <f>G30+I30+K30</f>
        <v>0</v>
      </c>
      <c r="M30" s="36"/>
      <c r="N30" s="26"/>
    </row>
    <row r="31" spans="1:16" s="2" customFormat="1" ht="15.75">
      <c r="A31" s="67"/>
      <c r="B31" s="82" t="s">
        <v>22</v>
      </c>
      <c r="C31" s="69" t="s">
        <v>15</v>
      </c>
      <c r="D31" s="70">
        <v>3.6999999999999999E-4</v>
      </c>
      <c r="E31" s="71">
        <f>E30*D31</f>
        <v>0.55499999999999994</v>
      </c>
      <c r="F31" s="71"/>
      <c r="G31" s="79">
        <f t="shared" ref="G31:G33" si="5">F31*E31</f>
        <v>0</v>
      </c>
      <c r="H31" s="72"/>
      <c r="I31" s="73"/>
      <c r="J31" s="74"/>
      <c r="K31" s="73"/>
      <c r="L31" s="79">
        <f t="shared" ref="L31:L35" si="6">G31+I31+K31</f>
        <v>0</v>
      </c>
      <c r="M31" s="36"/>
      <c r="N31" s="25"/>
      <c r="O31" s="26"/>
      <c r="P31" s="26"/>
    </row>
    <row r="32" spans="1:16" s="2" customFormat="1" ht="15.75">
      <c r="A32" s="67"/>
      <c r="B32" s="68" t="s">
        <v>23</v>
      </c>
      <c r="C32" s="69" t="s">
        <v>24</v>
      </c>
      <c r="D32" s="70">
        <v>6.0000000000000001E-3</v>
      </c>
      <c r="E32" s="71">
        <f>E30*D32</f>
        <v>9</v>
      </c>
      <c r="F32" s="71"/>
      <c r="G32" s="79">
        <f t="shared" si="5"/>
        <v>0</v>
      </c>
      <c r="H32" s="72"/>
      <c r="I32" s="73"/>
      <c r="J32" s="74"/>
      <c r="K32" s="73"/>
      <c r="L32" s="79">
        <f t="shared" si="6"/>
        <v>0</v>
      </c>
      <c r="M32" s="36"/>
      <c r="N32" s="8"/>
      <c r="O32" s="8"/>
      <c r="P32" s="8"/>
    </row>
    <row r="33" spans="1:16" s="2" customFormat="1" ht="15.75">
      <c r="A33" s="67"/>
      <c r="B33" s="68" t="s">
        <v>25</v>
      </c>
      <c r="C33" s="69" t="s">
        <v>18</v>
      </c>
      <c r="D33" s="70">
        <v>1.2E-2</v>
      </c>
      <c r="E33" s="71">
        <f>E30*D33</f>
        <v>18</v>
      </c>
      <c r="F33" s="71"/>
      <c r="G33" s="80">
        <f t="shared" si="5"/>
        <v>0</v>
      </c>
      <c r="H33" s="72"/>
      <c r="I33" s="73"/>
      <c r="J33" s="74"/>
      <c r="K33" s="73"/>
      <c r="L33" s="79">
        <f t="shared" si="6"/>
        <v>0</v>
      </c>
      <c r="M33" s="36"/>
      <c r="N33" s="8"/>
      <c r="O33" s="8"/>
      <c r="P33" s="8"/>
    </row>
    <row r="34" spans="1:16" s="1" customFormat="1" ht="15.75">
      <c r="A34" s="67"/>
      <c r="B34" s="75" t="s">
        <v>4</v>
      </c>
      <c r="C34" s="69"/>
      <c r="D34" s="76"/>
      <c r="E34" s="73"/>
      <c r="F34" s="71"/>
      <c r="G34" s="79">
        <f>SUM(G31:G33)*5%</f>
        <v>0</v>
      </c>
      <c r="H34" s="71"/>
      <c r="I34" s="73"/>
      <c r="J34" s="73"/>
      <c r="K34" s="73"/>
      <c r="L34" s="79">
        <f>G34+I34+K34</f>
        <v>0</v>
      </c>
      <c r="M34" s="36"/>
      <c r="N34" s="27"/>
      <c r="O34" s="8"/>
      <c r="P34" s="8"/>
    </row>
    <row r="35" spans="1:16" s="1" customFormat="1" ht="15.75">
      <c r="A35" s="67">
        <v>10</v>
      </c>
      <c r="B35" s="83" t="s">
        <v>46</v>
      </c>
      <c r="C35" s="84" t="s">
        <v>47</v>
      </c>
      <c r="D35" s="85"/>
      <c r="E35" s="86">
        <v>2</v>
      </c>
      <c r="F35" s="79"/>
      <c r="G35" s="79"/>
      <c r="H35" s="79"/>
      <c r="I35" s="86"/>
      <c r="J35" s="87"/>
      <c r="K35" s="88">
        <f>E35*J35</f>
        <v>0</v>
      </c>
      <c r="L35" s="79">
        <f t="shared" si="6"/>
        <v>0</v>
      </c>
      <c r="M35" s="36"/>
      <c r="N35" s="27"/>
      <c r="O35" s="8"/>
      <c r="P35" s="8"/>
    </row>
    <row r="36" spans="1:16" s="8" customFormat="1" ht="30">
      <c r="A36" s="21">
        <v>11</v>
      </c>
      <c r="B36" s="65" t="s">
        <v>38</v>
      </c>
      <c r="C36" s="21" t="s">
        <v>18</v>
      </c>
      <c r="D36" s="34"/>
      <c r="E36" s="77">
        <f>E26</f>
        <v>1067</v>
      </c>
      <c r="F36" s="34"/>
      <c r="G36" s="33"/>
      <c r="H36" s="28"/>
      <c r="I36" s="49">
        <f>H36*E36</f>
        <v>0</v>
      </c>
      <c r="J36" s="34"/>
      <c r="K36" s="33"/>
      <c r="L36" s="59">
        <f>G36+I36+K36</f>
        <v>0</v>
      </c>
    </row>
    <row r="37" spans="1:16" s="8" customFormat="1">
      <c r="A37" s="21"/>
      <c r="B37" s="66" t="s">
        <v>19</v>
      </c>
      <c r="C37" s="32" t="s">
        <v>16</v>
      </c>
      <c r="D37" s="32">
        <v>3</v>
      </c>
      <c r="E37" s="33">
        <f>E36*D37</f>
        <v>3201</v>
      </c>
      <c r="F37" s="35"/>
      <c r="G37" s="28">
        <f>F37*E37</f>
        <v>0</v>
      </c>
      <c r="H37" s="61"/>
      <c r="I37" s="33"/>
      <c r="J37" s="34"/>
      <c r="K37" s="33"/>
      <c r="L37" s="59">
        <f t="shared" ref="L37:L38" si="7">G37+I37+K37</f>
        <v>0</v>
      </c>
    </row>
    <row r="38" spans="1:16" s="8" customFormat="1" ht="15.6" customHeight="1">
      <c r="A38" s="21"/>
      <c r="B38" s="66" t="s">
        <v>4</v>
      </c>
      <c r="C38" s="32"/>
      <c r="D38" s="34"/>
      <c r="E38" s="33"/>
      <c r="F38" s="34"/>
      <c r="G38" s="28">
        <f>SUM(G36:G37)*5%</f>
        <v>0</v>
      </c>
      <c r="H38" s="61"/>
      <c r="I38" s="33"/>
      <c r="J38" s="34"/>
      <c r="K38" s="33"/>
      <c r="L38" s="59">
        <f t="shared" si="7"/>
        <v>0</v>
      </c>
    </row>
    <row r="39" spans="1:16" s="8" customFormat="1">
      <c r="A39" s="21">
        <v>12</v>
      </c>
      <c r="B39" s="65" t="s">
        <v>36</v>
      </c>
      <c r="C39" s="21" t="s">
        <v>18</v>
      </c>
      <c r="D39" s="34"/>
      <c r="E39" s="33">
        <f>E27</f>
        <v>1067</v>
      </c>
      <c r="F39" s="34"/>
      <c r="G39" s="33"/>
      <c r="H39" s="28"/>
      <c r="I39" s="49">
        <f>H39*E39</f>
        <v>0</v>
      </c>
      <c r="J39" s="34"/>
      <c r="K39" s="33"/>
      <c r="L39" s="59">
        <f>G39+I39+K39</f>
        <v>0</v>
      </c>
      <c r="M39" s="81"/>
    </row>
    <row r="40" spans="1:16" s="8" customFormat="1">
      <c r="A40" s="21"/>
      <c r="B40" s="66" t="s">
        <v>19</v>
      </c>
      <c r="C40" s="32" t="s">
        <v>16</v>
      </c>
      <c r="D40" s="32">
        <v>25</v>
      </c>
      <c r="E40" s="33">
        <f>E39*D40</f>
        <v>26675</v>
      </c>
      <c r="F40" s="35"/>
      <c r="G40" s="28">
        <f>F40*E40</f>
        <v>0</v>
      </c>
      <c r="H40" s="61"/>
      <c r="I40" s="33"/>
      <c r="J40" s="34"/>
      <c r="K40" s="33"/>
      <c r="L40" s="59">
        <f t="shared" ref="L40:L42" si="8">G40+I40+K40</f>
        <v>0</v>
      </c>
    </row>
    <row r="41" spans="1:16" s="8" customFormat="1">
      <c r="A41" s="21"/>
      <c r="B41" s="66" t="s">
        <v>37</v>
      </c>
      <c r="C41" s="32" t="s">
        <v>16</v>
      </c>
      <c r="D41" s="32">
        <v>1</v>
      </c>
      <c r="E41" s="33">
        <f>E39*D41</f>
        <v>1067</v>
      </c>
      <c r="F41" s="60"/>
      <c r="G41" s="28">
        <f>F41*E41</f>
        <v>0</v>
      </c>
      <c r="H41" s="61"/>
      <c r="I41" s="33"/>
      <c r="J41" s="34"/>
      <c r="K41" s="33"/>
      <c r="L41" s="59">
        <f t="shared" si="8"/>
        <v>0</v>
      </c>
    </row>
    <row r="42" spans="1:16" s="8" customFormat="1">
      <c r="A42" s="21"/>
      <c r="B42" s="66" t="s">
        <v>4</v>
      </c>
      <c r="C42" s="32"/>
      <c r="D42" s="34"/>
      <c r="E42" s="33"/>
      <c r="F42" s="34"/>
      <c r="G42" s="28">
        <f>SUM(G39:G41)*5%</f>
        <v>0</v>
      </c>
      <c r="H42" s="61"/>
      <c r="I42" s="33"/>
      <c r="J42" s="34"/>
      <c r="K42" s="33"/>
      <c r="L42" s="59">
        <f t="shared" si="8"/>
        <v>0</v>
      </c>
    </row>
    <row r="43" spans="1:16" s="8" customFormat="1" ht="30">
      <c r="A43" s="21">
        <v>13</v>
      </c>
      <c r="B43" s="65" t="s">
        <v>40</v>
      </c>
      <c r="C43" s="21" t="s">
        <v>18</v>
      </c>
      <c r="D43" s="34"/>
      <c r="E43" s="33">
        <f>E39</f>
        <v>1067</v>
      </c>
      <c r="F43" s="34"/>
      <c r="G43" s="33"/>
      <c r="H43" s="28"/>
      <c r="I43" s="49">
        <f>H43*E43</f>
        <v>0</v>
      </c>
      <c r="J43" s="34"/>
      <c r="K43" s="33"/>
      <c r="L43" s="59">
        <f>G43+I43+K43</f>
        <v>0</v>
      </c>
    </row>
    <row r="44" spans="1:16" s="8" customFormat="1">
      <c r="A44" s="21"/>
      <c r="B44" s="66" t="s">
        <v>19</v>
      </c>
      <c r="C44" s="32" t="s">
        <v>16</v>
      </c>
      <c r="D44" s="32">
        <v>0.9</v>
      </c>
      <c r="E44" s="33">
        <f>E43*D44</f>
        <v>960.30000000000007</v>
      </c>
      <c r="F44" s="35"/>
      <c r="G44" s="28">
        <f>F44*E44</f>
        <v>0</v>
      </c>
      <c r="H44" s="61"/>
      <c r="I44" s="33"/>
      <c r="J44" s="34"/>
      <c r="K44" s="33"/>
      <c r="L44" s="59">
        <f t="shared" ref="L44:L46" si="9">G44+I44+K44</f>
        <v>0</v>
      </c>
    </row>
    <row r="45" spans="1:16" s="8" customFormat="1">
      <c r="A45" s="21"/>
      <c r="B45" s="66" t="s">
        <v>20</v>
      </c>
      <c r="C45" s="32" t="s">
        <v>16</v>
      </c>
      <c r="D45" s="32">
        <v>0.7</v>
      </c>
      <c r="E45" s="33">
        <f>E43*D45</f>
        <v>746.9</v>
      </c>
      <c r="F45" s="60"/>
      <c r="G45" s="28">
        <f>F45*E45</f>
        <v>0</v>
      </c>
      <c r="H45" s="61"/>
      <c r="I45" s="33"/>
      <c r="J45" s="34"/>
      <c r="K45" s="33"/>
      <c r="L45" s="59">
        <f t="shared" si="9"/>
        <v>0</v>
      </c>
    </row>
    <row r="46" spans="1:16" s="8" customFormat="1">
      <c r="A46" s="21"/>
      <c r="B46" s="66" t="s">
        <v>4</v>
      </c>
      <c r="C46" s="32"/>
      <c r="D46" s="34"/>
      <c r="E46" s="33"/>
      <c r="F46" s="34"/>
      <c r="G46" s="28">
        <f>SUM(G43:G45)*5%</f>
        <v>0</v>
      </c>
      <c r="H46" s="61"/>
      <c r="I46" s="33"/>
      <c r="J46" s="34"/>
      <c r="K46" s="33"/>
      <c r="L46" s="59">
        <f t="shared" si="9"/>
        <v>0</v>
      </c>
    </row>
    <row r="47" spans="1:16" ht="15.75">
      <c r="A47" s="37"/>
      <c r="B47" s="38"/>
      <c r="C47" s="38"/>
      <c r="D47" s="29"/>
      <c r="E47" s="38"/>
      <c r="F47" s="38"/>
      <c r="G47" s="38"/>
      <c r="H47" s="38"/>
      <c r="I47" s="38"/>
      <c r="J47" s="38"/>
      <c r="K47" s="38"/>
      <c r="L47" s="39"/>
      <c r="M47" s="36"/>
      <c r="N47" s="27"/>
      <c r="O47" s="27"/>
      <c r="P47" s="27"/>
    </row>
    <row r="48" spans="1:16" s="8" customFormat="1" ht="16.5">
      <c r="A48" s="40"/>
      <c r="B48" s="41"/>
      <c r="C48" s="42"/>
      <c r="D48" s="43"/>
      <c r="E48" s="44"/>
      <c r="F48" s="45"/>
      <c r="G48" s="47">
        <f>SUM(G11:G47)</f>
        <v>0</v>
      </c>
      <c r="H48" s="46"/>
      <c r="I48" s="47">
        <f>SUM(I11:I47)</f>
        <v>0</v>
      </c>
      <c r="J48" s="46"/>
      <c r="K48" s="47">
        <f>SUM(K11:K47)</f>
        <v>0</v>
      </c>
      <c r="L48" s="47">
        <f>SUM(L11:L47)</f>
        <v>0</v>
      </c>
      <c r="M48" s="36"/>
      <c r="N48" s="27"/>
      <c r="O48" s="27"/>
      <c r="P48" s="27"/>
    </row>
  </sheetData>
  <mergeCells count="13">
    <mergeCell ref="J8:K8"/>
    <mergeCell ref="L8:L9"/>
    <mergeCell ref="J2:L2"/>
    <mergeCell ref="B3:G3"/>
    <mergeCell ref="B5:G5"/>
    <mergeCell ref="A8:A9"/>
    <mergeCell ref="B8:B9"/>
    <mergeCell ref="C8:C9"/>
    <mergeCell ref="D8:E8"/>
    <mergeCell ref="F8:G8"/>
    <mergeCell ref="H8:I8"/>
    <mergeCell ref="B6:F6"/>
    <mergeCell ref="B4:H4"/>
  </mergeCells>
  <printOptions horizontalCentered="1"/>
  <pageMargins left="0.2" right="0.2" top="0.5" bottom="0.5" header="0.3" footer="0.3"/>
  <pageSetup paperSize="9" scale="67" orientation="landscape" r:id="rId1"/>
  <headerFooter scaleWithDoc="0" alignWithMargins="0">
    <oddFooter>Page &amp;P of &amp;N</oddFooter>
  </headerFooter>
  <colBreaks count="1" manualBreakCount="1">
    <brk id="12" max="2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10" zoomScale="80" zoomScaleNormal="80" zoomScaleSheetLayoutView="70" workbookViewId="0">
      <selection activeCell="E56" sqref="E56"/>
    </sheetView>
  </sheetViews>
  <sheetFormatPr defaultColWidth="8.85546875" defaultRowHeight="15"/>
  <cols>
    <col min="1" max="1" width="14.5703125" style="26" customWidth="1"/>
    <col min="2" max="2" width="43" style="26" customWidth="1"/>
    <col min="3" max="3" width="11.28515625" style="26" customWidth="1"/>
    <col min="4" max="4" width="11.7109375" style="26" customWidth="1"/>
    <col min="5" max="6" width="13.140625" style="26" customWidth="1"/>
    <col min="7" max="7" width="14" style="26" customWidth="1"/>
    <col min="8" max="8" width="11.85546875" style="26" customWidth="1"/>
    <col min="9" max="9" width="12.42578125" style="26" customWidth="1"/>
    <col min="10" max="10" width="14.85546875" style="26" bestFit="1" customWidth="1"/>
    <col min="11" max="11" width="12.7109375" style="26" bestFit="1" customWidth="1"/>
    <col min="12" max="12" width="17.5703125" style="26" customWidth="1"/>
    <col min="13" max="16384" width="8.85546875" style="26"/>
  </cols>
  <sheetData>
    <row r="1" spans="1:12" s="8" customFormat="1">
      <c r="A1" s="3"/>
      <c r="B1" s="3"/>
      <c r="C1" s="4"/>
      <c r="D1" s="4"/>
      <c r="E1" s="4"/>
      <c r="F1" s="5"/>
      <c r="G1" s="4"/>
      <c r="H1" s="53"/>
      <c r="I1" s="4"/>
      <c r="J1" s="4"/>
      <c r="K1" s="4"/>
      <c r="L1" s="7"/>
    </row>
    <row r="2" spans="1:12" s="8" customFormat="1">
      <c r="A2" s="4"/>
      <c r="B2" s="3"/>
      <c r="C2" s="4"/>
      <c r="D2" s="4"/>
      <c r="E2" s="4"/>
      <c r="F2" s="5"/>
      <c r="G2" s="4"/>
      <c r="H2" s="53"/>
      <c r="I2" s="4"/>
      <c r="J2" s="89"/>
      <c r="K2" s="90"/>
      <c r="L2" s="91"/>
    </row>
    <row r="3" spans="1:12" s="8" customFormat="1" ht="16.5">
      <c r="A3" s="4"/>
      <c r="B3" s="92"/>
      <c r="C3" s="92"/>
      <c r="D3" s="92"/>
      <c r="E3" s="92"/>
      <c r="F3" s="92"/>
      <c r="G3" s="92"/>
      <c r="H3" s="53"/>
      <c r="I3" s="4"/>
      <c r="J3" s="9"/>
      <c r="K3" s="10"/>
      <c r="L3" s="11"/>
    </row>
    <row r="4" spans="1:12" s="8" customFormat="1" ht="28.9" customHeight="1">
      <c r="A4" s="3"/>
      <c r="B4" s="93" t="s">
        <v>26</v>
      </c>
      <c r="C4" s="93"/>
      <c r="D4" s="93"/>
      <c r="E4" s="93"/>
      <c r="F4" s="93"/>
      <c r="G4" s="93"/>
      <c r="H4" s="93"/>
      <c r="I4" s="4"/>
      <c r="J4" s="30"/>
      <c r="K4" s="31"/>
      <c r="L4" s="11"/>
    </row>
    <row r="5" spans="1:12" s="8" customFormat="1" ht="15.75">
      <c r="A5" s="3"/>
      <c r="B5" s="93" t="s">
        <v>5</v>
      </c>
      <c r="C5" s="93"/>
      <c r="D5" s="93"/>
      <c r="E5" s="93"/>
      <c r="F5" s="93"/>
      <c r="G5" s="93"/>
      <c r="H5" s="53"/>
      <c r="I5" s="4"/>
      <c r="J5" s="12"/>
      <c r="K5" s="12"/>
      <c r="L5" s="13"/>
    </row>
    <row r="6" spans="1:12" s="8" customFormat="1" ht="15.75">
      <c r="A6" s="3"/>
      <c r="B6" s="93" t="s">
        <v>42</v>
      </c>
      <c r="C6" s="93"/>
      <c r="D6" s="93"/>
      <c r="E6" s="93"/>
      <c r="F6" s="93"/>
      <c r="G6" s="52"/>
      <c r="H6" s="53"/>
      <c r="I6" s="4"/>
      <c r="J6" s="12"/>
      <c r="K6" s="12"/>
      <c r="L6" s="14"/>
    </row>
    <row r="7" spans="1:12" s="8" customFormat="1" ht="14.25">
      <c r="B7" s="15"/>
      <c r="D7" s="16"/>
      <c r="E7" s="16"/>
      <c r="G7" s="16"/>
      <c r="H7" s="16"/>
      <c r="I7" s="16"/>
      <c r="J7" s="16"/>
      <c r="K7" s="16"/>
      <c r="L7" s="17"/>
    </row>
    <row r="8" spans="1:12" s="8" customFormat="1" ht="42.6" customHeight="1">
      <c r="A8" s="94" t="s">
        <v>0</v>
      </c>
      <c r="B8" s="96" t="s">
        <v>6</v>
      </c>
      <c r="C8" s="96" t="s">
        <v>7</v>
      </c>
      <c r="D8" s="98" t="s">
        <v>8</v>
      </c>
      <c r="E8" s="99"/>
      <c r="F8" s="98" t="s">
        <v>9</v>
      </c>
      <c r="G8" s="99"/>
      <c r="H8" s="98" t="s">
        <v>2</v>
      </c>
      <c r="I8" s="99"/>
      <c r="J8" s="98" t="s">
        <v>10</v>
      </c>
      <c r="K8" s="99"/>
      <c r="L8" s="100" t="s">
        <v>11</v>
      </c>
    </row>
    <row r="9" spans="1:12" s="8" customFormat="1" ht="42.6" customHeight="1">
      <c r="A9" s="95"/>
      <c r="B9" s="97"/>
      <c r="C9" s="97"/>
      <c r="D9" s="18" t="s">
        <v>12</v>
      </c>
      <c r="E9" s="19" t="s">
        <v>13</v>
      </c>
      <c r="F9" s="20" t="s">
        <v>14</v>
      </c>
      <c r="G9" s="19" t="s">
        <v>13</v>
      </c>
      <c r="H9" s="18" t="s">
        <v>14</v>
      </c>
      <c r="I9" s="19" t="s">
        <v>13</v>
      </c>
      <c r="J9" s="18" t="s">
        <v>14</v>
      </c>
      <c r="K9" s="19" t="s">
        <v>13</v>
      </c>
      <c r="L9" s="101"/>
    </row>
    <row r="10" spans="1:12" s="8" customFormat="1">
      <c r="A10" s="54">
        <v>1</v>
      </c>
      <c r="B10" s="55">
        <v>2</v>
      </c>
      <c r="C10" s="55">
        <v>3</v>
      </c>
      <c r="D10" s="56">
        <v>4</v>
      </c>
      <c r="E10" s="57">
        <v>5</v>
      </c>
      <c r="F10" s="56">
        <v>6</v>
      </c>
      <c r="G10" s="57">
        <v>7</v>
      </c>
      <c r="H10" s="56">
        <v>8</v>
      </c>
      <c r="I10" s="57">
        <v>9</v>
      </c>
      <c r="J10" s="56">
        <v>10</v>
      </c>
      <c r="K10" s="57">
        <v>11</v>
      </c>
      <c r="L10" s="58">
        <v>12</v>
      </c>
    </row>
    <row r="11" spans="1:12" s="8" customFormat="1" ht="30">
      <c r="A11" s="21">
        <v>1</v>
      </c>
      <c r="B11" s="65" t="s">
        <v>27</v>
      </c>
      <c r="C11" s="21" t="s">
        <v>18</v>
      </c>
      <c r="D11" s="34"/>
      <c r="E11" s="33">
        <f>150*2</f>
        <v>300</v>
      </c>
      <c r="F11" s="34"/>
      <c r="G11" s="33"/>
      <c r="H11" s="28"/>
      <c r="I11" s="49">
        <f>H11*E11</f>
        <v>0</v>
      </c>
      <c r="J11" s="34"/>
      <c r="K11" s="33"/>
      <c r="L11" s="59">
        <f>G11+I11+K11</f>
        <v>0</v>
      </c>
    </row>
    <row r="12" spans="1:12" s="8" customFormat="1">
      <c r="A12" s="21"/>
      <c r="B12" s="66" t="s">
        <v>28</v>
      </c>
      <c r="C12" s="32" t="s">
        <v>18</v>
      </c>
      <c r="D12" s="32">
        <v>1.1499999999999999</v>
      </c>
      <c r="E12" s="33">
        <f>E11*D12</f>
        <v>345</v>
      </c>
      <c r="F12" s="35"/>
      <c r="G12" s="28">
        <f>F12*E12</f>
        <v>0</v>
      </c>
      <c r="H12" s="61"/>
      <c r="I12" s="33"/>
      <c r="J12" s="34"/>
      <c r="K12" s="33"/>
      <c r="L12" s="59">
        <f t="shared" ref="L12:L14" si="0">G12+I12+K12</f>
        <v>0</v>
      </c>
    </row>
    <row r="13" spans="1:12" s="8" customFormat="1">
      <c r="A13" s="21"/>
      <c r="B13" s="66" t="s">
        <v>3</v>
      </c>
      <c r="C13" s="32" t="s">
        <v>17</v>
      </c>
      <c r="D13" s="32">
        <v>3.4200000000000001E-2</v>
      </c>
      <c r="E13" s="33">
        <f>E11*D13</f>
        <v>10.26</v>
      </c>
      <c r="F13" s="60"/>
      <c r="G13" s="28">
        <f>F13*E13</f>
        <v>0</v>
      </c>
      <c r="H13" s="61"/>
      <c r="I13" s="33"/>
      <c r="J13" s="34"/>
      <c r="K13" s="33"/>
      <c r="L13" s="59">
        <f t="shared" si="0"/>
        <v>0</v>
      </c>
    </row>
    <row r="14" spans="1:12" s="8" customFormat="1">
      <c r="A14" s="21"/>
      <c r="B14" s="66" t="s">
        <v>4</v>
      </c>
      <c r="C14" s="32"/>
      <c r="D14" s="34"/>
      <c r="E14" s="33"/>
      <c r="F14" s="34"/>
      <c r="G14" s="28">
        <f>SUM(G11:G13)*5%</f>
        <v>0</v>
      </c>
      <c r="H14" s="61"/>
      <c r="I14" s="33"/>
      <c r="J14" s="34"/>
      <c r="K14" s="33"/>
      <c r="L14" s="59">
        <f t="shared" si="0"/>
        <v>0</v>
      </c>
    </row>
    <row r="15" spans="1:12" s="8" customFormat="1">
      <c r="A15" s="21">
        <v>2</v>
      </c>
      <c r="B15" s="65" t="s">
        <v>29</v>
      </c>
      <c r="C15" s="21" t="s">
        <v>18</v>
      </c>
      <c r="D15" s="34"/>
      <c r="E15" s="33">
        <v>1067</v>
      </c>
      <c r="F15" s="34"/>
      <c r="G15" s="33"/>
      <c r="H15" s="28"/>
      <c r="I15" s="49">
        <f>H15*E15</f>
        <v>0</v>
      </c>
      <c r="J15" s="34"/>
      <c r="K15" s="33"/>
      <c r="L15" s="59">
        <f>G15+I15+K15</f>
        <v>0</v>
      </c>
    </row>
    <row r="16" spans="1:12" s="8" customFormat="1">
      <c r="A16" s="21"/>
      <c r="B16" s="66" t="s">
        <v>30</v>
      </c>
      <c r="C16" s="32" t="s">
        <v>18</v>
      </c>
      <c r="D16" s="32">
        <v>1.05</v>
      </c>
      <c r="E16" s="33">
        <f>E15*D16</f>
        <v>1120.3500000000001</v>
      </c>
      <c r="F16" s="35"/>
      <c r="G16" s="28">
        <f>F16*E16</f>
        <v>0</v>
      </c>
      <c r="H16" s="34"/>
      <c r="I16" s="33"/>
      <c r="J16" s="34"/>
      <c r="K16" s="33"/>
      <c r="L16" s="59">
        <f t="shared" ref="L16:L17" si="1">G16+I16+K16</f>
        <v>0</v>
      </c>
    </row>
    <row r="17" spans="1:16" s="8" customFormat="1">
      <c r="A17" s="21"/>
      <c r="B17" s="66" t="s">
        <v>4</v>
      </c>
      <c r="C17" s="32"/>
      <c r="D17" s="34"/>
      <c r="E17" s="33"/>
      <c r="F17" s="34"/>
      <c r="G17" s="28">
        <f>SUM(G15:G16)*5%</f>
        <v>0</v>
      </c>
      <c r="H17" s="34"/>
      <c r="I17" s="33"/>
      <c r="J17" s="34"/>
      <c r="K17" s="33"/>
      <c r="L17" s="59">
        <f t="shared" si="1"/>
        <v>0</v>
      </c>
    </row>
    <row r="18" spans="1:16" s="8" customFormat="1" ht="45">
      <c r="A18" s="21">
        <v>3</v>
      </c>
      <c r="B18" s="65" t="s">
        <v>43</v>
      </c>
      <c r="C18" s="21" t="s">
        <v>15</v>
      </c>
      <c r="D18" s="34"/>
      <c r="E18" s="33">
        <v>2</v>
      </c>
      <c r="F18" s="34"/>
      <c r="G18" s="33"/>
      <c r="H18" s="28"/>
      <c r="I18" s="49">
        <f>H18*E18</f>
        <v>0</v>
      </c>
      <c r="J18" s="34"/>
      <c r="K18" s="33"/>
      <c r="L18" s="59">
        <f>G18+I18+K18</f>
        <v>0</v>
      </c>
    </row>
    <row r="19" spans="1:16" s="8" customFormat="1">
      <c r="A19" s="21"/>
      <c r="B19" s="66" t="s">
        <v>34</v>
      </c>
      <c r="C19" s="32" t="s">
        <v>15</v>
      </c>
      <c r="D19" s="32">
        <v>1</v>
      </c>
      <c r="E19" s="33">
        <f>E18*D19</f>
        <v>2</v>
      </c>
      <c r="F19" s="35"/>
      <c r="G19" s="28">
        <f>F19*E19</f>
        <v>0</v>
      </c>
      <c r="H19" s="61"/>
      <c r="I19" s="33"/>
      <c r="J19" s="34"/>
      <c r="K19" s="33"/>
      <c r="L19" s="59">
        <f t="shared" ref="L19:L21" si="2">G19+I19+K19</f>
        <v>0</v>
      </c>
    </row>
    <row r="20" spans="1:16" s="8" customFormat="1">
      <c r="A20" s="21"/>
      <c r="B20" s="66" t="s">
        <v>33</v>
      </c>
      <c r="C20" s="32" t="s">
        <v>16</v>
      </c>
      <c r="D20" s="32">
        <v>25</v>
      </c>
      <c r="E20" s="33">
        <f>E18*D20</f>
        <v>50</v>
      </c>
      <c r="F20" s="60"/>
      <c r="G20" s="28">
        <f>F20*E20</f>
        <v>0</v>
      </c>
      <c r="H20" s="61"/>
      <c r="I20" s="33"/>
      <c r="J20" s="34"/>
      <c r="K20" s="33"/>
      <c r="L20" s="59">
        <f t="shared" si="2"/>
        <v>0</v>
      </c>
    </row>
    <row r="21" spans="1:16" s="8" customFormat="1">
      <c r="A21" s="21"/>
      <c r="B21" s="66" t="s">
        <v>4</v>
      </c>
      <c r="C21" s="32"/>
      <c r="D21" s="34"/>
      <c r="E21" s="33"/>
      <c r="F21" s="34"/>
      <c r="G21" s="28">
        <f>SUM(G18:G20)*5%</f>
        <v>0</v>
      </c>
      <c r="H21" s="61"/>
      <c r="I21" s="33"/>
      <c r="J21" s="34"/>
      <c r="K21" s="33"/>
      <c r="L21" s="59">
        <f t="shared" si="2"/>
        <v>0</v>
      </c>
    </row>
    <row r="22" spans="1:16" s="8" customFormat="1" ht="30">
      <c r="A22" s="21">
        <v>4</v>
      </c>
      <c r="B22" s="65" t="s">
        <v>35</v>
      </c>
      <c r="C22" s="21" t="s">
        <v>18</v>
      </c>
      <c r="D22" s="34"/>
      <c r="E22" s="33">
        <f>15*4</f>
        <v>60</v>
      </c>
      <c r="F22" s="34"/>
      <c r="G22" s="33"/>
      <c r="H22" s="28"/>
      <c r="I22" s="49">
        <f>H22*E22</f>
        <v>0</v>
      </c>
      <c r="J22" s="34"/>
      <c r="K22" s="33"/>
      <c r="L22" s="59">
        <f>G22+I22+K22</f>
        <v>0</v>
      </c>
    </row>
    <row r="23" spans="1:16" s="8" customFormat="1">
      <c r="A23" s="21"/>
      <c r="B23" s="66" t="s">
        <v>28</v>
      </c>
      <c r="C23" s="32" t="s">
        <v>18</v>
      </c>
      <c r="D23" s="32">
        <v>1.1499999999999999</v>
      </c>
      <c r="E23" s="33">
        <f>E22*D23</f>
        <v>69</v>
      </c>
      <c r="F23" s="35"/>
      <c r="G23" s="28">
        <f>F23*E23</f>
        <v>0</v>
      </c>
      <c r="H23" s="61"/>
      <c r="I23" s="33"/>
      <c r="J23" s="34"/>
      <c r="K23" s="33"/>
      <c r="L23" s="59">
        <f t="shared" ref="L23:L25" si="3">G23+I23+K23</f>
        <v>0</v>
      </c>
    </row>
    <row r="24" spans="1:16" s="8" customFormat="1">
      <c r="A24" s="21"/>
      <c r="B24" s="66" t="s">
        <v>3</v>
      </c>
      <c r="C24" s="32" t="s">
        <v>17</v>
      </c>
      <c r="D24" s="32">
        <v>3.4200000000000001E-2</v>
      </c>
      <c r="E24" s="33">
        <f>E22*D24</f>
        <v>2.052</v>
      </c>
      <c r="F24" s="60"/>
      <c r="G24" s="28">
        <f>F24*E24</f>
        <v>0</v>
      </c>
      <c r="H24" s="61"/>
      <c r="I24" s="33"/>
      <c r="J24" s="34"/>
      <c r="K24" s="33"/>
      <c r="L24" s="59">
        <f t="shared" si="3"/>
        <v>0</v>
      </c>
    </row>
    <row r="25" spans="1:16" s="8" customFormat="1">
      <c r="A25" s="21"/>
      <c r="B25" s="66" t="s">
        <v>4</v>
      </c>
      <c r="C25" s="32"/>
      <c r="D25" s="34"/>
      <c r="E25" s="33"/>
      <c r="F25" s="34"/>
      <c r="G25" s="28">
        <f>SUM(G22:G24)*5%</f>
        <v>0</v>
      </c>
      <c r="H25" s="61"/>
      <c r="I25" s="33"/>
      <c r="J25" s="34"/>
      <c r="K25" s="33"/>
      <c r="L25" s="59">
        <f t="shared" si="3"/>
        <v>0</v>
      </c>
    </row>
    <row r="26" spans="1:16" s="8" customFormat="1" ht="27.6" customHeight="1">
      <c r="A26" s="21">
        <v>5</v>
      </c>
      <c r="B26" s="65" t="s">
        <v>44</v>
      </c>
      <c r="C26" s="21" t="s">
        <v>18</v>
      </c>
      <c r="D26" s="34"/>
      <c r="E26" s="33">
        <f>E15</f>
        <v>1067</v>
      </c>
      <c r="F26" s="34"/>
      <c r="G26" s="33"/>
      <c r="H26" s="28"/>
      <c r="I26" s="49">
        <f>H26*E26</f>
        <v>0</v>
      </c>
      <c r="J26" s="34"/>
      <c r="K26" s="33"/>
      <c r="L26" s="59">
        <f>G26+I26+K26</f>
        <v>0</v>
      </c>
    </row>
    <row r="27" spans="1:16" s="8" customFormat="1" ht="28.15" customHeight="1">
      <c r="A27" s="21">
        <v>6</v>
      </c>
      <c r="B27" s="65" t="s">
        <v>45</v>
      </c>
      <c r="C27" s="21" t="s">
        <v>18</v>
      </c>
      <c r="D27" s="34"/>
      <c r="E27" s="33">
        <f>E26</f>
        <v>1067</v>
      </c>
      <c r="F27" s="34"/>
      <c r="G27" s="33"/>
      <c r="H27" s="28"/>
      <c r="I27" s="49">
        <f>H27*E27</f>
        <v>0</v>
      </c>
      <c r="J27" s="34"/>
      <c r="K27" s="33"/>
      <c r="L27" s="59">
        <f>G27+I27+K27</f>
        <v>0</v>
      </c>
    </row>
    <row r="28" spans="1:16" s="8" customFormat="1" ht="28.15" customHeight="1">
      <c r="A28" s="21">
        <v>7</v>
      </c>
      <c r="B28" s="65" t="s">
        <v>31</v>
      </c>
      <c r="C28" s="21" t="s">
        <v>15</v>
      </c>
      <c r="D28" s="34"/>
      <c r="E28" s="33">
        <f>E27*0.02*1.5</f>
        <v>32.01</v>
      </c>
      <c r="F28" s="34"/>
      <c r="G28" s="33"/>
      <c r="H28" s="28"/>
      <c r="I28" s="49">
        <f>H28*E28</f>
        <v>0</v>
      </c>
      <c r="J28" s="34"/>
      <c r="K28" s="33"/>
      <c r="L28" s="59">
        <f>G28+I28+K28</f>
        <v>0</v>
      </c>
    </row>
    <row r="29" spans="1:16" s="8" customFormat="1" ht="28.15" customHeight="1">
      <c r="A29" s="21">
        <v>8</v>
      </c>
      <c r="B29" s="65" t="s">
        <v>32</v>
      </c>
      <c r="C29" s="21" t="s">
        <v>15</v>
      </c>
      <c r="D29" s="34"/>
      <c r="E29" s="33">
        <f>E28</f>
        <v>32.01</v>
      </c>
      <c r="F29" s="34"/>
      <c r="G29" s="33"/>
      <c r="H29" s="28"/>
      <c r="I29" s="49"/>
      <c r="J29" s="28"/>
      <c r="K29" s="49">
        <f>J29*E29</f>
        <v>0</v>
      </c>
      <c r="L29" s="59">
        <f>G29+I29+K29</f>
        <v>0</v>
      </c>
    </row>
    <row r="30" spans="1:16" s="1" customFormat="1" ht="16.899999999999999" customHeight="1">
      <c r="A30" s="50">
        <v>9</v>
      </c>
      <c r="B30" s="62" t="s">
        <v>21</v>
      </c>
      <c r="C30" s="50" t="s">
        <v>18</v>
      </c>
      <c r="D30" s="63"/>
      <c r="E30" s="51">
        <v>1500</v>
      </c>
      <c r="F30" s="22"/>
      <c r="G30" s="63"/>
      <c r="H30" s="23"/>
      <c r="I30" s="24">
        <f t="shared" ref="I30" si="4">E30*H30</f>
        <v>0</v>
      </c>
      <c r="J30" s="64"/>
      <c r="K30" s="64"/>
      <c r="L30" s="23">
        <f>G30+I30+K30</f>
        <v>0</v>
      </c>
      <c r="M30" s="36"/>
      <c r="N30" s="26"/>
    </row>
    <row r="31" spans="1:16" s="2" customFormat="1" ht="15.75">
      <c r="A31" s="67"/>
      <c r="B31" s="68" t="s">
        <v>22</v>
      </c>
      <c r="C31" s="69" t="s">
        <v>15</v>
      </c>
      <c r="D31" s="70">
        <v>3.6999999999999999E-4</v>
      </c>
      <c r="E31" s="71">
        <f>E30*D31</f>
        <v>0.55499999999999994</v>
      </c>
      <c r="F31" s="71"/>
      <c r="G31" s="79">
        <f t="shared" ref="G31:G33" si="5">F31*E31</f>
        <v>0</v>
      </c>
      <c r="H31" s="72"/>
      <c r="I31" s="73"/>
      <c r="J31" s="74"/>
      <c r="K31" s="73"/>
      <c r="L31" s="79">
        <f t="shared" ref="L31:L35" si="6">G31+I31+K31</f>
        <v>0</v>
      </c>
      <c r="M31" s="36"/>
      <c r="N31" s="25"/>
      <c r="O31" s="26"/>
      <c r="P31" s="26"/>
    </row>
    <row r="32" spans="1:16" s="2" customFormat="1" ht="15.75">
      <c r="A32" s="67"/>
      <c r="B32" s="68" t="s">
        <v>23</v>
      </c>
      <c r="C32" s="69" t="s">
        <v>24</v>
      </c>
      <c r="D32" s="70">
        <v>6.0000000000000001E-3</v>
      </c>
      <c r="E32" s="71">
        <f>E30*D32</f>
        <v>9</v>
      </c>
      <c r="F32" s="71"/>
      <c r="G32" s="79">
        <f t="shared" si="5"/>
        <v>0</v>
      </c>
      <c r="H32" s="72"/>
      <c r="I32" s="73"/>
      <c r="J32" s="74"/>
      <c r="K32" s="73"/>
      <c r="L32" s="79">
        <f t="shared" si="6"/>
        <v>0</v>
      </c>
      <c r="M32" s="36"/>
      <c r="N32" s="8"/>
      <c r="O32" s="8"/>
      <c r="P32" s="8"/>
    </row>
    <row r="33" spans="1:16" s="2" customFormat="1" ht="15.75">
      <c r="A33" s="67"/>
      <c r="B33" s="68" t="s">
        <v>25</v>
      </c>
      <c r="C33" s="69" t="s">
        <v>18</v>
      </c>
      <c r="D33" s="70">
        <v>1.2E-2</v>
      </c>
      <c r="E33" s="71">
        <f>E30*D33</f>
        <v>18</v>
      </c>
      <c r="F33" s="71"/>
      <c r="G33" s="80">
        <f t="shared" si="5"/>
        <v>0</v>
      </c>
      <c r="H33" s="72"/>
      <c r="I33" s="73"/>
      <c r="J33" s="74"/>
      <c r="K33" s="73"/>
      <c r="L33" s="79">
        <f t="shared" si="6"/>
        <v>0</v>
      </c>
      <c r="M33" s="36"/>
      <c r="N33" s="8"/>
      <c r="O33" s="8"/>
      <c r="P33" s="8"/>
    </row>
    <row r="34" spans="1:16" s="1" customFormat="1" ht="15.75">
      <c r="A34" s="67"/>
      <c r="B34" s="75" t="s">
        <v>4</v>
      </c>
      <c r="C34" s="69"/>
      <c r="D34" s="76"/>
      <c r="E34" s="73"/>
      <c r="F34" s="71"/>
      <c r="G34" s="79">
        <f>SUM(G31:G33)*5%</f>
        <v>0</v>
      </c>
      <c r="H34" s="71"/>
      <c r="I34" s="73"/>
      <c r="J34" s="73"/>
      <c r="K34" s="73"/>
      <c r="L34" s="79">
        <f t="shared" si="6"/>
        <v>0</v>
      </c>
      <c r="M34" s="36"/>
      <c r="N34" s="27"/>
      <c r="O34" s="8"/>
      <c r="P34" s="8"/>
    </row>
    <row r="35" spans="1:16" s="1" customFormat="1" ht="15.75">
      <c r="A35" s="67">
        <v>10</v>
      </c>
      <c r="B35" s="83" t="s">
        <v>46</v>
      </c>
      <c r="C35" s="84" t="s">
        <v>47</v>
      </c>
      <c r="D35" s="85"/>
      <c r="E35" s="86">
        <v>2</v>
      </c>
      <c r="F35" s="79"/>
      <c r="G35" s="79"/>
      <c r="H35" s="79"/>
      <c r="I35" s="86"/>
      <c r="J35" s="87"/>
      <c r="K35" s="88">
        <f>E35*J35</f>
        <v>0</v>
      </c>
      <c r="L35" s="79">
        <f t="shared" si="6"/>
        <v>0</v>
      </c>
      <c r="M35" s="36"/>
      <c r="N35" s="27"/>
      <c r="O35" s="8"/>
      <c r="P35" s="8"/>
    </row>
    <row r="36" spans="1:16" s="8" customFormat="1" ht="30">
      <c r="A36" s="21">
        <v>11</v>
      </c>
      <c r="B36" s="65" t="s">
        <v>38</v>
      </c>
      <c r="C36" s="21" t="s">
        <v>18</v>
      </c>
      <c r="D36" s="34"/>
      <c r="E36" s="77">
        <v>1067</v>
      </c>
      <c r="F36" s="34"/>
      <c r="G36" s="33"/>
      <c r="H36" s="28"/>
      <c r="I36" s="49">
        <f>H36*E36</f>
        <v>0</v>
      </c>
      <c r="J36" s="34"/>
      <c r="K36" s="33"/>
      <c r="L36" s="59">
        <f>G36+I36+K36</f>
        <v>0</v>
      </c>
    </row>
    <row r="37" spans="1:16" s="8" customFormat="1">
      <c r="A37" s="21"/>
      <c r="B37" s="66" t="s">
        <v>19</v>
      </c>
      <c r="C37" s="32" t="s">
        <v>16</v>
      </c>
      <c r="D37" s="32">
        <v>3</v>
      </c>
      <c r="E37" s="33">
        <f>E36*D37</f>
        <v>3201</v>
      </c>
      <c r="F37" s="35"/>
      <c r="G37" s="28">
        <f>F37*E37</f>
        <v>0</v>
      </c>
      <c r="H37" s="61"/>
      <c r="I37" s="33"/>
      <c r="J37" s="34"/>
      <c r="K37" s="33"/>
      <c r="L37" s="59">
        <f t="shared" ref="L37:L38" si="7">G37+I37+K37</f>
        <v>0</v>
      </c>
    </row>
    <row r="38" spans="1:16" s="8" customFormat="1" ht="15.6" customHeight="1">
      <c r="A38" s="21"/>
      <c r="B38" s="66" t="s">
        <v>4</v>
      </c>
      <c r="C38" s="32"/>
      <c r="D38" s="34"/>
      <c r="E38" s="33"/>
      <c r="F38" s="34"/>
      <c r="G38" s="28">
        <f>SUM(G36:G37)*5%</f>
        <v>0</v>
      </c>
      <c r="H38" s="61"/>
      <c r="I38" s="33"/>
      <c r="J38" s="34"/>
      <c r="K38" s="33"/>
      <c r="L38" s="59">
        <f t="shared" si="7"/>
        <v>0</v>
      </c>
    </row>
    <row r="39" spans="1:16" s="8" customFormat="1" ht="30">
      <c r="A39" s="21">
        <v>12</v>
      </c>
      <c r="B39" s="78" t="s">
        <v>39</v>
      </c>
      <c r="C39" s="21" t="s">
        <v>18</v>
      </c>
      <c r="D39" s="34"/>
      <c r="E39" s="77">
        <f>E36</f>
        <v>1067</v>
      </c>
      <c r="F39" s="34"/>
      <c r="G39" s="33"/>
      <c r="H39" s="28"/>
      <c r="I39" s="49">
        <f>H39*E39</f>
        <v>0</v>
      </c>
      <c r="J39" s="34"/>
      <c r="K39" s="33"/>
      <c r="L39" s="59">
        <f>G39+I39+K39</f>
        <v>0</v>
      </c>
    </row>
    <row r="40" spans="1:16" s="8" customFormat="1">
      <c r="A40" s="21"/>
      <c r="B40" s="66" t="s">
        <v>1</v>
      </c>
      <c r="C40" s="32" t="s">
        <v>18</v>
      </c>
      <c r="D40" s="32">
        <v>1</v>
      </c>
      <c r="E40" s="33">
        <f>E39*D40</f>
        <v>1067</v>
      </c>
      <c r="F40" s="32"/>
      <c r="G40" s="28">
        <f>F40*E40</f>
        <v>0</v>
      </c>
      <c r="H40" s="61"/>
      <c r="I40" s="33"/>
      <c r="J40" s="34"/>
      <c r="K40" s="33"/>
      <c r="L40" s="59">
        <f t="shared" ref="L40:L41" si="8">G40+I40+K40</f>
        <v>0</v>
      </c>
    </row>
    <row r="41" spans="1:16" s="8" customFormat="1" ht="15.6" customHeight="1">
      <c r="A41" s="21"/>
      <c r="B41" s="66" t="s">
        <v>4</v>
      </c>
      <c r="C41" s="32"/>
      <c r="D41" s="34"/>
      <c r="E41" s="33"/>
      <c r="F41" s="34"/>
      <c r="G41" s="28">
        <f>SUM(G39:G40)*5%</f>
        <v>0</v>
      </c>
      <c r="H41" s="61"/>
      <c r="I41" s="33"/>
      <c r="J41" s="34"/>
      <c r="K41" s="33"/>
      <c r="L41" s="59">
        <f t="shared" si="8"/>
        <v>0</v>
      </c>
    </row>
    <row r="42" spans="1:16" ht="15.75">
      <c r="A42" s="37"/>
      <c r="B42" s="38"/>
      <c r="C42" s="38"/>
      <c r="D42" s="29"/>
      <c r="E42" s="38"/>
      <c r="F42" s="38"/>
      <c r="G42" s="38"/>
      <c r="H42" s="38"/>
      <c r="I42" s="38"/>
      <c r="J42" s="38"/>
      <c r="K42" s="38"/>
      <c r="L42" s="39"/>
      <c r="M42" s="36"/>
      <c r="N42" s="27"/>
      <c r="O42" s="27"/>
      <c r="P42" s="27"/>
    </row>
    <row r="43" spans="1:16" s="8" customFormat="1" ht="16.5">
      <c r="A43" s="40"/>
      <c r="B43" s="41"/>
      <c r="C43" s="42"/>
      <c r="D43" s="43"/>
      <c r="E43" s="44"/>
      <c r="F43" s="45"/>
      <c r="G43" s="47">
        <f>SUM(G11:G42)</f>
        <v>0</v>
      </c>
      <c r="H43" s="46"/>
      <c r="I43" s="47">
        <f>SUM(I11:I42)</f>
        <v>0</v>
      </c>
      <c r="J43" s="46"/>
      <c r="K43" s="47">
        <f>SUM(K11:K42)</f>
        <v>0</v>
      </c>
      <c r="L43" s="47">
        <f>SUM(L11:L42)</f>
        <v>0</v>
      </c>
      <c r="M43" s="36"/>
      <c r="N43" s="27"/>
      <c r="O43" s="27"/>
      <c r="P43" s="27"/>
    </row>
  </sheetData>
  <mergeCells count="13">
    <mergeCell ref="H8:I8"/>
    <mergeCell ref="J8:K8"/>
    <mergeCell ref="L8:L9"/>
    <mergeCell ref="J2:L2"/>
    <mergeCell ref="B3:G3"/>
    <mergeCell ref="B4:H4"/>
    <mergeCell ref="B5:G5"/>
    <mergeCell ref="B6:F6"/>
    <mergeCell ref="A8:A9"/>
    <mergeCell ref="B8:B9"/>
    <mergeCell ref="C8:C9"/>
    <mergeCell ref="D8:E8"/>
    <mergeCell ref="F8:G8"/>
  </mergeCells>
  <printOptions horizontalCentered="1"/>
  <pageMargins left="0.2" right="0.2" top="0.5" bottom="0.5" header="0.3" footer="0.3"/>
  <pageSetup paperSize="9" scale="67" orientation="landscape" r:id="rId1"/>
  <headerFooter scaleWithDoc="0" alignWithMargins="0">
    <oddFooter>Page &amp;P of &amp;N</oddFooter>
  </headerFooter>
  <colBreaks count="1" manualBreakCount="1">
    <brk id="12" max="2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ფასადი აგურის იმიტაციით</vt:lpstr>
      <vt:lpstr>ფასადი "მიუნხენი"</vt:lpstr>
      <vt:lpstr>'ფასადი "მიუნხენი"'!Print_Area</vt:lpstr>
      <vt:lpstr>'ფასადი აგურის იმიტაციით'!Print_Area</vt:lpstr>
      <vt:lpstr>'ფასადი "მიუნხენი"'!Print_Titles</vt:lpstr>
      <vt:lpstr>'ფასადი აგურის იმიტაციით'!Print_Titles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2018-11-02T17:03:57Z</dcterms:modified>
</cp:coreProperties>
</file>