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რეზერვუარების ვიდეოსამეთვალყურეო სისტემით აღჭურვა\"/>
    </mc:Choice>
  </mc:AlternateContent>
  <bookViews>
    <workbookView xWindow="0" yWindow="0" windowWidth="28770" windowHeight="11400"/>
  </bookViews>
  <sheets>
    <sheet name="მისამართები" sheetId="1" r:id="rId1"/>
  </sheets>
  <externalReferences>
    <externalReference r:id="rId2"/>
  </externalReferences>
  <definedNames>
    <definedName name="_xlnm._FilterDatabase" localSheetId="0" hidden="1">მისამართები!$B$2:$AF$46</definedName>
    <definedName name="_xlnm.Print_Area" localSheetId="0">მისამართები!$B$1:$AI$46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6" i="1" l="1"/>
  <c r="W46" i="1"/>
  <c r="K46" i="1"/>
  <c r="Y45" i="1"/>
  <c r="X45" i="1"/>
  <c r="W45" i="1"/>
  <c r="K45" i="1"/>
  <c r="Y44" i="1"/>
  <c r="X44" i="1"/>
  <c r="W44" i="1"/>
  <c r="K44" i="1"/>
  <c r="Y43" i="1"/>
  <c r="X43" i="1"/>
  <c r="W43" i="1"/>
  <c r="K43" i="1"/>
  <c r="Y42" i="1"/>
  <c r="X42" i="1"/>
  <c r="W42" i="1"/>
  <c r="K42" i="1"/>
  <c r="Y41" i="1"/>
  <c r="X41" i="1"/>
  <c r="W41" i="1"/>
  <c r="K41" i="1"/>
  <c r="Y40" i="1"/>
  <c r="X40" i="1"/>
  <c r="W40" i="1"/>
  <c r="K40" i="1"/>
  <c r="Y39" i="1"/>
  <c r="X39" i="1"/>
  <c r="W39" i="1"/>
  <c r="K39" i="1"/>
  <c r="Y38" i="1"/>
  <c r="X38" i="1"/>
  <c r="W38" i="1"/>
  <c r="K38" i="1"/>
  <c r="Y37" i="1"/>
  <c r="X37" i="1"/>
  <c r="W37" i="1"/>
  <c r="K37" i="1"/>
  <c r="Y36" i="1"/>
  <c r="X36" i="1"/>
  <c r="W36" i="1"/>
  <c r="K36" i="1"/>
  <c r="Y35" i="1"/>
  <c r="X35" i="1"/>
  <c r="W35" i="1"/>
  <c r="K35" i="1"/>
  <c r="Y34" i="1"/>
  <c r="X34" i="1"/>
  <c r="W34" i="1"/>
  <c r="K34" i="1"/>
  <c r="Y33" i="1"/>
  <c r="X33" i="1"/>
  <c r="W33" i="1"/>
  <c r="K33" i="1"/>
  <c r="Y32" i="1"/>
  <c r="X32" i="1"/>
  <c r="W32" i="1"/>
  <c r="K32" i="1"/>
  <c r="Y31" i="1"/>
  <c r="X31" i="1"/>
  <c r="W31" i="1"/>
  <c r="K31" i="1"/>
  <c r="Y30" i="1"/>
  <c r="X30" i="1"/>
  <c r="W30" i="1"/>
  <c r="K30" i="1"/>
  <c r="Y29" i="1"/>
  <c r="X29" i="1"/>
  <c r="W29" i="1"/>
  <c r="K29" i="1"/>
  <c r="Y28" i="1"/>
  <c r="X28" i="1"/>
  <c r="W28" i="1"/>
  <c r="K28" i="1"/>
  <c r="Y27" i="1"/>
  <c r="X27" i="1"/>
  <c r="W27" i="1"/>
  <c r="K27" i="1"/>
  <c r="Y26" i="1"/>
  <c r="X26" i="1"/>
  <c r="W26" i="1"/>
  <c r="K26" i="1"/>
  <c r="Y25" i="1"/>
  <c r="X25" i="1"/>
  <c r="W25" i="1"/>
  <c r="K25" i="1"/>
  <c r="Y24" i="1"/>
  <c r="X24" i="1"/>
  <c r="W24" i="1"/>
  <c r="K24" i="1"/>
  <c r="Y23" i="1"/>
  <c r="X23" i="1"/>
  <c r="W23" i="1"/>
  <c r="K23" i="1"/>
  <c r="Y22" i="1"/>
  <c r="X22" i="1"/>
  <c r="W22" i="1"/>
  <c r="K22" i="1"/>
  <c r="Y21" i="1"/>
  <c r="X21" i="1"/>
  <c r="W21" i="1"/>
  <c r="K21" i="1"/>
  <c r="Y20" i="1"/>
  <c r="X20" i="1"/>
  <c r="W20" i="1"/>
  <c r="K20" i="1"/>
  <c r="Y19" i="1"/>
  <c r="X19" i="1"/>
  <c r="W19" i="1"/>
  <c r="K19" i="1"/>
  <c r="Y18" i="1"/>
  <c r="X18" i="1"/>
  <c r="W18" i="1"/>
  <c r="K18" i="1"/>
  <c r="Y17" i="1"/>
  <c r="X17" i="1"/>
  <c r="W17" i="1"/>
  <c r="K17" i="1"/>
  <c r="Y16" i="1"/>
  <c r="X16" i="1"/>
  <c r="W16" i="1"/>
  <c r="K16" i="1"/>
  <c r="Y15" i="1"/>
  <c r="X15" i="1"/>
  <c r="W15" i="1"/>
  <c r="K15" i="1"/>
  <c r="Y14" i="1"/>
  <c r="X14" i="1"/>
  <c r="W14" i="1"/>
  <c r="K14" i="1"/>
  <c r="Y13" i="1"/>
  <c r="X13" i="1"/>
  <c r="W13" i="1"/>
  <c r="K13" i="1"/>
  <c r="Y12" i="1"/>
  <c r="X12" i="1"/>
  <c r="W12" i="1"/>
  <c r="K12" i="1"/>
  <c r="Y11" i="1"/>
  <c r="X11" i="1"/>
  <c r="W11" i="1"/>
  <c r="K11" i="1"/>
  <c r="Y10" i="1"/>
  <c r="X10" i="1"/>
  <c r="W10" i="1"/>
  <c r="K10" i="1"/>
  <c r="Y9" i="1"/>
  <c r="X9" i="1"/>
  <c r="W9" i="1"/>
  <c r="K9" i="1"/>
  <c r="Y8" i="1"/>
  <c r="X8" i="1"/>
  <c r="W8" i="1"/>
  <c r="K8" i="1"/>
  <c r="Y7" i="1"/>
  <c r="X7" i="1"/>
  <c r="W7" i="1"/>
  <c r="K7" i="1"/>
  <c r="Y6" i="1"/>
  <c r="X6" i="1"/>
  <c r="W6" i="1"/>
  <c r="K6" i="1"/>
  <c r="Y5" i="1"/>
  <c r="X5" i="1"/>
  <c r="W5" i="1"/>
  <c r="K5" i="1"/>
  <c r="Y4" i="1"/>
  <c r="X4" i="1"/>
  <c r="W4" i="1"/>
  <c r="K4" i="1"/>
  <c r="Y3" i="1"/>
  <c r="X3" i="1"/>
  <c r="W3" i="1"/>
  <c r="K3" i="1"/>
  <c r="Y46" i="1" l="1"/>
</calcChain>
</file>

<file path=xl/comments1.xml><?xml version="1.0" encoding="utf-8"?>
<comments xmlns="http://schemas.openxmlformats.org/spreadsheetml/2006/main">
  <authors>
    <author>Archil Dolmazashvili</author>
  </authors>
  <commentList>
    <comment ref="AE2" authorId="0" shapeId="0">
      <text>
        <r>
          <rPr>
            <b/>
            <sz val="9"/>
            <color indexed="81"/>
            <rFont val="Tahoma"/>
            <family val="2"/>
          </rPr>
          <t>Archil Dolmazashvili:</t>
        </r>
        <r>
          <rPr>
            <sz val="9"/>
            <color indexed="81"/>
            <rFont val="Tahoma"/>
            <family val="2"/>
          </rPr>
          <t xml:space="preserve">
კამერების ჩამწერი მოწყობილობა</t>
        </r>
      </text>
    </comment>
  </commentList>
</comments>
</file>

<file path=xl/sharedStrings.xml><?xml version="1.0" encoding="utf-8"?>
<sst xmlns="http://schemas.openxmlformats.org/spreadsheetml/2006/main" count="305" uniqueCount="200">
  <si>
    <t>გიოგრი ნატრიაშვილი</t>
  </si>
  <si>
    <t>არჩილ დოლმაზაშვილი / ავთო პარასტაშვილი</t>
  </si>
  <si>
    <t>მედეა დუნდუა / ლევან მოსავლიძე</t>
  </si>
  <si>
    <t>არჩილ დოლმაზაშვილი / ვასო ბირთველიშვილი</t>
  </si>
  <si>
    <t>არჩილ დოლმაზაშვილი</t>
  </si>
  <si>
    <t>ვენდორი</t>
  </si>
  <si>
    <t>თელასი</t>
  </si>
  <si>
    <t>არჩილ დოლმაზაშვილი / ვენდორი</t>
  </si>
  <si>
    <t>ბიზნეს ცენტრი</t>
  </si>
  <si>
    <t>დასახელება</t>
  </si>
  <si>
    <t>საკადასტრო კოდი</t>
  </si>
  <si>
    <t>მისამართი</t>
  </si>
  <si>
    <t>ვიდეოკამერების რაოდენობა</t>
  </si>
  <si>
    <t>ჯიხური, პერსონალი</t>
  </si>
  <si>
    <t>ღობის მოწყობა</t>
  </si>
  <si>
    <t>კამერის მონტაჟი</t>
  </si>
  <si>
    <t>ჯიხურის მოწყობა</t>
  </si>
  <si>
    <t>განათების წერტილები (რაოდენობა)</t>
  </si>
  <si>
    <t>ჯამური სიმძლავრე</t>
  </si>
  <si>
    <t>განათების მონტაჟი</t>
  </si>
  <si>
    <t>ვიდეოკამერების საშუალო ფასი</t>
  </si>
  <si>
    <t>აკუმულატორი</t>
  </si>
  <si>
    <t>ელექტროენერგიის გაყვანა</t>
  </si>
  <si>
    <t>ელენერგიის სიმძლავრე</t>
  </si>
  <si>
    <t>სულ მოხმარება</t>
  </si>
  <si>
    <t>ტარიფი</t>
  </si>
  <si>
    <t>ხარჯი</t>
  </si>
  <si>
    <t>ინტერნეტის მიყვანა</t>
  </si>
  <si>
    <t>ყოველთვიური ხარჯი (ინტერნეტი)</t>
  </si>
  <si>
    <t>სტაციონარი რაცია</t>
  </si>
  <si>
    <t>ჩამწერი მოწყობილობა</t>
  </si>
  <si>
    <t>ქსელური აპარატურა ოფისის მხარეს</t>
  </si>
  <si>
    <t>გლდანი-ნაძალადევი</t>
  </si>
  <si>
    <t>არ არის</t>
  </si>
  <si>
    <t>არის</t>
  </si>
  <si>
    <t>არის სატუმბო სადგური</t>
  </si>
  <si>
    <t>გლდანის რეზერვუარი</t>
  </si>
  <si>
    <t>72.13.28.512</t>
  </si>
  <si>
    <t>გლდანის ციხეების მიმდებარედ</t>
  </si>
  <si>
    <t>გასარემონტებელია, მუდმივად არის მომსახურე პერსონალი</t>
  </si>
  <si>
    <t>გასარემონტებელი/იცავს პერსონალი</t>
  </si>
  <si>
    <t>ზაჰესი I</t>
  </si>
  <si>
    <t>72.12.05.032</t>
  </si>
  <si>
    <t>ზაჰესის ხიდის ზემოთ ფერდობზე</t>
  </si>
  <si>
    <t>შენობა ავარიულია, მუდმივად არის მომსახ.პერსონალი</t>
  </si>
  <si>
    <t>გარემონტებულია, იცავს პერსონალი</t>
  </si>
  <si>
    <t>ზაჰესი II</t>
  </si>
  <si>
    <t>72.13.16.004</t>
  </si>
  <si>
    <t>ზაჰესის ყოფილი ბავშვთა კოლონიის ზემოთ</t>
  </si>
  <si>
    <t>გასარემონტებელია, მუდმივად არის მომსახ.პერსონალი</t>
  </si>
  <si>
    <t>ზღვის უბნის რეზერვუარები</t>
  </si>
  <si>
    <t>01.12.10.009.001</t>
  </si>
  <si>
    <t>მუხრანის ქუჩის ბოლოს, სასაფლაოს მიმდებარედ</t>
  </si>
  <si>
    <t>გასარემონტებელია, მუდმივად არიან მომსახ.პერსონალი</t>
  </si>
  <si>
    <t>მუხიანის რეზერვუარები</t>
  </si>
  <si>
    <t>01.11.17.006.032</t>
  </si>
  <si>
    <t>ავშნის ქუჩა №93</t>
  </si>
  <si>
    <t>გასარემონტებელია,</t>
  </si>
  <si>
    <t>გასარემონტებელია</t>
  </si>
  <si>
    <t>მუხიანის რეზერვუარი</t>
  </si>
  <si>
    <t>72.13.39.661</t>
  </si>
  <si>
    <t>მუხიანის აგარაკების ბოლოს</t>
  </si>
  <si>
    <t>ხევძმარას რეზერვუარი</t>
  </si>
  <si>
    <t>01.12.02.003.001</t>
  </si>
  <si>
    <t>თემქა, ლეკიშვილის ქუჩა</t>
  </si>
  <si>
    <t>ჯიხური არის, მუდმივად არის საკუთარი დაცვა</t>
  </si>
  <si>
    <t>გლდანის რეზერვუარი ხერგიანის</t>
  </si>
  <si>
    <t>01.11.11.026.001</t>
  </si>
  <si>
    <t>ხერგიანის ქუჩა №14</t>
  </si>
  <si>
    <t>შენობა არის, მუდმივად არის მომსახურე პერსონალი</t>
  </si>
  <si>
    <t>ხუდადოვის რეზერვუარები</t>
  </si>
  <si>
    <t>01.16.02.013.002</t>
  </si>
  <si>
    <t>ტუბ-დისპანსერის თავზე</t>
  </si>
  <si>
    <t>გარემონტებელია, იცავს დაცვის პოლიცია (სიგნალიზაცია) და მუდმივად არის მომსახურე პერსონალი</t>
  </si>
  <si>
    <t>ვაკე-საბურთალო</t>
  </si>
  <si>
    <t>რეზერვუარი „540“ ნიშნული</t>
  </si>
  <si>
    <t>01.10.18.006.016</t>
  </si>
  <si>
    <t xml:space="preserve"> </t>
  </si>
  <si>
    <t>გასარემონტებელია, მუდმივად არიან სკუთარი დაცვა და მომსახ.პერსონალი</t>
  </si>
  <si>
    <t>რეზერვუარი „603“ ნიშნული</t>
  </si>
  <si>
    <t>01.14.02.017.002</t>
  </si>
  <si>
    <t>ნუცუბიძის II მკრ, II კვარტალი</t>
  </si>
  <si>
    <t>გასარემონტებელია, მუდმივად არიან საკუთარი დაცვა და მომსახ.პერსონალი</t>
  </si>
  <si>
    <t>რეზერვუარი „670“ ნიშნული</t>
  </si>
  <si>
    <t>01.14.01.001.058</t>
  </si>
  <si>
    <t>ნუცუბიძის პლატო 5 მ/რ #3 კორპუსთან</t>
  </si>
  <si>
    <t>რეზერვუარი „720“ ნიშნული</t>
  </si>
  <si>
    <t>01.14.01.001.056</t>
  </si>
  <si>
    <t>ნუცუბიძის პლატო 5 მ/რ #9 კორპუსთან</t>
  </si>
  <si>
    <t>გასარემონტებელია,იცავს დაცვის პოლიცია (სიგნალიზაცია)</t>
  </si>
  <si>
    <t>ბახტრიონის რეზერვუარი</t>
  </si>
  <si>
    <t>01.10.17.004.119</t>
  </si>
  <si>
    <t>ბახტრიონის ქ. #14</t>
  </si>
  <si>
    <t>გასარემონტებელია, პერსონალი არ არის</t>
  </si>
  <si>
    <t>ვაშლიჯვრის რეზერვუარი</t>
  </si>
  <si>
    <t>01.10.11.001.126</t>
  </si>
  <si>
    <t>გოძიაშვილის ქუჩის 2 შესახვევის ბოლოში</t>
  </si>
  <si>
    <t>ზემო ვაკის რეზერვუარები</t>
  </si>
  <si>
    <t>01.14.12.003.063</t>
  </si>
  <si>
    <t>მარაბდის ქუჩის ბოლოში</t>
  </si>
  <si>
    <t>კუს ტბის  რეზერვუარი</t>
  </si>
  <si>
    <t>01.14.12.003.064</t>
  </si>
  <si>
    <t>კუს-ტბის თავზე</t>
  </si>
  <si>
    <t>გასარემონტებელია, მომსახ. პერსონალი არ არის</t>
  </si>
  <si>
    <t>ლისის ტბის  რეზერვუარი</t>
  </si>
  <si>
    <t>01.10.18.009.047</t>
  </si>
  <si>
    <t>ლისის დასახლების თავზე</t>
  </si>
  <si>
    <t>არის სატუმბო სადგური, მუდმივი მომსახ პერსონალი არ არის</t>
  </si>
  <si>
    <t>სოფელი დიღმის რეზერვუარი</t>
  </si>
  <si>
    <t>01.72.14.026.236</t>
  </si>
  <si>
    <t>დიდგორის ქუჩის ბოლოში</t>
  </si>
  <si>
    <t>გასარემონტებელია, მომსახურე პერსონალი 9 სთ</t>
  </si>
  <si>
    <t>რეზერვუარი „ქობულეთი II”</t>
  </si>
  <si>
    <t>01.14.11.059.045</t>
  </si>
  <si>
    <t>შატბერაშვილის ქ. #9 - თან</t>
  </si>
  <si>
    <t>ძველი გარემონტებულია, მუდმივად არის მომსახ.პესომალი</t>
  </si>
  <si>
    <t>წყნეთის რეზერვუარი</t>
  </si>
  <si>
    <t>01.20.01.132.003</t>
  </si>
  <si>
    <t>წყნეთი, რუსთაველის #32 - თან</t>
  </si>
  <si>
    <t>გასარემონტებელია, იცავს დაცვის პოლიცია (სიგნალიზაცია)</t>
  </si>
  <si>
    <t>წყნეთის რეზერვუარი 2</t>
  </si>
  <si>
    <t>01.20.01.138.071</t>
  </si>
  <si>
    <t>წყნეთი, ახალდაბის ქუჩა</t>
  </si>
  <si>
    <t>ისანი-სამგორი</t>
  </si>
  <si>
    <t>აეროპორტის რეზერვუარი</t>
  </si>
  <si>
    <t>01.19.15.001.025</t>
  </si>
  <si>
    <t xml:space="preserve"> იუმაშევის ქუჩის დასაწყისის მიმდებარედ</t>
  </si>
  <si>
    <t>დიდი ლილოს სამარაგო რეზარვუარი 1</t>
  </si>
  <si>
    <t>81.08.21.456</t>
  </si>
  <si>
    <t xml:space="preserve"> დიდი ლილო, იასამნის ქ.</t>
  </si>
  <si>
    <t>პატარა შენობა არის, მომსახ.პერსონალი 9 სთ</t>
  </si>
  <si>
    <t>დიდი ლილოს მიმღები რეზერვუარი</t>
  </si>
  <si>
    <t>81.08.18.264</t>
  </si>
  <si>
    <t>სოფ. დიდი ლილოს გზაზე</t>
  </si>
  <si>
    <t>რეზერვუარი ვაზისუბანი 1</t>
  </si>
  <si>
    <t>01.17.09.015.021</t>
  </si>
  <si>
    <t>I ნავთლუღის დასახლება ზ.ბეგიაშვილის ქ. N106</t>
  </si>
  <si>
    <t>გარემონტებელია, მუდმივად არის მომსახურე პერსონალი</t>
  </si>
  <si>
    <t>რეზერვუარი ვაზისუბანი 3</t>
  </si>
  <si>
    <t>01.17.02.001.001</t>
  </si>
  <si>
    <t>ვაზისუბანი 2 მ/რ თავზე, ეკლესიასთან</t>
  </si>
  <si>
    <t>რეზერვუარი ვაზისუბანი 2</t>
  </si>
  <si>
    <t>01.17.06.011.001</t>
  </si>
  <si>
    <t>ვაზისუბნის 2 მ/რ (163 სკოლასთან)</t>
  </si>
  <si>
    <t>მახათას რეზერვუარი</t>
  </si>
  <si>
    <t>01.16.08.009.022</t>
  </si>
  <si>
    <t>მახათას მთაზე, რადიო სადგურთან</t>
  </si>
  <si>
    <t>ლილოს დასახლები რეზერვუარები (ნასაგური)</t>
  </si>
  <si>
    <t>81.08.16.498</t>
  </si>
  <si>
    <t>ლილოს ბაზრობასთან</t>
  </si>
  <si>
    <t>ძველი გარემონტებელია, მუდმივად არის მომსახურე პერსონალი</t>
  </si>
  <si>
    <t xml:space="preserve">სოფელი ნასაგურის რეზერვუარები </t>
  </si>
  <si>
    <t>81.08.14.358</t>
  </si>
  <si>
    <t>ნასაგურის დასახლების ბოლოში</t>
  </si>
  <si>
    <t>მთაწმინდა-კრწანისი</t>
  </si>
  <si>
    <t>თაბორის რეზერვუარი</t>
  </si>
  <si>
    <t>81.02.36.043</t>
  </si>
  <si>
    <t>თაბორის ახალ გზაზე</t>
  </si>
  <si>
    <t>კოჯრის რეზერვუარი</t>
  </si>
  <si>
    <t>81.01.97.386 და 81.01.21.076</t>
  </si>
  <si>
    <t>კოჯრის სამხედრო ნაწილთან</t>
  </si>
  <si>
    <t>კრწანისის რეზერვუარი</t>
  </si>
  <si>
    <t>01.18.06.014.046</t>
  </si>
  <si>
    <t>კრწანისის ქუჩის ბოლოს</t>
  </si>
  <si>
    <t>ოქროყანის რეზერვუარი</t>
  </si>
  <si>
    <t>81.02.20.417</t>
  </si>
  <si>
    <t>ოქროყანის დასახლების "გ" ზონის თავზე</t>
  </si>
  <si>
    <t>სოლოლაკის რეზერვუარები</t>
  </si>
  <si>
    <t>01.15.07.006.039</t>
  </si>
  <si>
    <t>გერგეთის გასახვევის №3</t>
  </si>
  <si>
    <t>რეზერვუარი სოღანლუღი 1</t>
  </si>
  <si>
    <t>01.18.03.059.001</t>
  </si>
  <si>
    <t>სოღანლუღის დას. მაცივრების კომბინატთან №4</t>
  </si>
  <si>
    <t>არის ჯიხური და სატუმბო სადგური, ასევე მუდმივი მომსახურე პერსონალი</t>
  </si>
  <si>
    <t>ტაბახმელას რეზერვუარი</t>
  </si>
  <si>
    <t>81.02.04.761</t>
  </si>
  <si>
    <t>ტაბახმელა, თრიალეთის №80</t>
  </si>
  <si>
    <t>გასარემონტებელია, ასევე მომსახურე პერსონალი</t>
  </si>
  <si>
    <t>ფონიჭალის 3-ის  რეზერვუარები</t>
  </si>
  <si>
    <t>81.03.12.024</t>
  </si>
  <si>
    <t>მარნეულის გზატკეცილი, "ფონიჭალა 3"-ის დასახლების თავზე</t>
  </si>
  <si>
    <t>გასარემონტებელია, ასევე მუდმივად არის მომსახურე პერსონალი</t>
  </si>
  <si>
    <t>რეზერვუარი ფუნიკულიორი 2</t>
  </si>
  <si>
    <t>01.15.01.003.006</t>
  </si>
  <si>
    <t>მთაწმინდის პარკი</t>
  </si>
  <si>
    <t>არის სატუმბო სადგური და მუდმივი მომსახურე პერსონალი</t>
  </si>
  <si>
    <t>შავნაბადას რეზერვუარი</t>
  </si>
  <si>
    <t>81.03.09.331</t>
  </si>
  <si>
    <t>შავნაბადა</t>
  </si>
  <si>
    <t>შინდისის რეზერვუარი</t>
  </si>
  <si>
    <t>81.02.09.864</t>
  </si>
  <si>
    <t>წავკისის დასახლება, ა.წუწუნავას №21</t>
  </si>
  <si>
    <t>წავკისის რეზერვუარები</t>
  </si>
  <si>
    <t>01.20.01.154.011</t>
  </si>
  <si>
    <t>სოფელ წავკისის ზემოთ</t>
  </si>
  <si>
    <t>ხარფუხის რეზერვუარი</t>
  </si>
  <si>
    <t>01.18.04.020.080</t>
  </si>
  <si>
    <t>ხარფუხის დასახლების თავზე</t>
  </si>
  <si>
    <t>დგას ახალი ჯიხური და ატუმბო სადგური, იცავს დაცვის პოლიცია (სიგნალიზაცია)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</si>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</sst>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cadNusx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2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10" fillId="0" borderId="2" xfId="0" applyFont="1" applyFill="1" applyBorder="1" applyAlignment="1">
      <alignment horizontal="left" vertical="center" wrapText="1"/>
    </xf>
    <xf numFmtId="164" fontId="7" fillId="0" borderId="0" xfId="0" applyNumberFormat="1" applyFont="1"/>
    <xf numFmtId="164" fontId="7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left"/>
    </xf>
    <xf numFmtId="164" fontId="7" fillId="2" borderId="0" xfId="0" applyNumberFormat="1" applyFont="1" applyFill="1"/>
    <xf numFmtId="0" fontId="1" fillId="0" borderId="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651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kandelaki/AppData/Local/Microsoft/Windows/INetCache/Content.Outlook/4GH7MJD9/&#4317;&#4305;&#4312;&#4308;&#4325;&#4322;&#4308;&#4305;&#4312;%20V0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რული სია V1"/>
      <sheetName val="Budget"/>
      <sheetName val="შემოღობვები"/>
      <sheetName val="Summary"/>
      <sheetName val="PPT"/>
      <sheetName val="PPT (2)"/>
      <sheetName val="Sheet1"/>
      <sheetName val="დავალებები"/>
      <sheetName val="სრული სია"/>
      <sheetName val="სრული სია (2)"/>
      <sheetName val="Format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F12" t="str">
            <v>ლარი</v>
          </cell>
        </row>
        <row r="13">
          <cell r="A13" t="str">
            <v>დასახელება</v>
          </cell>
          <cell r="F13" t="str">
            <v>ღობის მოწყობა</v>
          </cell>
        </row>
        <row r="14">
          <cell r="A14" t="str">
            <v>ავჭალა 1</v>
          </cell>
          <cell r="F14">
            <v>16247</v>
          </cell>
        </row>
        <row r="15">
          <cell r="A15" t="str">
            <v>ავჭალა 2</v>
          </cell>
          <cell r="F15">
            <v>0</v>
          </cell>
        </row>
        <row r="16">
          <cell r="A16" t="str">
            <v>სოფელი გიორგი წმინდას რეზერვუარი</v>
          </cell>
          <cell r="F16">
            <v>0</v>
          </cell>
        </row>
        <row r="17">
          <cell r="A17" t="str">
            <v>გლდანის რეზერვუარი</v>
          </cell>
          <cell r="F17">
            <v>0</v>
          </cell>
        </row>
        <row r="18">
          <cell r="A18" t="str">
            <v>ზაჰესი I</v>
          </cell>
          <cell r="F18">
            <v>0</v>
          </cell>
        </row>
        <row r="19">
          <cell r="A19" t="str">
            <v>ზაჰესი II</v>
          </cell>
          <cell r="F19">
            <v>0</v>
          </cell>
        </row>
        <row r="20">
          <cell r="A20" t="str">
            <v>ზღვის უბნის რეზერვუარები</v>
          </cell>
          <cell r="F20">
            <v>0</v>
          </cell>
        </row>
        <row r="21">
          <cell r="A21" t="str">
            <v>მუხიანის რეზერვუარები</v>
          </cell>
          <cell r="F21">
            <v>0</v>
          </cell>
        </row>
        <row r="22">
          <cell r="A22" t="str">
            <v>მუხიანის რეზერვუარი</v>
          </cell>
          <cell r="F22">
            <v>0</v>
          </cell>
        </row>
        <row r="23">
          <cell r="A23" t="str">
            <v>ხევძმარას რეზერვუარი</v>
          </cell>
          <cell r="F23">
            <v>0</v>
          </cell>
        </row>
        <row r="24">
          <cell r="A24" t="str">
            <v>გლდანის რეზერვუარი ხერგიანის</v>
          </cell>
          <cell r="F24">
            <v>0</v>
          </cell>
        </row>
        <row r="25">
          <cell r="A25" t="str">
            <v>ხუდადოვის რეზერვუარები</v>
          </cell>
          <cell r="F25">
            <v>0</v>
          </cell>
        </row>
        <row r="26">
          <cell r="A26" t="str">
            <v>სულ:</v>
          </cell>
          <cell r="F26">
            <v>16247</v>
          </cell>
        </row>
        <row r="31">
          <cell r="F31" t="str">
            <v>ლარი</v>
          </cell>
        </row>
        <row r="32">
          <cell r="A32" t="str">
            <v>დასახელება</v>
          </cell>
          <cell r="F32" t="str">
            <v>ღობის მოწყობა</v>
          </cell>
        </row>
        <row r="33">
          <cell r="A33" t="str">
            <v>რეზერვუარი „540“ ნიშნული</v>
          </cell>
          <cell r="F33">
            <v>0</v>
          </cell>
        </row>
        <row r="34">
          <cell r="A34" t="str">
            <v>რეზერვუარი „603“ ნიშნული</v>
          </cell>
          <cell r="F34">
            <v>0</v>
          </cell>
        </row>
        <row r="35">
          <cell r="A35" t="str">
            <v>რეზერვუარი „670“ ნიშნული</v>
          </cell>
          <cell r="F35">
            <v>0</v>
          </cell>
        </row>
        <row r="36">
          <cell r="A36" t="str">
            <v>რეზერვუარი „720“ ნიშნული</v>
          </cell>
          <cell r="F36">
            <v>0</v>
          </cell>
        </row>
        <row r="37">
          <cell r="A37" t="str">
            <v>ახალი ვეძისის რეზერვუარი</v>
          </cell>
          <cell r="F37">
            <v>0</v>
          </cell>
        </row>
        <row r="38">
          <cell r="A38" t="str">
            <v>ბახტრიონის რეზერვუარი</v>
          </cell>
          <cell r="F38">
            <v>16247</v>
          </cell>
        </row>
        <row r="39">
          <cell r="A39" t="str">
            <v>ვაშლიჯვრის რეზერვუარი</v>
          </cell>
          <cell r="F39">
            <v>16247</v>
          </cell>
        </row>
        <row r="40">
          <cell r="A40" t="str">
            <v>ზემო ვაკის რეზერვუარები</v>
          </cell>
          <cell r="F40">
            <v>0</v>
          </cell>
        </row>
        <row r="41">
          <cell r="A41" t="str">
            <v>თხინვალას აგარაკების  I რეზერვუარი</v>
          </cell>
          <cell r="F41">
            <v>16247</v>
          </cell>
        </row>
        <row r="42">
          <cell r="A42" t="str">
            <v>თხინვალას აგარაკების  II რეზერვუარი</v>
          </cell>
          <cell r="F42">
            <v>16247</v>
          </cell>
        </row>
        <row r="43">
          <cell r="A43" t="str">
            <v>სოფელი თხინვალას  რეზერვუარი</v>
          </cell>
          <cell r="F43">
            <v>16247</v>
          </cell>
        </row>
        <row r="44">
          <cell r="A44" t="str">
            <v>კუს ტბის  რეზერვუარი</v>
          </cell>
          <cell r="F44">
            <v>16247</v>
          </cell>
        </row>
        <row r="45">
          <cell r="A45" t="str">
            <v>ლისის ტბის  რეზერვუარი</v>
          </cell>
          <cell r="F45">
            <v>16247</v>
          </cell>
        </row>
        <row r="46">
          <cell r="A46" t="str">
            <v>სოფელი დიღმის რეზერვუარი</v>
          </cell>
          <cell r="F46">
            <v>0</v>
          </cell>
        </row>
        <row r="47">
          <cell r="A47" t="str">
            <v>რეზერვუარი „ქობულეთი II”</v>
          </cell>
          <cell r="F47">
            <v>0</v>
          </cell>
        </row>
        <row r="48">
          <cell r="A48" t="str">
            <v>წნეთის რეზერვუარი</v>
          </cell>
          <cell r="F48">
            <v>0</v>
          </cell>
        </row>
        <row r="49">
          <cell r="A49" t="str">
            <v>წნეთის რეზერვუარი 2</v>
          </cell>
          <cell r="F49">
            <v>16247</v>
          </cell>
        </row>
        <row r="50">
          <cell r="A50" t="str">
            <v>სულ:</v>
          </cell>
          <cell r="F50">
            <v>129976</v>
          </cell>
        </row>
        <row r="54">
          <cell r="F54" t="str">
            <v>ლარი</v>
          </cell>
        </row>
        <row r="55">
          <cell r="A55" t="str">
            <v>დასახელება</v>
          </cell>
          <cell r="F55" t="str">
            <v>ღობის მოწყობა</v>
          </cell>
        </row>
        <row r="56">
          <cell r="A56" t="str">
            <v>აეროპორტის რეზერვუარი</v>
          </cell>
          <cell r="F56">
            <v>0</v>
          </cell>
        </row>
        <row r="57">
          <cell r="A57" t="str">
            <v>რეზერვუარი ავლაბარი</v>
          </cell>
          <cell r="F57">
            <v>0</v>
          </cell>
        </row>
        <row r="58">
          <cell r="A58" t="str">
            <v>დიდი ლილოს სამარაგო რეზარვუარი 1</v>
          </cell>
          <cell r="F58">
            <v>0</v>
          </cell>
        </row>
        <row r="59">
          <cell r="A59" t="str">
            <v>დიდი ლილოს დასახლების სამარაგო რეზერვუარები</v>
          </cell>
          <cell r="F59">
            <v>16247</v>
          </cell>
        </row>
        <row r="60">
          <cell r="A60" t="str">
            <v>დიდი ლილოს მიმღები რეზერვუარი</v>
          </cell>
          <cell r="F60">
            <v>0</v>
          </cell>
        </row>
        <row r="61">
          <cell r="A61" t="str">
            <v>რეზერვუარი ელია</v>
          </cell>
          <cell r="F61">
            <v>0</v>
          </cell>
        </row>
        <row r="62">
          <cell r="A62" t="str">
            <v>რეზერვუარი ვაზისუბანი 1</v>
          </cell>
          <cell r="F62">
            <v>16247</v>
          </cell>
        </row>
        <row r="63">
          <cell r="A63" t="str">
            <v>რეზერვუარი ვაზისუბანი 3</v>
          </cell>
          <cell r="F63">
            <v>0</v>
          </cell>
        </row>
        <row r="64">
          <cell r="A64" t="str">
            <v>რეზერვუარი ვაზისუბანი 2</v>
          </cell>
          <cell r="F64">
            <v>0</v>
          </cell>
        </row>
        <row r="65">
          <cell r="A65" t="str">
            <v>მახათას რეზერვუარი</v>
          </cell>
          <cell r="F65">
            <v>0</v>
          </cell>
        </row>
        <row r="66">
          <cell r="A66" t="str">
            <v>ლილოს დასახლები რეზერვუარები (ნასაგური)</v>
          </cell>
          <cell r="F66">
            <v>16247</v>
          </cell>
        </row>
        <row r="67">
          <cell r="A67" t="str">
            <v xml:space="preserve">პატარა ლილოს მიმღები რეზერვუარი </v>
          </cell>
          <cell r="F67">
            <v>0</v>
          </cell>
        </row>
        <row r="68">
          <cell r="A68" t="str">
            <v xml:space="preserve">პატარა ლილოს მიმღები რეზერვუარი </v>
          </cell>
          <cell r="F68">
            <v>0</v>
          </cell>
        </row>
        <row r="69">
          <cell r="A69" t="str">
            <v xml:space="preserve">სოფელი ნასაგურის რეზერვუარები </v>
          </cell>
          <cell r="F69">
            <v>0</v>
          </cell>
        </row>
        <row r="70">
          <cell r="A70" t="str">
            <v>სულ:</v>
          </cell>
          <cell r="F70">
            <v>48741</v>
          </cell>
        </row>
        <row r="74">
          <cell r="F74" t="str">
            <v>ლარი</v>
          </cell>
        </row>
        <row r="75">
          <cell r="A75" t="str">
            <v>დასახელება</v>
          </cell>
          <cell r="F75" t="str">
            <v>ღობის მოწყობა</v>
          </cell>
        </row>
        <row r="76">
          <cell r="A76" t="str">
            <v>თაბორის რეზერვუარი</v>
          </cell>
          <cell r="F76">
            <v>16247</v>
          </cell>
        </row>
        <row r="77">
          <cell r="A77" t="str">
            <v>კოჯრის რეზერვუარი</v>
          </cell>
          <cell r="F77">
            <v>16247</v>
          </cell>
        </row>
        <row r="78">
          <cell r="A78" t="str">
            <v>კრწანისის რეზერვუარი</v>
          </cell>
          <cell r="F78">
            <v>0</v>
          </cell>
        </row>
        <row r="79">
          <cell r="A79" t="str">
            <v>ოქროყანის რეზერვუარი</v>
          </cell>
          <cell r="F79">
            <v>0</v>
          </cell>
        </row>
        <row r="80">
          <cell r="A80" t="str">
            <v>სოლოლაკის რეზერვუარები</v>
          </cell>
          <cell r="F80">
            <v>0</v>
          </cell>
        </row>
        <row r="81">
          <cell r="A81" t="str">
            <v>რეზერვუარი სოღანლუღი 1</v>
          </cell>
          <cell r="F81">
            <v>0</v>
          </cell>
        </row>
        <row r="82">
          <cell r="A82" t="str">
            <v>ტაბახმელას რეზერვუარი</v>
          </cell>
          <cell r="F82">
            <v>0</v>
          </cell>
        </row>
        <row r="83">
          <cell r="A83" t="str">
            <v>ფონიჭალის 3-ის  რეზერვუარები</v>
          </cell>
          <cell r="F83">
            <v>0</v>
          </cell>
        </row>
        <row r="84">
          <cell r="A84" t="str">
            <v>რეზერვუარი ფუნიკულიორი 2</v>
          </cell>
          <cell r="F84">
            <v>0</v>
          </cell>
        </row>
        <row r="85">
          <cell r="A85" t="str">
            <v>შავნაბადას რეზერვუარი</v>
          </cell>
          <cell r="F85">
            <v>0</v>
          </cell>
        </row>
        <row r="86">
          <cell r="A86" t="str">
            <v>შინდისის რეზერვუარი</v>
          </cell>
          <cell r="F86">
            <v>16247</v>
          </cell>
        </row>
        <row r="87">
          <cell r="A87" t="str">
            <v>წავკისის რეზერვუარები</v>
          </cell>
          <cell r="F87">
            <v>16247</v>
          </cell>
        </row>
        <row r="88">
          <cell r="A88" t="str">
            <v>ხარფუხის რეზერვუარი</v>
          </cell>
          <cell r="F88">
            <v>0</v>
          </cell>
        </row>
        <row r="89">
          <cell r="A89" t="str">
            <v>სულ:</v>
          </cell>
          <cell r="F89">
            <v>64988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2"/>
  <sheetViews>
    <sheetView tabSelected="1" zoomScaleNormal="100" workbookViewId="0">
      <pane xSplit="3" ySplit="2" topLeftCell="E3" activePane="bottomRight" state="frozen"/>
      <selection activeCell="B2" sqref="B2:D2"/>
      <selection pane="topRight" activeCell="B2" sqref="B2:D2"/>
      <selection pane="bottomLeft" activeCell="B2" sqref="B2:D2"/>
      <selection pane="bottomRight" activeCell="AL17" sqref="AL17"/>
    </sheetView>
  </sheetViews>
  <sheetFormatPr defaultRowHeight="14.25" x14ac:dyDescent="0.25"/>
  <cols>
    <col min="1" max="1" width="8.7109375" style="6" customWidth="1"/>
    <col min="2" max="2" width="22.140625" style="7" bestFit="1" customWidth="1"/>
    <col min="3" max="3" width="55.85546875" style="1" bestFit="1" customWidth="1"/>
    <col min="4" max="4" width="27.42578125" style="2" customWidth="1"/>
    <col min="5" max="5" width="48.140625" style="7" customWidth="1"/>
    <col min="6" max="6" width="18.5703125" style="6" customWidth="1"/>
    <col min="7" max="7" width="27.28515625" style="7" hidden="1" customWidth="1"/>
    <col min="8" max="8" width="40.42578125" style="7" hidden="1" customWidth="1"/>
    <col min="9" max="10" width="0" style="7" hidden="1" customWidth="1"/>
    <col min="11" max="12" width="20.42578125" style="7" hidden="1" customWidth="1"/>
    <col min="13" max="13" width="42.42578125" style="7" hidden="1" customWidth="1"/>
    <col min="14" max="15" width="20.42578125" style="7" hidden="1" customWidth="1"/>
    <col min="16" max="17" width="51.42578125" style="7" hidden="1" customWidth="1"/>
    <col min="18" max="18" width="25.5703125" style="7" hidden="1" customWidth="1"/>
    <col min="19" max="19" width="18.5703125" style="9" hidden="1" customWidth="1"/>
    <col min="20" max="24" width="20.42578125" style="9" hidden="1" customWidth="1"/>
    <col min="25" max="28" width="20.42578125" style="7" hidden="1" customWidth="1"/>
    <col min="29" max="29" width="22.5703125" style="7" hidden="1" customWidth="1"/>
    <col min="30" max="30" width="22" style="7" hidden="1" customWidth="1"/>
    <col min="31" max="35" width="0" style="7" hidden="1" customWidth="1"/>
    <col min="36" max="16384" width="9.140625" style="7"/>
  </cols>
  <sheetData>
    <row r="1" spans="1:32" x14ac:dyDescent="0.25">
      <c r="L1" s="7" t="s">
        <v>0</v>
      </c>
      <c r="M1" s="7" t="s">
        <v>1</v>
      </c>
      <c r="N1" s="7" t="s">
        <v>1</v>
      </c>
      <c r="O1" s="7" t="s">
        <v>2</v>
      </c>
      <c r="P1" s="7" t="s">
        <v>3</v>
      </c>
      <c r="R1" s="7" t="s">
        <v>4</v>
      </c>
      <c r="S1" s="9" t="s">
        <v>4</v>
      </c>
      <c r="T1" s="9" t="s">
        <v>5</v>
      </c>
      <c r="U1" s="9" t="s">
        <v>6</v>
      </c>
      <c r="V1" s="9" t="s">
        <v>4</v>
      </c>
      <c r="Z1" s="7" t="s">
        <v>7</v>
      </c>
      <c r="AA1" s="7" t="s">
        <v>4</v>
      </c>
    </row>
    <row r="2" spans="1:32" s="6" customFormat="1" ht="27" thickBot="1" x14ac:dyDescent="0.3">
      <c r="A2" s="10" t="s">
        <v>199</v>
      </c>
      <c r="B2" s="10" t="s">
        <v>8</v>
      </c>
      <c r="C2" s="5" t="s">
        <v>9</v>
      </c>
      <c r="D2" s="5" t="s">
        <v>10</v>
      </c>
      <c r="E2" s="11" t="s">
        <v>11</v>
      </c>
      <c r="F2" s="12" t="s">
        <v>12</v>
      </c>
      <c r="G2" s="13" t="s">
        <v>13</v>
      </c>
      <c r="H2" s="13" t="s">
        <v>13</v>
      </c>
      <c r="K2" s="14" t="s">
        <v>14</v>
      </c>
      <c r="L2" s="15" t="s">
        <v>16</v>
      </c>
      <c r="M2" s="15" t="s">
        <v>17</v>
      </c>
      <c r="N2" s="15" t="s">
        <v>18</v>
      </c>
      <c r="O2" s="15" t="s">
        <v>19</v>
      </c>
      <c r="P2" s="15" t="s">
        <v>12</v>
      </c>
      <c r="Q2" s="15" t="s">
        <v>20</v>
      </c>
      <c r="R2" s="15" t="s">
        <v>21</v>
      </c>
      <c r="S2" s="16" t="s">
        <v>18</v>
      </c>
      <c r="T2" s="17" t="s">
        <v>15</v>
      </c>
      <c r="U2" s="16" t="s">
        <v>22</v>
      </c>
      <c r="V2" s="16" t="s">
        <v>23</v>
      </c>
      <c r="W2" s="16" t="s">
        <v>24</v>
      </c>
      <c r="X2" s="16" t="s">
        <v>25</v>
      </c>
      <c r="Y2" s="15" t="s">
        <v>26</v>
      </c>
      <c r="Z2" s="15" t="s">
        <v>27</v>
      </c>
      <c r="AA2" s="15" t="s">
        <v>28</v>
      </c>
      <c r="AB2" s="15"/>
      <c r="AC2" s="18" t="s">
        <v>29</v>
      </c>
      <c r="AD2" s="18" t="s">
        <v>29</v>
      </c>
      <c r="AE2" s="19" t="s">
        <v>30</v>
      </c>
      <c r="AF2" s="19" t="s">
        <v>31</v>
      </c>
    </row>
    <row r="3" spans="1:32" ht="13.5" x14ac:dyDescent="0.2">
      <c r="A3" s="20">
        <v>1</v>
      </c>
      <c r="B3" s="21" t="s">
        <v>32</v>
      </c>
      <c r="C3" s="22" t="s">
        <v>36</v>
      </c>
      <c r="D3" s="23" t="s">
        <v>37</v>
      </c>
      <c r="E3" s="21" t="s">
        <v>38</v>
      </c>
      <c r="F3" s="20">
        <v>6</v>
      </c>
      <c r="G3" s="8" t="s">
        <v>39</v>
      </c>
      <c r="H3" s="8" t="s">
        <v>40</v>
      </c>
      <c r="K3" s="24" t="e">
        <f>SUMIFS([1]Formatted!F:F,[1]Formatted!$A:$A,მისამართები!$C3)</f>
        <v>#VALUE!</v>
      </c>
      <c r="L3" s="24"/>
      <c r="M3" s="24"/>
      <c r="N3" s="24"/>
      <c r="O3" s="24"/>
      <c r="P3" s="8">
        <v>8</v>
      </c>
      <c r="Q3" s="25">
        <v>3120</v>
      </c>
      <c r="R3" s="8">
        <v>400</v>
      </c>
      <c r="S3" s="26">
        <v>2.5152000000000001</v>
      </c>
      <c r="T3" s="27"/>
      <c r="U3" s="27"/>
      <c r="V3" s="27">
        <v>2.5152000000000001</v>
      </c>
      <c r="W3" s="27">
        <f t="shared" ref="W3:W46" si="0">(V3+S3)*24*30</f>
        <v>3621.8879999999999</v>
      </c>
      <c r="X3" s="27">
        <f t="shared" ref="X3:X46" si="1">21/1.18</f>
        <v>17.796610169491526</v>
      </c>
      <c r="Y3" s="24">
        <f t="shared" ref="Y3:Y46" si="2">X3*W3/100</f>
        <v>644.5732881355932</v>
      </c>
      <c r="Z3" s="24">
        <v>2400</v>
      </c>
      <c r="AA3" s="24">
        <v>150</v>
      </c>
      <c r="AB3" s="24"/>
    </row>
    <row r="4" spans="1:32" ht="13.5" x14ac:dyDescent="0.2">
      <c r="A4" s="20">
        <v>2</v>
      </c>
      <c r="B4" s="21" t="s">
        <v>32</v>
      </c>
      <c r="C4" s="22" t="s">
        <v>41</v>
      </c>
      <c r="D4" s="23" t="s">
        <v>42</v>
      </c>
      <c r="E4" s="21" t="s">
        <v>43</v>
      </c>
      <c r="F4" s="20">
        <v>4</v>
      </c>
      <c r="G4" s="8" t="s">
        <v>44</v>
      </c>
      <c r="H4" s="8" t="s">
        <v>45</v>
      </c>
      <c r="K4" s="24" t="e">
        <f>SUMIFS([1]Formatted!F:F,[1]Formatted!$A:$A,მისამართები!$C4)</f>
        <v>#VALUE!</v>
      </c>
      <c r="L4" s="24"/>
      <c r="M4" s="24"/>
      <c r="N4" s="24"/>
      <c r="O4" s="24"/>
      <c r="P4" s="8">
        <v>4</v>
      </c>
      <c r="Q4" s="25">
        <v>1560</v>
      </c>
      <c r="R4" s="8">
        <v>400</v>
      </c>
      <c r="S4" s="26">
        <v>1.2576000000000001</v>
      </c>
      <c r="T4" s="27"/>
      <c r="U4" s="27"/>
      <c r="V4" s="27">
        <v>1.2576000000000001</v>
      </c>
      <c r="W4" s="27">
        <f t="shared" si="0"/>
        <v>1810.944</v>
      </c>
      <c r="X4" s="27">
        <f t="shared" si="1"/>
        <v>17.796610169491526</v>
      </c>
      <c r="Y4" s="24">
        <f t="shared" si="2"/>
        <v>322.2866440677966</v>
      </c>
      <c r="Z4" s="24">
        <v>500</v>
      </c>
      <c r="AA4" s="24">
        <v>150</v>
      </c>
      <c r="AB4" s="24"/>
    </row>
    <row r="5" spans="1:32" ht="13.5" x14ac:dyDescent="0.2">
      <c r="A5" s="20">
        <v>3</v>
      </c>
      <c r="B5" s="21" t="s">
        <v>32</v>
      </c>
      <c r="C5" s="22" t="s">
        <v>46</v>
      </c>
      <c r="D5" s="23" t="s">
        <v>47</v>
      </c>
      <c r="E5" s="21" t="s">
        <v>48</v>
      </c>
      <c r="F5" s="20">
        <v>6</v>
      </c>
      <c r="G5" s="8" t="s">
        <v>49</v>
      </c>
      <c r="H5" s="8" t="s">
        <v>40</v>
      </c>
      <c r="K5" s="24" t="e">
        <f>SUMIFS([1]Formatted!F:F,[1]Formatted!$A:$A,მისამართები!$C5)</f>
        <v>#VALUE!</v>
      </c>
      <c r="L5" s="24"/>
      <c r="M5" s="24"/>
      <c r="N5" s="24"/>
      <c r="O5" s="24"/>
      <c r="P5" s="8">
        <v>4</v>
      </c>
      <c r="Q5" s="25">
        <v>1560</v>
      </c>
      <c r="R5" s="8">
        <v>400</v>
      </c>
      <c r="S5" s="26">
        <v>1.2576000000000001</v>
      </c>
      <c r="T5" s="27"/>
      <c r="U5" s="27"/>
      <c r="V5" s="27">
        <v>1.2576000000000001</v>
      </c>
      <c r="W5" s="27">
        <f t="shared" si="0"/>
        <v>1810.944</v>
      </c>
      <c r="X5" s="27">
        <f t="shared" si="1"/>
        <v>17.796610169491526</v>
      </c>
      <c r="Y5" s="24">
        <f t="shared" si="2"/>
        <v>322.2866440677966</v>
      </c>
      <c r="Z5" s="24">
        <v>500</v>
      </c>
      <c r="AA5" s="24">
        <v>150</v>
      </c>
      <c r="AB5" s="24"/>
    </row>
    <row r="6" spans="1:32" x14ac:dyDescent="0.25">
      <c r="A6" s="20">
        <v>4</v>
      </c>
      <c r="B6" s="21" t="s">
        <v>32</v>
      </c>
      <c r="C6" s="22" t="s">
        <v>50</v>
      </c>
      <c r="D6" s="28" t="s">
        <v>51</v>
      </c>
      <c r="E6" s="21" t="s">
        <v>52</v>
      </c>
      <c r="F6" s="20">
        <v>10</v>
      </c>
      <c r="G6" s="8" t="s">
        <v>53</v>
      </c>
      <c r="H6" s="8" t="s">
        <v>40</v>
      </c>
      <c r="K6" s="24" t="e">
        <f>SUMIFS([1]Formatted!F:F,[1]Formatted!$A:$A,მისამართები!$C6)</f>
        <v>#VALUE!</v>
      </c>
      <c r="L6" s="24"/>
      <c r="M6" s="24"/>
      <c r="N6" s="24"/>
      <c r="O6" s="24"/>
      <c r="P6" s="8">
        <v>8</v>
      </c>
      <c r="Q6" s="25">
        <v>3120</v>
      </c>
      <c r="R6" s="8">
        <v>400</v>
      </c>
      <c r="S6" s="26">
        <v>2.5152000000000001</v>
      </c>
      <c r="T6" s="27"/>
      <c r="U6" s="27"/>
      <c r="V6" s="27">
        <v>2.5152000000000001</v>
      </c>
      <c r="W6" s="27">
        <f t="shared" si="0"/>
        <v>3621.8879999999999</v>
      </c>
      <c r="X6" s="27">
        <f t="shared" si="1"/>
        <v>17.796610169491526</v>
      </c>
      <c r="Y6" s="24">
        <f t="shared" si="2"/>
        <v>644.5732881355932</v>
      </c>
      <c r="Z6" s="24">
        <v>500</v>
      </c>
      <c r="AA6" s="24">
        <v>150</v>
      </c>
      <c r="AB6" s="24"/>
    </row>
    <row r="7" spans="1:32" ht="13.5" x14ac:dyDescent="0.2">
      <c r="A7" s="20">
        <v>5</v>
      </c>
      <c r="B7" s="21" t="s">
        <v>32</v>
      </c>
      <c r="C7" s="22" t="s">
        <v>54</v>
      </c>
      <c r="D7" s="23" t="s">
        <v>55</v>
      </c>
      <c r="E7" s="21" t="s">
        <v>56</v>
      </c>
      <c r="F7" s="20">
        <v>8</v>
      </c>
      <c r="G7" s="8" t="s">
        <v>57</v>
      </c>
      <c r="H7" s="8" t="s">
        <v>58</v>
      </c>
      <c r="K7" s="24" t="e">
        <f>SUMIFS([1]Formatted!F:F,[1]Formatted!$A:$A,მისამართები!$C7)</f>
        <v>#VALUE!</v>
      </c>
      <c r="L7" s="24"/>
      <c r="M7" s="24"/>
      <c r="N7" s="24"/>
      <c r="O7" s="24"/>
      <c r="P7" s="8">
        <v>4</v>
      </c>
      <c r="Q7" s="25">
        <v>1560</v>
      </c>
      <c r="R7" s="8">
        <v>400</v>
      </c>
      <c r="S7" s="26">
        <v>1.2576000000000001</v>
      </c>
      <c r="T7" s="27"/>
      <c r="U7" s="27"/>
      <c r="V7" s="27">
        <v>1.2576000000000001</v>
      </c>
      <c r="W7" s="27">
        <f t="shared" si="0"/>
        <v>1810.944</v>
      </c>
      <c r="X7" s="27">
        <f t="shared" si="1"/>
        <v>17.796610169491526</v>
      </c>
      <c r="Y7" s="24">
        <f t="shared" si="2"/>
        <v>322.2866440677966</v>
      </c>
      <c r="Z7" s="24">
        <v>1000</v>
      </c>
      <c r="AA7" s="24">
        <v>150</v>
      </c>
      <c r="AB7" s="24"/>
    </row>
    <row r="8" spans="1:32" ht="13.5" x14ac:dyDescent="0.2">
      <c r="A8" s="20">
        <v>6</v>
      </c>
      <c r="B8" s="21" t="s">
        <v>32</v>
      </c>
      <c r="C8" s="22" t="s">
        <v>59</v>
      </c>
      <c r="D8" s="23" t="s">
        <v>60</v>
      </c>
      <c r="E8" s="21" t="s">
        <v>61</v>
      </c>
      <c r="F8" s="20">
        <v>6</v>
      </c>
      <c r="G8" s="8" t="s">
        <v>33</v>
      </c>
      <c r="H8" s="8" t="s">
        <v>33</v>
      </c>
      <c r="K8" s="24" t="e">
        <f>SUMIFS([1]Formatted!F:F,[1]Formatted!$A:$A,მისამართები!$C8)</f>
        <v>#VALUE!</v>
      </c>
      <c r="L8" s="24"/>
      <c r="M8" s="24"/>
      <c r="N8" s="24"/>
      <c r="O8" s="24"/>
      <c r="P8" s="8">
        <v>4</v>
      </c>
      <c r="Q8" s="25">
        <v>1560</v>
      </c>
      <c r="R8" s="8">
        <v>400</v>
      </c>
      <c r="S8" s="26">
        <v>1.2576000000000001</v>
      </c>
      <c r="T8" s="27"/>
      <c r="U8" s="27"/>
      <c r="V8" s="27">
        <v>1.2576000000000001</v>
      </c>
      <c r="W8" s="27">
        <f t="shared" si="0"/>
        <v>1810.944</v>
      </c>
      <c r="X8" s="27">
        <f t="shared" si="1"/>
        <v>17.796610169491526</v>
      </c>
      <c r="Y8" s="24">
        <f t="shared" si="2"/>
        <v>322.2866440677966</v>
      </c>
      <c r="Z8" s="24">
        <v>1000</v>
      </c>
      <c r="AA8" s="24">
        <v>150</v>
      </c>
      <c r="AB8" s="24"/>
    </row>
    <row r="9" spans="1:32" ht="13.5" x14ac:dyDescent="0.2">
      <c r="A9" s="20">
        <v>7</v>
      </c>
      <c r="B9" s="21" t="s">
        <v>32</v>
      </c>
      <c r="C9" s="22" t="s">
        <v>62</v>
      </c>
      <c r="D9" s="23" t="s">
        <v>63</v>
      </c>
      <c r="E9" s="21" t="s">
        <v>64</v>
      </c>
      <c r="F9" s="20">
        <v>8</v>
      </c>
      <c r="G9" s="8" t="s">
        <v>65</v>
      </c>
      <c r="H9" s="8" t="s">
        <v>45</v>
      </c>
      <c r="K9" s="24" t="e">
        <f>SUMIFS([1]Formatted!F:F,[1]Formatted!$A:$A,მისამართები!$C9)</f>
        <v>#VALUE!</v>
      </c>
      <c r="L9" s="24"/>
      <c r="M9" s="24"/>
      <c r="N9" s="24"/>
      <c r="O9" s="24"/>
      <c r="P9" s="8">
        <v>8</v>
      </c>
      <c r="Q9" s="25">
        <v>3120</v>
      </c>
      <c r="R9" s="8">
        <v>400</v>
      </c>
      <c r="S9" s="26">
        <v>2.5152000000000001</v>
      </c>
      <c r="T9" s="27"/>
      <c r="U9" s="27"/>
      <c r="V9" s="27">
        <v>2.5152000000000001</v>
      </c>
      <c r="W9" s="27">
        <f t="shared" si="0"/>
        <v>3621.8879999999999</v>
      </c>
      <c r="X9" s="27">
        <f t="shared" si="1"/>
        <v>17.796610169491526</v>
      </c>
      <c r="Y9" s="24">
        <f t="shared" si="2"/>
        <v>644.5732881355932</v>
      </c>
      <c r="Z9" s="24">
        <v>700</v>
      </c>
      <c r="AA9" s="24">
        <v>150</v>
      </c>
      <c r="AB9" s="24"/>
    </row>
    <row r="10" spans="1:32" ht="13.5" x14ac:dyDescent="0.2">
      <c r="A10" s="20">
        <v>8</v>
      </c>
      <c r="B10" s="21" t="s">
        <v>32</v>
      </c>
      <c r="C10" s="22" t="s">
        <v>66</v>
      </c>
      <c r="D10" s="23" t="s">
        <v>67</v>
      </c>
      <c r="E10" s="21" t="s">
        <v>68</v>
      </c>
      <c r="F10" s="20">
        <v>4</v>
      </c>
      <c r="G10" s="8" t="s">
        <v>69</v>
      </c>
      <c r="H10" s="8" t="s">
        <v>45</v>
      </c>
      <c r="K10" s="24" t="e">
        <f>SUMIFS([1]Formatted!F:F,[1]Formatted!$A:$A,მისამართები!$C10)</f>
        <v>#VALUE!</v>
      </c>
      <c r="L10" s="24"/>
      <c r="M10" s="24"/>
      <c r="N10" s="24"/>
      <c r="O10" s="24"/>
      <c r="P10" s="8">
        <v>4</v>
      </c>
      <c r="Q10" s="25">
        <v>1560</v>
      </c>
      <c r="R10" s="8">
        <v>400</v>
      </c>
      <c r="S10" s="26">
        <v>1.2576000000000001</v>
      </c>
      <c r="T10" s="27"/>
      <c r="U10" s="27"/>
      <c r="V10" s="27">
        <v>1.2576000000000001</v>
      </c>
      <c r="W10" s="27">
        <f t="shared" si="0"/>
        <v>1810.944</v>
      </c>
      <c r="X10" s="27">
        <f t="shared" si="1"/>
        <v>17.796610169491526</v>
      </c>
      <c r="Y10" s="24">
        <f t="shared" si="2"/>
        <v>322.2866440677966</v>
      </c>
      <c r="Z10" s="24">
        <v>2400</v>
      </c>
      <c r="AA10" s="24">
        <v>150</v>
      </c>
      <c r="AB10" s="24"/>
    </row>
    <row r="11" spans="1:32" ht="13.5" x14ac:dyDescent="0.2">
      <c r="A11" s="20">
        <v>9</v>
      </c>
      <c r="B11" s="21" t="s">
        <v>32</v>
      </c>
      <c r="C11" s="22" t="s">
        <v>70</v>
      </c>
      <c r="D11" s="23" t="s">
        <v>71</v>
      </c>
      <c r="E11" s="21" t="s">
        <v>72</v>
      </c>
      <c r="F11" s="20">
        <v>12</v>
      </c>
      <c r="G11" s="8" t="s">
        <v>73</v>
      </c>
      <c r="H11" s="8" t="s">
        <v>45</v>
      </c>
      <c r="K11" s="24" t="e">
        <f>SUMIFS([1]Formatted!F:F,[1]Formatted!$A:$A,მისამართები!$C11)</f>
        <v>#VALUE!</v>
      </c>
      <c r="L11" s="24"/>
      <c r="M11" s="24"/>
      <c r="N11" s="24"/>
      <c r="O11" s="24"/>
      <c r="P11" s="8">
        <v>12</v>
      </c>
      <c r="Q11" s="25">
        <v>4680</v>
      </c>
      <c r="R11" s="8">
        <v>800</v>
      </c>
      <c r="S11" s="26">
        <v>3.7728000000000002</v>
      </c>
      <c r="T11" s="27"/>
      <c r="U11" s="27"/>
      <c r="V11" s="27">
        <v>3.7728000000000002</v>
      </c>
      <c r="W11" s="27">
        <f t="shared" si="0"/>
        <v>5432.8320000000003</v>
      </c>
      <c r="X11" s="27">
        <f t="shared" si="1"/>
        <v>17.796610169491526</v>
      </c>
      <c r="Y11" s="24">
        <f t="shared" si="2"/>
        <v>966.85993220338992</v>
      </c>
      <c r="Z11" s="24">
        <v>700</v>
      </c>
      <c r="AA11" s="24">
        <v>150</v>
      </c>
      <c r="AB11" s="24"/>
    </row>
    <row r="12" spans="1:32" ht="13.5" x14ac:dyDescent="0.2">
      <c r="A12" s="20">
        <v>10</v>
      </c>
      <c r="B12" s="21" t="s">
        <v>74</v>
      </c>
      <c r="C12" s="22" t="s">
        <v>75</v>
      </c>
      <c r="D12" s="23" t="s">
        <v>76</v>
      </c>
      <c r="E12" s="21" t="s">
        <v>77</v>
      </c>
      <c r="F12" s="20">
        <v>17</v>
      </c>
      <c r="G12" s="8" t="s">
        <v>78</v>
      </c>
      <c r="H12" s="8" t="s">
        <v>40</v>
      </c>
      <c r="K12" s="24" t="e">
        <f>SUMIFS([1]Formatted!F:F,[1]Formatted!$A:$A,მისამართები!$C12)</f>
        <v>#VALUE!</v>
      </c>
      <c r="L12" s="24"/>
      <c r="M12" s="24"/>
      <c r="N12" s="24"/>
      <c r="O12" s="24"/>
      <c r="P12" s="8">
        <v>40</v>
      </c>
      <c r="Q12" s="25">
        <v>15600</v>
      </c>
      <c r="R12" s="8">
        <v>2000</v>
      </c>
      <c r="S12" s="26">
        <v>12.576000000000001</v>
      </c>
      <c r="T12" s="27"/>
      <c r="U12" s="27"/>
      <c r="V12" s="27">
        <v>12.576000000000001</v>
      </c>
      <c r="W12" s="27">
        <f t="shared" si="0"/>
        <v>18109.440000000002</v>
      </c>
      <c r="X12" s="27">
        <f t="shared" si="1"/>
        <v>17.796610169491526</v>
      </c>
      <c r="Y12" s="24">
        <f t="shared" si="2"/>
        <v>3222.8664406779662</v>
      </c>
      <c r="Z12" s="24">
        <v>500</v>
      </c>
      <c r="AA12" s="24">
        <v>150</v>
      </c>
      <c r="AB12" s="24"/>
    </row>
    <row r="13" spans="1:32" ht="13.5" x14ac:dyDescent="0.2">
      <c r="A13" s="20">
        <v>11</v>
      </c>
      <c r="B13" s="21" t="s">
        <v>74</v>
      </c>
      <c r="C13" s="22" t="s">
        <v>79</v>
      </c>
      <c r="D13" s="23" t="s">
        <v>80</v>
      </c>
      <c r="E13" s="21" t="s">
        <v>81</v>
      </c>
      <c r="F13" s="20">
        <v>17</v>
      </c>
      <c r="G13" s="8" t="s">
        <v>82</v>
      </c>
      <c r="H13" s="8" t="s">
        <v>40</v>
      </c>
      <c r="K13" s="24" t="e">
        <f>SUMIFS([1]Formatted!F:F,[1]Formatted!$A:$A,მისამართები!$C13)</f>
        <v>#VALUE!</v>
      </c>
      <c r="L13" s="24"/>
      <c r="M13" s="24"/>
      <c r="N13" s="24"/>
      <c r="O13" s="24"/>
      <c r="P13" s="8">
        <v>36</v>
      </c>
      <c r="Q13" s="25">
        <v>14040</v>
      </c>
      <c r="R13" s="8">
        <v>2000</v>
      </c>
      <c r="S13" s="26">
        <v>11.3184</v>
      </c>
      <c r="T13" s="27"/>
      <c r="U13" s="27"/>
      <c r="V13" s="27">
        <v>11.3184</v>
      </c>
      <c r="W13" s="27">
        <f t="shared" si="0"/>
        <v>16298.496000000003</v>
      </c>
      <c r="X13" s="27">
        <f t="shared" si="1"/>
        <v>17.796610169491526</v>
      </c>
      <c r="Y13" s="24">
        <f t="shared" si="2"/>
        <v>2900.57979661017</v>
      </c>
      <c r="Z13" s="24">
        <v>500</v>
      </c>
      <c r="AA13" s="24">
        <v>150</v>
      </c>
      <c r="AB13" s="24"/>
    </row>
    <row r="14" spans="1:32" ht="13.5" x14ac:dyDescent="0.2">
      <c r="A14" s="20">
        <v>12</v>
      </c>
      <c r="B14" s="21" t="s">
        <v>74</v>
      </c>
      <c r="C14" s="22" t="s">
        <v>83</v>
      </c>
      <c r="D14" s="23" t="s">
        <v>84</v>
      </c>
      <c r="E14" s="21" t="s">
        <v>85</v>
      </c>
      <c r="F14" s="20">
        <v>4</v>
      </c>
      <c r="G14" s="8" t="s">
        <v>49</v>
      </c>
      <c r="H14" s="8" t="s">
        <v>40</v>
      </c>
      <c r="K14" s="24" t="e">
        <f>SUMIFS([1]Formatted!F:F,[1]Formatted!$A:$A,მისამართები!$C14)</f>
        <v>#VALUE!</v>
      </c>
      <c r="L14" s="24"/>
      <c r="M14" s="24"/>
      <c r="N14" s="24"/>
      <c r="O14" s="24"/>
      <c r="P14" s="8">
        <v>4</v>
      </c>
      <c r="Q14" s="25">
        <v>1560</v>
      </c>
      <c r="R14" s="8">
        <v>400</v>
      </c>
      <c r="S14" s="26">
        <v>1.2576000000000001</v>
      </c>
      <c r="T14" s="27"/>
      <c r="U14" s="27"/>
      <c r="V14" s="27">
        <v>1.2576000000000001</v>
      </c>
      <c r="W14" s="27">
        <f t="shared" si="0"/>
        <v>1810.944</v>
      </c>
      <c r="X14" s="27">
        <f t="shared" si="1"/>
        <v>17.796610169491526</v>
      </c>
      <c r="Y14" s="24">
        <f t="shared" si="2"/>
        <v>322.2866440677966</v>
      </c>
      <c r="Z14" s="24">
        <v>500</v>
      </c>
      <c r="AA14" s="24">
        <v>150</v>
      </c>
      <c r="AB14" s="24"/>
    </row>
    <row r="15" spans="1:32" ht="13.5" x14ac:dyDescent="0.2">
      <c r="A15" s="20">
        <v>13</v>
      </c>
      <c r="B15" s="21" t="s">
        <v>74</v>
      </c>
      <c r="C15" s="22" t="s">
        <v>86</v>
      </c>
      <c r="D15" s="23" t="s">
        <v>87</v>
      </c>
      <c r="E15" s="21" t="s">
        <v>88</v>
      </c>
      <c r="F15" s="20">
        <v>6</v>
      </c>
      <c r="G15" s="8" t="s">
        <v>89</v>
      </c>
      <c r="H15" s="8" t="s">
        <v>40</v>
      </c>
      <c r="K15" s="24" t="e">
        <f>SUMIFS([1]Formatted!F:F,[1]Formatted!$A:$A,მისამართები!$C15)</f>
        <v>#VALUE!</v>
      </c>
      <c r="L15" s="24"/>
      <c r="M15" s="24"/>
      <c r="N15" s="24"/>
      <c r="O15" s="24"/>
      <c r="P15" s="8">
        <v>4</v>
      </c>
      <c r="Q15" s="25">
        <v>1560</v>
      </c>
      <c r="R15" s="8">
        <v>400</v>
      </c>
      <c r="S15" s="26">
        <v>1.2576000000000001</v>
      </c>
      <c r="T15" s="27"/>
      <c r="U15" s="27"/>
      <c r="V15" s="27">
        <v>1.2576000000000001</v>
      </c>
      <c r="W15" s="27">
        <f t="shared" si="0"/>
        <v>1810.944</v>
      </c>
      <c r="X15" s="27">
        <f t="shared" si="1"/>
        <v>17.796610169491526</v>
      </c>
      <c r="Y15" s="24">
        <f t="shared" si="2"/>
        <v>322.2866440677966</v>
      </c>
      <c r="Z15" s="24">
        <v>500</v>
      </c>
      <c r="AA15" s="24">
        <v>150</v>
      </c>
      <c r="AB15" s="24"/>
    </row>
    <row r="16" spans="1:32" ht="13.5" x14ac:dyDescent="0.2">
      <c r="A16" s="20">
        <v>14</v>
      </c>
      <c r="B16" s="21" t="s">
        <v>74</v>
      </c>
      <c r="C16" s="22" t="s">
        <v>90</v>
      </c>
      <c r="D16" s="23" t="s">
        <v>91</v>
      </c>
      <c r="E16" s="21" t="s">
        <v>92</v>
      </c>
      <c r="F16" s="20">
        <v>6</v>
      </c>
      <c r="G16" s="8" t="s">
        <v>93</v>
      </c>
      <c r="H16" s="8" t="s">
        <v>58</v>
      </c>
      <c r="K16" s="24" t="e">
        <f>SUMIFS([1]Formatted!F:F,[1]Formatted!$A:$A,მისამართები!$C16)</f>
        <v>#VALUE!</v>
      </c>
      <c r="L16" s="24"/>
      <c r="M16" s="24"/>
      <c r="N16" s="24"/>
      <c r="O16" s="24"/>
      <c r="P16" s="8">
        <v>4</v>
      </c>
      <c r="Q16" s="25">
        <v>1560</v>
      </c>
      <c r="R16" s="8">
        <v>400</v>
      </c>
      <c r="S16" s="26">
        <v>1.2576000000000001</v>
      </c>
      <c r="T16" s="27"/>
      <c r="U16" s="27"/>
      <c r="V16" s="27">
        <v>1.2576000000000001</v>
      </c>
      <c r="W16" s="27">
        <f t="shared" si="0"/>
        <v>1810.944</v>
      </c>
      <c r="X16" s="27">
        <f t="shared" si="1"/>
        <v>17.796610169491526</v>
      </c>
      <c r="Y16" s="24">
        <f t="shared" si="2"/>
        <v>322.2866440677966</v>
      </c>
      <c r="Z16" s="24">
        <v>2400</v>
      </c>
      <c r="AA16" s="24">
        <v>150</v>
      </c>
      <c r="AB16" s="24"/>
    </row>
    <row r="17" spans="1:28" ht="13.5" x14ac:dyDescent="0.2">
      <c r="A17" s="20">
        <v>15</v>
      </c>
      <c r="B17" s="21" t="s">
        <v>74</v>
      </c>
      <c r="C17" s="22" t="s">
        <v>94</v>
      </c>
      <c r="D17" s="23" t="s">
        <v>95</v>
      </c>
      <c r="E17" s="21" t="s">
        <v>96</v>
      </c>
      <c r="F17" s="20">
        <v>9</v>
      </c>
      <c r="G17" s="8" t="s">
        <v>39</v>
      </c>
      <c r="H17" s="8" t="s">
        <v>40</v>
      </c>
      <c r="K17" s="24" t="e">
        <f>SUMIFS([1]Formatted!F:F,[1]Formatted!$A:$A,მისამართები!$C17)</f>
        <v>#VALUE!</v>
      </c>
      <c r="L17" s="24"/>
      <c r="M17" s="24"/>
      <c r="N17" s="24"/>
      <c r="O17" s="24"/>
      <c r="P17" s="8">
        <v>8</v>
      </c>
      <c r="Q17" s="25">
        <v>3120</v>
      </c>
      <c r="R17" s="8">
        <v>400</v>
      </c>
      <c r="S17" s="26">
        <v>2.5152000000000001</v>
      </c>
      <c r="T17" s="27"/>
      <c r="U17" s="27"/>
      <c r="V17" s="27">
        <v>2.5152000000000001</v>
      </c>
      <c r="W17" s="27">
        <f t="shared" si="0"/>
        <v>3621.8879999999999</v>
      </c>
      <c r="X17" s="27">
        <f t="shared" si="1"/>
        <v>17.796610169491526</v>
      </c>
      <c r="Y17" s="24">
        <f t="shared" si="2"/>
        <v>644.5732881355932</v>
      </c>
      <c r="Z17" s="24">
        <v>500</v>
      </c>
      <c r="AA17" s="24">
        <v>150</v>
      </c>
      <c r="AB17" s="24"/>
    </row>
    <row r="18" spans="1:28" ht="13.5" x14ac:dyDescent="0.2">
      <c r="A18" s="20">
        <v>16</v>
      </c>
      <c r="B18" s="21" t="s">
        <v>74</v>
      </c>
      <c r="C18" s="22" t="s">
        <v>97</v>
      </c>
      <c r="D18" s="23" t="s">
        <v>98</v>
      </c>
      <c r="E18" s="21" t="s">
        <v>99</v>
      </c>
      <c r="F18" s="20">
        <v>9</v>
      </c>
      <c r="G18" s="8" t="s">
        <v>49</v>
      </c>
      <c r="H18" s="8" t="s">
        <v>40</v>
      </c>
      <c r="K18" s="24" t="e">
        <f>SUMIFS([1]Formatted!F:F,[1]Formatted!$A:$A,მისამართები!$C18)</f>
        <v>#VALUE!</v>
      </c>
      <c r="L18" s="24"/>
      <c r="M18" s="24"/>
      <c r="N18" s="24"/>
      <c r="O18" s="24"/>
      <c r="P18" s="8">
        <v>4</v>
      </c>
      <c r="Q18" s="25">
        <v>1560</v>
      </c>
      <c r="R18" s="8">
        <v>400</v>
      </c>
      <c r="S18" s="26">
        <v>1.2576000000000001</v>
      </c>
      <c r="T18" s="27"/>
      <c r="U18" s="27"/>
      <c r="V18" s="27">
        <v>1.2576000000000001</v>
      </c>
      <c r="W18" s="27">
        <f t="shared" si="0"/>
        <v>1810.944</v>
      </c>
      <c r="X18" s="27">
        <f t="shared" si="1"/>
        <v>17.796610169491526</v>
      </c>
      <c r="Y18" s="24">
        <f t="shared" si="2"/>
        <v>322.2866440677966</v>
      </c>
      <c r="Z18" s="24">
        <v>500</v>
      </c>
      <c r="AA18" s="24">
        <v>150</v>
      </c>
      <c r="AB18" s="24"/>
    </row>
    <row r="19" spans="1:28" ht="13.5" x14ac:dyDescent="0.2">
      <c r="A19" s="20">
        <v>17</v>
      </c>
      <c r="B19" s="21" t="s">
        <v>74</v>
      </c>
      <c r="C19" s="22" t="s">
        <v>100</v>
      </c>
      <c r="D19" s="23" t="s">
        <v>101</v>
      </c>
      <c r="E19" s="21" t="s">
        <v>102</v>
      </c>
      <c r="F19" s="20">
        <v>4</v>
      </c>
      <c r="G19" s="8" t="s">
        <v>103</v>
      </c>
      <c r="H19" s="8" t="s">
        <v>58</v>
      </c>
      <c r="K19" s="24" t="e">
        <f>SUMIFS([1]Formatted!F:F,[1]Formatted!$A:$A,მისამართები!$C19)</f>
        <v>#VALUE!</v>
      </c>
      <c r="L19" s="24"/>
      <c r="M19" s="24"/>
      <c r="N19" s="24"/>
      <c r="O19" s="24"/>
      <c r="P19" s="8">
        <v>4</v>
      </c>
      <c r="Q19" s="25">
        <v>1560</v>
      </c>
      <c r="R19" s="8">
        <v>400</v>
      </c>
      <c r="S19" s="26">
        <v>1.2576000000000001</v>
      </c>
      <c r="T19" s="27"/>
      <c r="U19" s="27"/>
      <c r="V19" s="27">
        <v>1.2576000000000001</v>
      </c>
      <c r="W19" s="27">
        <f t="shared" si="0"/>
        <v>1810.944</v>
      </c>
      <c r="X19" s="27">
        <f t="shared" si="1"/>
        <v>17.796610169491526</v>
      </c>
      <c r="Y19" s="24">
        <f t="shared" si="2"/>
        <v>322.2866440677966</v>
      </c>
      <c r="Z19" s="24">
        <v>1000</v>
      </c>
      <c r="AA19" s="24">
        <v>150</v>
      </c>
      <c r="AB19" s="24"/>
    </row>
    <row r="20" spans="1:28" ht="13.5" x14ac:dyDescent="0.2">
      <c r="A20" s="20">
        <v>18</v>
      </c>
      <c r="B20" s="21" t="s">
        <v>74</v>
      </c>
      <c r="C20" s="22" t="s">
        <v>104</v>
      </c>
      <c r="D20" s="23" t="s">
        <v>105</v>
      </c>
      <c r="E20" s="21" t="s">
        <v>106</v>
      </c>
      <c r="F20" s="20">
        <v>3</v>
      </c>
      <c r="G20" s="8" t="s">
        <v>107</v>
      </c>
      <c r="H20" s="8" t="s">
        <v>34</v>
      </c>
      <c r="K20" s="24" t="e">
        <f>SUMIFS([1]Formatted!F:F,[1]Formatted!$A:$A,მისამართები!$C20)</f>
        <v>#VALUE!</v>
      </c>
      <c r="L20" s="24"/>
      <c r="M20" s="24"/>
      <c r="N20" s="24"/>
      <c r="O20" s="24"/>
      <c r="P20" s="8">
        <v>4</v>
      </c>
      <c r="Q20" s="25">
        <v>1560</v>
      </c>
      <c r="R20" s="8">
        <v>400</v>
      </c>
      <c r="S20" s="26">
        <v>1.2576000000000001</v>
      </c>
      <c r="T20" s="27"/>
      <c r="U20" s="27"/>
      <c r="V20" s="27">
        <v>1.2576000000000001</v>
      </c>
      <c r="W20" s="27">
        <f t="shared" si="0"/>
        <v>1810.944</v>
      </c>
      <c r="X20" s="27">
        <f t="shared" si="1"/>
        <v>17.796610169491526</v>
      </c>
      <c r="Y20" s="24">
        <f t="shared" si="2"/>
        <v>322.2866440677966</v>
      </c>
      <c r="Z20" s="24">
        <v>1000</v>
      </c>
      <c r="AA20" s="24">
        <v>150</v>
      </c>
      <c r="AB20" s="24"/>
    </row>
    <row r="21" spans="1:28" ht="13.5" x14ac:dyDescent="0.2">
      <c r="A21" s="20">
        <v>19</v>
      </c>
      <c r="B21" s="21" t="s">
        <v>74</v>
      </c>
      <c r="C21" s="22" t="s">
        <v>108</v>
      </c>
      <c r="D21" s="23" t="s">
        <v>109</v>
      </c>
      <c r="E21" s="21" t="s">
        <v>110</v>
      </c>
      <c r="F21" s="20">
        <v>6</v>
      </c>
      <c r="G21" s="8" t="s">
        <v>111</v>
      </c>
      <c r="H21" s="8" t="s">
        <v>40</v>
      </c>
      <c r="K21" s="24" t="e">
        <f>SUMIFS([1]Formatted!F:F,[1]Formatted!$A:$A,მისამართები!$C21)</f>
        <v>#VALUE!</v>
      </c>
      <c r="L21" s="24"/>
      <c r="M21" s="24"/>
      <c r="N21" s="24"/>
      <c r="O21" s="24"/>
      <c r="P21" s="8">
        <v>4</v>
      </c>
      <c r="Q21" s="25">
        <v>1560</v>
      </c>
      <c r="R21" s="8">
        <v>400</v>
      </c>
      <c r="S21" s="26">
        <v>1.2576000000000001</v>
      </c>
      <c r="T21" s="27"/>
      <c r="U21" s="27"/>
      <c r="V21" s="27">
        <v>1.2576000000000001</v>
      </c>
      <c r="W21" s="27">
        <f t="shared" si="0"/>
        <v>1810.944</v>
      </c>
      <c r="X21" s="27">
        <f t="shared" si="1"/>
        <v>17.796610169491526</v>
      </c>
      <c r="Y21" s="24">
        <f t="shared" si="2"/>
        <v>322.2866440677966</v>
      </c>
      <c r="Z21" s="24">
        <v>200</v>
      </c>
      <c r="AA21" s="24">
        <v>150</v>
      </c>
      <c r="AB21" s="24"/>
    </row>
    <row r="22" spans="1:28" ht="13.5" x14ac:dyDescent="0.2">
      <c r="A22" s="20">
        <v>20</v>
      </c>
      <c r="B22" s="21" t="s">
        <v>74</v>
      </c>
      <c r="C22" s="22" t="s">
        <v>112</v>
      </c>
      <c r="D22" s="23" t="s">
        <v>113</v>
      </c>
      <c r="E22" s="21" t="s">
        <v>114</v>
      </c>
      <c r="F22" s="20">
        <v>6</v>
      </c>
      <c r="G22" s="8" t="s">
        <v>115</v>
      </c>
      <c r="H22" s="8" t="s">
        <v>45</v>
      </c>
      <c r="K22" s="24" t="e">
        <f>SUMIFS([1]Formatted!F:F,[1]Formatted!$A:$A,მისამართები!$C22)</f>
        <v>#VALUE!</v>
      </c>
      <c r="L22" s="24"/>
      <c r="M22" s="24"/>
      <c r="N22" s="24"/>
      <c r="O22" s="24"/>
      <c r="P22" s="8">
        <v>4</v>
      </c>
      <c r="Q22" s="25">
        <v>1560</v>
      </c>
      <c r="R22" s="8">
        <v>400</v>
      </c>
      <c r="S22" s="26">
        <v>1.2576000000000001</v>
      </c>
      <c r="T22" s="27"/>
      <c r="U22" s="27"/>
      <c r="V22" s="27">
        <v>1.2576000000000001</v>
      </c>
      <c r="W22" s="27">
        <f t="shared" si="0"/>
        <v>1810.944</v>
      </c>
      <c r="X22" s="27">
        <f t="shared" si="1"/>
        <v>17.796610169491526</v>
      </c>
      <c r="Y22" s="24">
        <f t="shared" si="2"/>
        <v>322.2866440677966</v>
      </c>
      <c r="Z22" s="24">
        <v>500</v>
      </c>
      <c r="AA22" s="24">
        <v>150</v>
      </c>
      <c r="AB22" s="24"/>
    </row>
    <row r="23" spans="1:28" ht="13.5" x14ac:dyDescent="0.2">
      <c r="A23" s="20">
        <v>21</v>
      </c>
      <c r="B23" s="21" t="s">
        <v>74</v>
      </c>
      <c r="C23" s="22" t="s">
        <v>116</v>
      </c>
      <c r="D23" s="23" t="s">
        <v>117</v>
      </c>
      <c r="E23" s="21" t="s">
        <v>118</v>
      </c>
      <c r="F23" s="20">
        <v>4</v>
      </c>
      <c r="G23" s="8" t="s">
        <v>119</v>
      </c>
      <c r="H23" s="8" t="s">
        <v>40</v>
      </c>
      <c r="K23" s="24" t="e">
        <f>SUMIFS([1]Formatted!F:F,[1]Formatted!$A:$A,მისამართები!$C23)</f>
        <v>#VALUE!</v>
      </c>
      <c r="L23" s="24"/>
      <c r="M23" s="24"/>
      <c r="N23" s="24"/>
      <c r="O23" s="24"/>
      <c r="P23" s="8">
        <v>4</v>
      </c>
      <c r="Q23" s="25">
        <v>1560</v>
      </c>
      <c r="R23" s="8">
        <v>400</v>
      </c>
      <c r="S23" s="26">
        <v>1.2576000000000001</v>
      </c>
      <c r="T23" s="27"/>
      <c r="U23" s="27"/>
      <c r="V23" s="27">
        <v>1.2576000000000001</v>
      </c>
      <c r="W23" s="27">
        <f t="shared" si="0"/>
        <v>1810.944</v>
      </c>
      <c r="X23" s="27">
        <f t="shared" si="1"/>
        <v>17.796610169491526</v>
      </c>
      <c r="Y23" s="24">
        <f t="shared" si="2"/>
        <v>322.2866440677966</v>
      </c>
      <c r="Z23" s="24">
        <v>500</v>
      </c>
      <c r="AA23" s="24">
        <v>150</v>
      </c>
      <c r="AB23" s="24"/>
    </row>
    <row r="24" spans="1:28" ht="13.5" x14ac:dyDescent="0.2">
      <c r="A24" s="20">
        <v>22</v>
      </c>
      <c r="B24" s="21" t="s">
        <v>74</v>
      </c>
      <c r="C24" s="22" t="s">
        <v>120</v>
      </c>
      <c r="D24" s="23" t="s">
        <v>121</v>
      </c>
      <c r="E24" s="21" t="s">
        <v>122</v>
      </c>
      <c r="F24" s="20">
        <v>6</v>
      </c>
      <c r="G24" s="8" t="s">
        <v>33</v>
      </c>
      <c r="H24" s="8" t="s">
        <v>33</v>
      </c>
      <c r="K24" s="24" t="e">
        <f>SUMIFS([1]Formatted!F:F,[1]Formatted!$A:$A,მისამართები!$C24)</f>
        <v>#VALUE!</v>
      </c>
      <c r="L24" s="24"/>
      <c r="M24" s="24"/>
      <c r="N24" s="24"/>
      <c r="O24" s="24"/>
      <c r="P24" s="8">
        <v>4</v>
      </c>
      <c r="Q24" s="25">
        <v>1560</v>
      </c>
      <c r="R24" s="8">
        <v>400</v>
      </c>
      <c r="S24" s="26">
        <v>1.2576000000000001</v>
      </c>
      <c r="T24" s="27"/>
      <c r="U24" s="27"/>
      <c r="V24" s="27">
        <v>1.2576000000000001</v>
      </c>
      <c r="W24" s="27">
        <f t="shared" si="0"/>
        <v>1810.944</v>
      </c>
      <c r="X24" s="27">
        <f t="shared" si="1"/>
        <v>17.796610169491526</v>
      </c>
      <c r="Y24" s="24">
        <f t="shared" si="2"/>
        <v>322.2866440677966</v>
      </c>
      <c r="Z24" s="24">
        <v>500</v>
      </c>
      <c r="AA24" s="24">
        <v>150</v>
      </c>
      <c r="AB24" s="24"/>
    </row>
    <row r="25" spans="1:28" ht="13.5" x14ac:dyDescent="0.2">
      <c r="A25" s="20">
        <v>23</v>
      </c>
      <c r="B25" s="21" t="s">
        <v>123</v>
      </c>
      <c r="C25" s="22" t="s">
        <v>124</v>
      </c>
      <c r="D25" s="23" t="s">
        <v>125</v>
      </c>
      <c r="E25" s="21" t="s">
        <v>126</v>
      </c>
      <c r="F25" s="20">
        <v>4</v>
      </c>
      <c r="G25" s="8" t="s">
        <v>49</v>
      </c>
      <c r="H25" s="8" t="s">
        <v>40</v>
      </c>
      <c r="K25" s="24" t="e">
        <f>SUMIFS([1]Formatted!F:F,[1]Formatted!$A:$A,მისამართები!$C25)</f>
        <v>#VALUE!</v>
      </c>
      <c r="L25" s="24"/>
      <c r="M25" s="24"/>
      <c r="N25" s="24"/>
      <c r="O25" s="24"/>
      <c r="P25" s="8">
        <v>4</v>
      </c>
      <c r="Q25" s="25">
        <v>1560</v>
      </c>
      <c r="R25" s="8">
        <v>400</v>
      </c>
      <c r="S25" s="26">
        <v>1.2576000000000001</v>
      </c>
      <c r="T25" s="27"/>
      <c r="U25" s="27"/>
      <c r="V25" s="27">
        <v>1.2576000000000001</v>
      </c>
      <c r="W25" s="27">
        <f t="shared" si="0"/>
        <v>1810.944</v>
      </c>
      <c r="X25" s="27">
        <f t="shared" si="1"/>
        <v>17.796610169491526</v>
      </c>
      <c r="Y25" s="24">
        <f t="shared" si="2"/>
        <v>322.2866440677966</v>
      </c>
      <c r="Z25" s="24">
        <v>2400</v>
      </c>
      <c r="AA25" s="24">
        <v>150</v>
      </c>
      <c r="AB25" s="24"/>
    </row>
    <row r="26" spans="1:28" ht="13.5" x14ac:dyDescent="0.2">
      <c r="A26" s="20">
        <v>24</v>
      </c>
      <c r="B26" s="21" t="s">
        <v>123</v>
      </c>
      <c r="C26" s="22" t="s">
        <v>127</v>
      </c>
      <c r="D26" s="23" t="s">
        <v>128</v>
      </c>
      <c r="E26" s="21" t="s">
        <v>129</v>
      </c>
      <c r="F26" s="20">
        <v>4</v>
      </c>
      <c r="G26" s="8" t="s">
        <v>130</v>
      </c>
      <c r="H26" s="8" t="s">
        <v>45</v>
      </c>
      <c r="K26" s="24" t="e">
        <f>SUMIFS([1]Formatted!F:F,[1]Formatted!$A:$A,მისამართები!$C26)</f>
        <v>#VALUE!</v>
      </c>
      <c r="L26" s="24"/>
      <c r="M26" s="24"/>
      <c r="N26" s="24"/>
      <c r="O26" s="24"/>
      <c r="P26" s="8">
        <v>4</v>
      </c>
      <c r="Q26" s="25">
        <v>1560</v>
      </c>
      <c r="R26" s="8">
        <v>400</v>
      </c>
      <c r="S26" s="26">
        <v>1.2576000000000001</v>
      </c>
      <c r="T26" s="27"/>
      <c r="U26" s="27"/>
      <c r="V26" s="27">
        <v>1.2576000000000001</v>
      </c>
      <c r="W26" s="27">
        <f t="shared" si="0"/>
        <v>1810.944</v>
      </c>
      <c r="X26" s="27">
        <f t="shared" si="1"/>
        <v>17.796610169491526</v>
      </c>
      <c r="Y26" s="24">
        <f t="shared" si="2"/>
        <v>322.2866440677966</v>
      </c>
      <c r="Z26" s="24">
        <v>500</v>
      </c>
      <c r="AA26" s="24">
        <v>150</v>
      </c>
      <c r="AB26" s="24"/>
    </row>
    <row r="27" spans="1:28" ht="13.5" x14ac:dyDescent="0.2">
      <c r="A27" s="20">
        <v>25</v>
      </c>
      <c r="B27" s="21" t="s">
        <v>123</v>
      </c>
      <c r="C27" s="22" t="s">
        <v>131</v>
      </c>
      <c r="D27" s="23" t="s">
        <v>132</v>
      </c>
      <c r="E27" s="21" t="s">
        <v>133</v>
      </c>
      <c r="F27" s="20">
        <v>8</v>
      </c>
      <c r="G27" s="8" t="s">
        <v>39</v>
      </c>
      <c r="H27" s="8" t="s">
        <v>40</v>
      </c>
      <c r="K27" s="24" t="e">
        <f>SUMIFS([1]Formatted!F:F,[1]Formatted!$A:$A,მისამართები!$C27)</f>
        <v>#VALUE!</v>
      </c>
      <c r="L27" s="24"/>
      <c r="M27" s="24"/>
      <c r="N27" s="24"/>
      <c r="O27" s="24"/>
      <c r="P27" s="8">
        <v>4</v>
      </c>
      <c r="Q27" s="25">
        <v>1560</v>
      </c>
      <c r="R27" s="8">
        <v>400</v>
      </c>
      <c r="S27" s="26">
        <v>1.2576000000000001</v>
      </c>
      <c r="T27" s="27"/>
      <c r="U27" s="27"/>
      <c r="V27" s="27">
        <v>1.2576000000000001</v>
      </c>
      <c r="W27" s="27">
        <f t="shared" si="0"/>
        <v>1810.944</v>
      </c>
      <c r="X27" s="27">
        <f t="shared" si="1"/>
        <v>17.796610169491526</v>
      </c>
      <c r="Y27" s="24">
        <f t="shared" si="2"/>
        <v>322.2866440677966</v>
      </c>
      <c r="Z27" s="24">
        <v>500</v>
      </c>
      <c r="AA27" s="24">
        <v>150</v>
      </c>
      <c r="AB27" s="24"/>
    </row>
    <row r="28" spans="1:28" ht="13.5" x14ac:dyDescent="0.2">
      <c r="A28" s="20">
        <v>26</v>
      </c>
      <c r="B28" s="21" t="s">
        <v>123</v>
      </c>
      <c r="C28" s="22" t="s">
        <v>134</v>
      </c>
      <c r="D28" s="23" t="s">
        <v>135</v>
      </c>
      <c r="E28" s="21" t="s">
        <v>136</v>
      </c>
      <c r="F28" s="20">
        <v>12</v>
      </c>
      <c r="G28" s="8" t="s">
        <v>137</v>
      </c>
      <c r="H28" s="8" t="s">
        <v>45</v>
      </c>
      <c r="K28" s="24" t="e">
        <f>SUMIFS([1]Formatted!F:F,[1]Formatted!$A:$A,მისამართები!$C28)</f>
        <v>#VALUE!</v>
      </c>
      <c r="L28" s="24"/>
      <c r="M28" s="24"/>
      <c r="N28" s="24"/>
      <c r="O28" s="24"/>
      <c r="P28" s="8">
        <v>4</v>
      </c>
      <c r="Q28" s="25">
        <v>1560</v>
      </c>
      <c r="R28" s="8">
        <v>400</v>
      </c>
      <c r="S28" s="26">
        <v>1.2576000000000001</v>
      </c>
      <c r="T28" s="27"/>
      <c r="U28" s="27"/>
      <c r="V28" s="27">
        <v>1.2576000000000001</v>
      </c>
      <c r="W28" s="27">
        <f t="shared" si="0"/>
        <v>1810.944</v>
      </c>
      <c r="X28" s="27">
        <f t="shared" si="1"/>
        <v>17.796610169491526</v>
      </c>
      <c r="Y28" s="24">
        <f t="shared" si="2"/>
        <v>322.2866440677966</v>
      </c>
      <c r="Z28" s="24">
        <v>500</v>
      </c>
      <c r="AA28" s="24">
        <v>150</v>
      </c>
      <c r="AB28" s="24"/>
    </row>
    <row r="29" spans="1:28" ht="13.5" x14ac:dyDescent="0.2">
      <c r="A29" s="20">
        <v>27</v>
      </c>
      <c r="B29" s="21" t="s">
        <v>123</v>
      </c>
      <c r="C29" s="22" t="s">
        <v>138</v>
      </c>
      <c r="D29" s="23" t="s">
        <v>139</v>
      </c>
      <c r="E29" s="21" t="s">
        <v>140</v>
      </c>
      <c r="F29" s="20">
        <v>4</v>
      </c>
      <c r="G29" s="8" t="s">
        <v>39</v>
      </c>
      <c r="H29" s="8" t="s">
        <v>40</v>
      </c>
      <c r="K29" s="24" t="e">
        <f>SUMIFS([1]Formatted!F:F,[1]Formatted!$A:$A,მისამართები!$C29)</f>
        <v>#VALUE!</v>
      </c>
      <c r="L29" s="24"/>
      <c r="M29" s="24"/>
      <c r="N29" s="24"/>
      <c r="O29" s="24"/>
      <c r="P29" s="8">
        <v>4</v>
      </c>
      <c r="Q29" s="25">
        <v>1560</v>
      </c>
      <c r="R29" s="8">
        <v>400</v>
      </c>
      <c r="S29" s="26">
        <v>1.2576000000000001</v>
      </c>
      <c r="T29" s="27"/>
      <c r="U29" s="27"/>
      <c r="V29" s="27">
        <v>1.2576000000000001</v>
      </c>
      <c r="W29" s="27">
        <f t="shared" si="0"/>
        <v>1810.944</v>
      </c>
      <c r="X29" s="27">
        <f t="shared" si="1"/>
        <v>17.796610169491526</v>
      </c>
      <c r="Y29" s="24">
        <f t="shared" si="2"/>
        <v>322.2866440677966</v>
      </c>
      <c r="Z29" s="24">
        <v>500</v>
      </c>
      <c r="AA29" s="24">
        <v>150</v>
      </c>
      <c r="AB29" s="24"/>
    </row>
    <row r="30" spans="1:28" ht="13.5" x14ac:dyDescent="0.2">
      <c r="A30" s="20">
        <v>28</v>
      </c>
      <c r="B30" s="21" t="s">
        <v>123</v>
      </c>
      <c r="C30" s="22" t="s">
        <v>141</v>
      </c>
      <c r="D30" s="23" t="s">
        <v>142</v>
      </c>
      <c r="E30" s="21" t="s">
        <v>143</v>
      </c>
      <c r="F30" s="20">
        <v>9</v>
      </c>
      <c r="G30" s="8" t="s">
        <v>39</v>
      </c>
      <c r="H30" s="8" t="s">
        <v>40</v>
      </c>
      <c r="K30" s="24" t="e">
        <f>SUMIFS([1]Formatted!F:F,[1]Formatted!$A:$A,მისამართები!$C30)</f>
        <v>#VALUE!</v>
      </c>
      <c r="L30" s="24"/>
      <c r="M30" s="24"/>
      <c r="N30" s="24"/>
      <c r="O30" s="24"/>
      <c r="P30" s="8">
        <v>8</v>
      </c>
      <c r="Q30" s="25">
        <v>3120</v>
      </c>
      <c r="R30" s="8">
        <v>400</v>
      </c>
      <c r="S30" s="26">
        <v>2.5152000000000001</v>
      </c>
      <c r="T30" s="27"/>
      <c r="U30" s="27"/>
      <c r="V30" s="27">
        <v>2.5152000000000001</v>
      </c>
      <c r="W30" s="27">
        <f t="shared" si="0"/>
        <v>3621.8879999999999</v>
      </c>
      <c r="X30" s="27">
        <f t="shared" si="1"/>
        <v>17.796610169491526</v>
      </c>
      <c r="Y30" s="24">
        <f t="shared" si="2"/>
        <v>644.5732881355932</v>
      </c>
      <c r="Z30" s="24">
        <v>500</v>
      </c>
      <c r="AA30" s="24">
        <v>150</v>
      </c>
      <c r="AB30" s="24"/>
    </row>
    <row r="31" spans="1:28" ht="13.5" x14ac:dyDescent="0.2">
      <c r="A31" s="20">
        <v>29</v>
      </c>
      <c r="B31" s="21" t="s">
        <v>123</v>
      </c>
      <c r="C31" s="22" t="s">
        <v>144</v>
      </c>
      <c r="D31" s="23" t="s">
        <v>145</v>
      </c>
      <c r="E31" s="21" t="s">
        <v>146</v>
      </c>
      <c r="F31" s="20">
        <v>6</v>
      </c>
      <c r="G31" s="8" t="s">
        <v>89</v>
      </c>
      <c r="H31" s="8" t="s">
        <v>40</v>
      </c>
      <c r="K31" s="24" t="e">
        <f>SUMIFS([1]Formatted!F:F,[1]Formatted!$A:$A,მისამართები!$C31)</f>
        <v>#VALUE!</v>
      </c>
      <c r="L31" s="24"/>
      <c r="M31" s="24"/>
      <c r="N31" s="24"/>
      <c r="O31" s="24"/>
      <c r="P31" s="8">
        <v>4</v>
      </c>
      <c r="Q31" s="25">
        <v>1560</v>
      </c>
      <c r="R31" s="8">
        <v>400</v>
      </c>
      <c r="S31" s="26">
        <v>1.2576000000000001</v>
      </c>
      <c r="T31" s="27"/>
      <c r="U31" s="27"/>
      <c r="V31" s="27">
        <v>1.2576000000000001</v>
      </c>
      <c r="W31" s="27">
        <f t="shared" si="0"/>
        <v>1810.944</v>
      </c>
      <c r="X31" s="27">
        <f t="shared" si="1"/>
        <v>17.796610169491526</v>
      </c>
      <c r="Y31" s="24">
        <f t="shared" si="2"/>
        <v>322.2866440677966</v>
      </c>
      <c r="Z31" s="24">
        <v>1000</v>
      </c>
      <c r="AA31" s="24">
        <v>150</v>
      </c>
      <c r="AB31" s="24"/>
    </row>
    <row r="32" spans="1:28" ht="13.5" x14ac:dyDescent="0.2">
      <c r="A32" s="20">
        <v>30</v>
      </c>
      <c r="B32" s="21" t="s">
        <v>123</v>
      </c>
      <c r="C32" s="22" t="s">
        <v>147</v>
      </c>
      <c r="D32" s="23" t="s">
        <v>148</v>
      </c>
      <c r="E32" s="21" t="s">
        <v>149</v>
      </c>
      <c r="F32" s="20">
        <v>4</v>
      </c>
      <c r="G32" s="8" t="s">
        <v>150</v>
      </c>
      <c r="H32" s="8" t="s">
        <v>45</v>
      </c>
      <c r="K32" s="24" t="e">
        <f>SUMIFS([1]Formatted!F:F,[1]Formatted!$A:$A,მისამართები!$C32)</f>
        <v>#VALUE!</v>
      </c>
      <c r="L32" s="24"/>
      <c r="M32" s="24"/>
      <c r="N32" s="24"/>
      <c r="O32" s="24"/>
      <c r="P32" s="8">
        <v>8</v>
      </c>
      <c r="Q32" s="25">
        <v>3120</v>
      </c>
      <c r="R32" s="8">
        <v>400</v>
      </c>
      <c r="S32" s="26">
        <v>2.5152000000000001</v>
      </c>
      <c r="T32" s="27"/>
      <c r="U32" s="27"/>
      <c r="V32" s="27">
        <v>2.5152000000000001</v>
      </c>
      <c r="W32" s="27">
        <f t="shared" si="0"/>
        <v>3621.8879999999999</v>
      </c>
      <c r="X32" s="27">
        <f t="shared" si="1"/>
        <v>17.796610169491526</v>
      </c>
      <c r="Y32" s="24">
        <f t="shared" si="2"/>
        <v>644.5732881355932</v>
      </c>
      <c r="Z32" s="24">
        <v>1000</v>
      </c>
      <c r="AA32" s="24">
        <v>150</v>
      </c>
      <c r="AB32" s="24"/>
    </row>
    <row r="33" spans="1:28" ht="13.5" x14ac:dyDescent="0.2">
      <c r="A33" s="20">
        <v>31</v>
      </c>
      <c r="B33" s="21" t="s">
        <v>123</v>
      </c>
      <c r="C33" s="22" t="s">
        <v>151</v>
      </c>
      <c r="D33" s="23" t="s">
        <v>152</v>
      </c>
      <c r="E33" s="21" t="s">
        <v>153</v>
      </c>
      <c r="F33" s="20">
        <v>7</v>
      </c>
      <c r="G33" s="8" t="s">
        <v>34</v>
      </c>
      <c r="H33" s="8" t="s">
        <v>34</v>
      </c>
      <c r="K33" s="24" t="e">
        <f>SUMIFS([1]Formatted!F:F,[1]Formatted!$A:$A,მისამართები!$C33)</f>
        <v>#VALUE!</v>
      </c>
      <c r="L33" s="24"/>
      <c r="M33" s="24"/>
      <c r="N33" s="24"/>
      <c r="O33" s="24"/>
      <c r="P33" s="8">
        <v>4</v>
      </c>
      <c r="Q33" s="25">
        <v>1560</v>
      </c>
      <c r="R33" s="8">
        <v>400</v>
      </c>
      <c r="S33" s="26">
        <v>1.2576000000000001</v>
      </c>
      <c r="T33" s="27"/>
      <c r="U33" s="27"/>
      <c r="V33" s="27">
        <v>1.2576000000000001</v>
      </c>
      <c r="W33" s="27">
        <f t="shared" si="0"/>
        <v>1810.944</v>
      </c>
      <c r="X33" s="27">
        <f t="shared" si="1"/>
        <v>17.796610169491526</v>
      </c>
      <c r="Y33" s="24">
        <f t="shared" si="2"/>
        <v>322.2866440677966</v>
      </c>
      <c r="Z33" s="24">
        <v>200</v>
      </c>
      <c r="AA33" s="24">
        <v>150</v>
      </c>
      <c r="AB33" s="24"/>
    </row>
    <row r="34" spans="1:28" ht="13.5" x14ac:dyDescent="0.2">
      <c r="A34" s="20">
        <v>32</v>
      </c>
      <c r="B34" s="21" t="s">
        <v>154</v>
      </c>
      <c r="C34" s="22" t="s">
        <v>155</v>
      </c>
      <c r="D34" s="23" t="s">
        <v>156</v>
      </c>
      <c r="E34" s="21" t="s">
        <v>157</v>
      </c>
      <c r="F34" s="20">
        <v>4</v>
      </c>
      <c r="G34" s="8" t="s">
        <v>35</v>
      </c>
      <c r="H34" s="8" t="s">
        <v>34</v>
      </c>
      <c r="K34" s="24" t="e">
        <f>SUMIFS([1]Formatted!F:F,[1]Formatted!$A:$A,მისამართები!$C34)</f>
        <v>#VALUE!</v>
      </c>
      <c r="L34" s="24"/>
      <c r="M34" s="24"/>
      <c r="N34" s="24"/>
      <c r="O34" s="24"/>
      <c r="P34" s="8">
        <v>4</v>
      </c>
      <c r="Q34" s="25">
        <v>1560</v>
      </c>
      <c r="R34" s="8">
        <v>400</v>
      </c>
      <c r="S34" s="26">
        <v>1.2576000000000001</v>
      </c>
      <c r="T34" s="27"/>
      <c r="U34" s="27"/>
      <c r="V34" s="27">
        <v>1.2576000000000001</v>
      </c>
      <c r="W34" s="27">
        <f t="shared" si="0"/>
        <v>1810.944</v>
      </c>
      <c r="X34" s="27">
        <f t="shared" si="1"/>
        <v>17.796610169491526</v>
      </c>
      <c r="Y34" s="24">
        <f t="shared" si="2"/>
        <v>322.2866440677966</v>
      </c>
      <c r="Z34" s="24">
        <v>500</v>
      </c>
      <c r="AA34" s="24">
        <v>150</v>
      </c>
      <c r="AB34" s="24"/>
    </row>
    <row r="35" spans="1:28" ht="13.5" x14ac:dyDescent="0.2">
      <c r="A35" s="20">
        <v>33</v>
      </c>
      <c r="B35" s="21" t="s">
        <v>154</v>
      </c>
      <c r="C35" s="22" t="s">
        <v>158</v>
      </c>
      <c r="D35" s="23" t="s">
        <v>159</v>
      </c>
      <c r="E35" s="21" t="s">
        <v>160</v>
      </c>
      <c r="F35" s="20">
        <v>7</v>
      </c>
      <c r="G35" s="8" t="s">
        <v>33</v>
      </c>
      <c r="H35" s="8" t="s">
        <v>33</v>
      </c>
      <c r="K35" s="24" t="e">
        <f>SUMIFS([1]Formatted!F:F,[1]Formatted!$A:$A,მისამართები!$C35)</f>
        <v>#VALUE!</v>
      </c>
      <c r="L35" s="24"/>
      <c r="M35" s="24"/>
      <c r="N35" s="24"/>
      <c r="O35" s="24"/>
      <c r="P35" s="8">
        <v>4</v>
      </c>
      <c r="Q35" s="25">
        <v>1560</v>
      </c>
      <c r="R35" s="8">
        <v>400</v>
      </c>
      <c r="S35" s="26">
        <v>1.2576000000000001</v>
      </c>
      <c r="T35" s="27"/>
      <c r="U35" s="27"/>
      <c r="V35" s="27">
        <v>1.2576000000000001</v>
      </c>
      <c r="W35" s="27">
        <f t="shared" si="0"/>
        <v>1810.944</v>
      </c>
      <c r="X35" s="27">
        <f t="shared" si="1"/>
        <v>17.796610169491526</v>
      </c>
      <c r="Y35" s="24">
        <f t="shared" si="2"/>
        <v>322.2866440677966</v>
      </c>
      <c r="Z35" s="24">
        <v>500</v>
      </c>
      <c r="AA35" s="24">
        <v>150</v>
      </c>
      <c r="AB35" s="24"/>
    </row>
    <row r="36" spans="1:28" ht="13.5" x14ac:dyDescent="0.2">
      <c r="A36" s="20">
        <v>34</v>
      </c>
      <c r="B36" s="21" t="s">
        <v>154</v>
      </c>
      <c r="C36" s="22" t="s">
        <v>161</v>
      </c>
      <c r="D36" s="23" t="s">
        <v>162</v>
      </c>
      <c r="E36" s="21" t="s">
        <v>163</v>
      </c>
      <c r="F36" s="20">
        <v>4</v>
      </c>
      <c r="G36" s="8" t="s">
        <v>119</v>
      </c>
      <c r="H36" s="8" t="s">
        <v>40</v>
      </c>
      <c r="K36" s="24" t="e">
        <f>SUMIFS([1]Formatted!F:F,[1]Formatted!$A:$A,მისამართები!$C36)</f>
        <v>#VALUE!</v>
      </c>
      <c r="L36" s="24"/>
      <c r="M36" s="24"/>
      <c r="N36" s="24"/>
      <c r="O36" s="24"/>
      <c r="P36" s="8">
        <v>4</v>
      </c>
      <c r="Q36" s="25">
        <v>1560</v>
      </c>
      <c r="R36" s="8">
        <v>400</v>
      </c>
      <c r="S36" s="26">
        <v>1.2576000000000001</v>
      </c>
      <c r="T36" s="27"/>
      <c r="U36" s="27"/>
      <c r="V36" s="27">
        <v>1.2576000000000001</v>
      </c>
      <c r="W36" s="27">
        <f t="shared" si="0"/>
        <v>1810.944</v>
      </c>
      <c r="X36" s="27">
        <f t="shared" si="1"/>
        <v>17.796610169491526</v>
      </c>
      <c r="Y36" s="24">
        <f t="shared" si="2"/>
        <v>322.2866440677966</v>
      </c>
      <c r="Z36" s="24">
        <v>1000</v>
      </c>
      <c r="AA36" s="24">
        <v>150</v>
      </c>
      <c r="AB36" s="24"/>
    </row>
    <row r="37" spans="1:28" ht="13.5" x14ac:dyDescent="0.2">
      <c r="A37" s="20">
        <v>35</v>
      </c>
      <c r="B37" s="21" t="s">
        <v>154</v>
      </c>
      <c r="C37" s="22" t="s">
        <v>164</v>
      </c>
      <c r="D37" s="23" t="s">
        <v>165</v>
      </c>
      <c r="E37" s="21" t="s">
        <v>166</v>
      </c>
      <c r="F37" s="20">
        <v>3</v>
      </c>
      <c r="G37" s="8" t="s">
        <v>33</v>
      </c>
      <c r="H37" s="8" t="s">
        <v>33</v>
      </c>
      <c r="K37" s="24" t="e">
        <f>SUMIFS([1]Formatted!F:F,[1]Formatted!$A:$A,მისამართები!$C37)</f>
        <v>#VALUE!</v>
      </c>
      <c r="L37" s="24"/>
      <c r="M37" s="24"/>
      <c r="N37" s="24"/>
      <c r="O37" s="24"/>
      <c r="P37" s="8">
        <v>4</v>
      </c>
      <c r="Q37" s="25">
        <v>1560</v>
      </c>
      <c r="R37" s="8">
        <v>400</v>
      </c>
      <c r="S37" s="26">
        <v>1.2576000000000001</v>
      </c>
      <c r="T37" s="27"/>
      <c r="U37" s="27"/>
      <c r="V37" s="27">
        <v>1.2576000000000001</v>
      </c>
      <c r="W37" s="27">
        <f t="shared" si="0"/>
        <v>1810.944</v>
      </c>
      <c r="X37" s="27">
        <f t="shared" si="1"/>
        <v>17.796610169491526</v>
      </c>
      <c r="Y37" s="24">
        <f t="shared" si="2"/>
        <v>322.2866440677966</v>
      </c>
      <c r="Z37" s="24">
        <v>500</v>
      </c>
      <c r="AA37" s="24">
        <v>150</v>
      </c>
      <c r="AB37" s="24"/>
    </row>
    <row r="38" spans="1:28" ht="13.5" x14ac:dyDescent="0.2">
      <c r="A38" s="20">
        <v>36</v>
      </c>
      <c r="B38" s="21" t="s">
        <v>154</v>
      </c>
      <c r="C38" s="22" t="s">
        <v>167</v>
      </c>
      <c r="D38" s="23" t="s">
        <v>168</v>
      </c>
      <c r="E38" s="21" t="s">
        <v>169</v>
      </c>
      <c r="F38" s="20">
        <v>6</v>
      </c>
      <c r="G38" s="8" t="s">
        <v>119</v>
      </c>
      <c r="H38" s="8" t="s">
        <v>40</v>
      </c>
      <c r="K38" s="24" t="e">
        <f>SUMIFS([1]Formatted!F:F,[1]Formatted!$A:$A,მისამართები!$C38)</f>
        <v>#VALUE!</v>
      </c>
      <c r="L38" s="24"/>
      <c r="M38" s="24"/>
      <c r="N38" s="24"/>
      <c r="O38" s="24"/>
      <c r="P38" s="8">
        <v>4</v>
      </c>
      <c r="Q38" s="25">
        <v>1560</v>
      </c>
      <c r="R38" s="8">
        <v>400</v>
      </c>
      <c r="S38" s="26">
        <v>1.2576000000000001</v>
      </c>
      <c r="T38" s="27"/>
      <c r="U38" s="27"/>
      <c r="V38" s="27">
        <v>1.2576000000000001</v>
      </c>
      <c r="W38" s="27">
        <f t="shared" si="0"/>
        <v>1810.944</v>
      </c>
      <c r="X38" s="27">
        <f t="shared" si="1"/>
        <v>17.796610169491526</v>
      </c>
      <c r="Y38" s="24">
        <f t="shared" si="2"/>
        <v>322.2866440677966</v>
      </c>
      <c r="Z38" s="24">
        <v>500</v>
      </c>
      <c r="AA38" s="24">
        <v>150</v>
      </c>
      <c r="AB38" s="24"/>
    </row>
    <row r="39" spans="1:28" ht="13.5" x14ac:dyDescent="0.2">
      <c r="A39" s="20">
        <v>37</v>
      </c>
      <c r="B39" s="21" t="s">
        <v>154</v>
      </c>
      <c r="C39" s="22" t="s">
        <v>170</v>
      </c>
      <c r="D39" s="23" t="s">
        <v>171</v>
      </c>
      <c r="E39" s="21" t="s">
        <v>172</v>
      </c>
      <c r="F39" s="20">
        <v>4</v>
      </c>
      <c r="G39" s="8" t="s">
        <v>173</v>
      </c>
      <c r="H39" s="8" t="s">
        <v>45</v>
      </c>
      <c r="K39" s="24" t="e">
        <f>SUMIFS([1]Formatted!F:F,[1]Formatted!$A:$A,მისამართები!$C39)</f>
        <v>#VALUE!</v>
      </c>
      <c r="L39" s="24"/>
      <c r="M39" s="24"/>
      <c r="N39" s="24"/>
      <c r="O39" s="24"/>
      <c r="P39" s="8">
        <v>4</v>
      </c>
      <c r="Q39" s="25">
        <v>1560</v>
      </c>
      <c r="R39" s="8">
        <v>400</v>
      </c>
      <c r="S39" s="26">
        <v>1.2576000000000001</v>
      </c>
      <c r="T39" s="27"/>
      <c r="U39" s="27"/>
      <c r="V39" s="27">
        <v>1.2576000000000001</v>
      </c>
      <c r="W39" s="27">
        <f t="shared" si="0"/>
        <v>1810.944</v>
      </c>
      <c r="X39" s="27">
        <f t="shared" si="1"/>
        <v>17.796610169491526</v>
      </c>
      <c r="Y39" s="24">
        <f t="shared" si="2"/>
        <v>322.2866440677966</v>
      </c>
      <c r="Z39" s="24">
        <v>500</v>
      </c>
      <c r="AA39" s="24">
        <v>150</v>
      </c>
      <c r="AB39" s="24"/>
    </row>
    <row r="40" spans="1:28" ht="13.5" x14ac:dyDescent="0.2">
      <c r="A40" s="20">
        <v>38</v>
      </c>
      <c r="B40" s="21" t="s">
        <v>154</v>
      </c>
      <c r="C40" s="22" t="s">
        <v>174</v>
      </c>
      <c r="D40" s="23" t="s">
        <v>175</v>
      </c>
      <c r="E40" s="21" t="s">
        <v>176</v>
      </c>
      <c r="F40" s="20">
        <v>8</v>
      </c>
      <c r="G40" s="8" t="s">
        <v>177</v>
      </c>
      <c r="H40" s="8" t="s">
        <v>40</v>
      </c>
      <c r="K40" s="24" t="e">
        <f>SUMIFS([1]Formatted!F:F,[1]Formatted!$A:$A,მისამართები!$C40)</f>
        <v>#VALUE!</v>
      </c>
      <c r="L40" s="24"/>
      <c r="M40" s="24"/>
      <c r="N40" s="24"/>
      <c r="O40" s="24"/>
      <c r="P40" s="8">
        <v>4</v>
      </c>
      <c r="Q40" s="25">
        <v>1560</v>
      </c>
      <c r="R40" s="8">
        <v>400</v>
      </c>
      <c r="S40" s="26">
        <v>1.2576000000000001</v>
      </c>
      <c r="T40" s="27"/>
      <c r="U40" s="27"/>
      <c r="V40" s="27">
        <v>1.2576000000000001</v>
      </c>
      <c r="W40" s="27">
        <f t="shared" si="0"/>
        <v>1810.944</v>
      </c>
      <c r="X40" s="27">
        <f t="shared" si="1"/>
        <v>17.796610169491526</v>
      </c>
      <c r="Y40" s="24">
        <f t="shared" si="2"/>
        <v>322.2866440677966</v>
      </c>
      <c r="Z40" s="24">
        <v>1800</v>
      </c>
      <c r="AA40" s="24">
        <v>150</v>
      </c>
      <c r="AB40" s="24"/>
    </row>
    <row r="41" spans="1:28" ht="13.5" x14ac:dyDescent="0.2">
      <c r="A41" s="20">
        <v>39</v>
      </c>
      <c r="B41" s="21" t="s">
        <v>154</v>
      </c>
      <c r="C41" s="22" t="s">
        <v>178</v>
      </c>
      <c r="D41" s="23" t="s">
        <v>179</v>
      </c>
      <c r="E41" s="21" t="s">
        <v>180</v>
      </c>
      <c r="F41" s="20">
        <v>6</v>
      </c>
      <c r="G41" s="8" t="s">
        <v>181</v>
      </c>
      <c r="H41" s="8" t="s">
        <v>40</v>
      </c>
      <c r="K41" s="24" t="e">
        <f>SUMIFS([1]Formatted!F:F,[1]Formatted!$A:$A,მისამართები!$C41)</f>
        <v>#VALUE!</v>
      </c>
      <c r="L41" s="24"/>
      <c r="M41" s="24"/>
      <c r="N41" s="24"/>
      <c r="O41" s="24"/>
      <c r="P41" s="8">
        <v>8</v>
      </c>
      <c r="Q41" s="25">
        <v>3120</v>
      </c>
      <c r="R41" s="8">
        <v>400</v>
      </c>
      <c r="S41" s="26">
        <v>2.5152000000000001</v>
      </c>
      <c r="T41" s="27"/>
      <c r="U41" s="27"/>
      <c r="V41" s="27">
        <v>2.5152000000000001</v>
      </c>
      <c r="W41" s="27">
        <f t="shared" si="0"/>
        <v>3621.8879999999999</v>
      </c>
      <c r="X41" s="27">
        <f t="shared" si="1"/>
        <v>17.796610169491526</v>
      </c>
      <c r="Y41" s="24">
        <f t="shared" si="2"/>
        <v>644.5732881355932</v>
      </c>
      <c r="Z41" s="24">
        <v>500</v>
      </c>
      <c r="AA41" s="24">
        <v>150</v>
      </c>
      <c r="AB41" s="24"/>
    </row>
    <row r="42" spans="1:28" ht="13.5" x14ac:dyDescent="0.2">
      <c r="A42" s="20">
        <v>40</v>
      </c>
      <c r="B42" s="21" t="s">
        <v>154</v>
      </c>
      <c r="C42" s="22" t="s">
        <v>182</v>
      </c>
      <c r="D42" s="23" t="s">
        <v>183</v>
      </c>
      <c r="E42" s="21" t="s">
        <v>184</v>
      </c>
      <c r="F42" s="20">
        <v>6</v>
      </c>
      <c r="G42" s="8" t="s">
        <v>185</v>
      </c>
      <c r="H42" s="8" t="s">
        <v>45</v>
      </c>
      <c r="K42" s="24" t="e">
        <f>SUMIFS([1]Formatted!F:F,[1]Formatted!$A:$A,მისამართები!$C42)</f>
        <v>#VALUE!</v>
      </c>
      <c r="L42" s="24"/>
      <c r="M42" s="24"/>
      <c r="N42" s="24"/>
      <c r="O42" s="24"/>
      <c r="P42" s="8">
        <v>4</v>
      </c>
      <c r="Q42" s="25">
        <v>1560</v>
      </c>
      <c r="R42" s="8">
        <v>400</v>
      </c>
      <c r="S42" s="26">
        <v>1.2576000000000001</v>
      </c>
      <c r="T42" s="27"/>
      <c r="U42" s="27"/>
      <c r="V42" s="27">
        <v>1.2576000000000001</v>
      </c>
      <c r="W42" s="27">
        <f t="shared" si="0"/>
        <v>1810.944</v>
      </c>
      <c r="X42" s="27">
        <f t="shared" si="1"/>
        <v>17.796610169491526</v>
      </c>
      <c r="Y42" s="24">
        <f t="shared" si="2"/>
        <v>322.2866440677966</v>
      </c>
      <c r="Z42" s="24">
        <v>500</v>
      </c>
      <c r="AA42" s="24">
        <v>150</v>
      </c>
      <c r="AB42" s="24"/>
    </row>
    <row r="43" spans="1:28" ht="13.5" x14ac:dyDescent="0.2">
      <c r="A43" s="20">
        <v>41</v>
      </c>
      <c r="B43" s="21" t="s">
        <v>154</v>
      </c>
      <c r="C43" s="22" t="s">
        <v>186</v>
      </c>
      <c r="D43" s="23" t="s">
        <v>187</v>
      </c>
      <c r="E43" s="21" t="s">
        <v>188</v>
      </c>
      <c r="F43" s="20">
        <v>4</v>
      </c>
      <c r="G43" s="8" t="s">
        <v>34</v>
      </c>
      <c r="H43" s="8" t="s">
        <v>34</v>
      </c>
      <c r="K43" s="24" t="e">
        <f>SUMIFS([1]Formatted!F:F,[1]Formatted!$A:$A,მისამართები!$C43)</f>
        <v>#VALUE!</v>
      </c>
      <c r="L43" s="24"/>
      <c r="M43" s="24"/>
      <c r="N43" s="24"/>
      <c r="O43" s="24"/>
      <c r="P43" s="8">
        <v>0</v>
      </c>
      <c r="Q43" s="25">
        <v>0</v>
      </c>
      <c r="R43" s="8">
        <v>0</v>
      </c>
      <c r="S43" s="26">
        <v>0</v>
      </c>
      <c r="T43" s="27"/>
      <c r="U43" s="27"/>
      <c r="V43" s="27">
        <v>0</v>
      </c>
      <c r="W43" s="27">
        <f t="shared" si="0"/>
        <v>0</v>
      </c>
      <c r="X43" s="27">
        <f t="shared" si="1"/>
        <v>17.796610169491526</v>
      </c>
      <c r="Y43" s="24">
        <f t="shared" si="2"/>
        <v>0</v>
      </c>
      <c r="Z43" s="24">
        <v>0</v>
      </c>
      <c r="AA43" s="24">
        <v>0</v>
      </c>
      <c r="AB43" s="24"/>
    </row>
    <row r="44" spans="1:28" ht="13.5" x14ac:dyDescent="0.2">
      <c r="A44" s="20">
        <v>42</v>
      </c>
      <c r="B44" s="21" t="s">
        <v>154</v>
      </c>
      <c r="C44" s="22" t="s">
        <v>189</v>
      </c>
      <c r="D44" s="23" t="s">
        <v>190</v>
      </c>
      <c r="E44" s="21" t="s">
        <v>191</v>
      </c>
      <c r="F44" s="20">
        <v>6</v>
      </c>
      <c r="G44" s="8" t="s">
        <v>33</v>
      </c>
      <c r="H44" s="8" t="s">
        <v>33</v>
      </c>
      <c r="K44" s="24" t="e">
        <f>SUMIFS([1]Formatted!F:F,[1]Formatted!$A:$A,მისამართები!$C44)</f>
        <v>#VALUE!</v>
      </c>
      <c r="L44" s="24"/>
      <c r="M44" s="24"/>
      <c r="N44" s="24"/>
      <c r="O44" s="24"/>
      <c r="P44" s="8">
        <v>4</v>
      </c>
      <c r="Q44" s="25">
        <v>1200</v>
      </c>
      <c r="R44" s="8">
        <v>400</v>
      </c>
      <c r="S44" s="26">
        <v>1.2576000000000001</v>
      </c>
      <c r="T44" s="27"/>
      <c r="U44" s="27"/>
      <c r="V44" s="27">
        <v>1.2576000000000001</v>
      </c>
      <c r="W44" s="27">
        <f t="shared" si="0"/>
        <v>1810.944</v>
      </c>
      <c r="X44" s="27">
        <f t="shared" si="1"/>
        <v>17.796610169491526</v>
      </c>
      <c r="Y44" s="24">
        <f t="shared" si="2"/>
        <v>322.2866440677966</v>
      </c>
      <c r="Z44" s="24">
        <v>500</v>
      </c>
      <c r="AA44" s="24">
        <v>150</v>
      </c>
      <c r="AB44" s="24"/>
    </row>
    <row r="45" spans="1:28" ht="13.5" x14ac:dyDescent="0.2">
      <c r="A45" s="20">
        <v>43</v>
      </c>
      <c r="B45" s="21" t="s">
        <v>154</v>
      </c>
      <c r="C45" s="22" t="s">
        <v>192</v>
      </c>
      <c r="D45" s="23" t="s">
        <v>193</v>
      </c>
      <c r="E45" s="21" t="s">
        <v>194</v>
      </c>
      <c r="F45" s="20">
        <v>6</v>
      </c>
      <c r="G45" s="8" t="s">
        <v>58</v>
      </c>
      <c r="H45" s="8" t="s">
        <v>58</v>
      </c>
      <c r="K45" s="24" t="e">
        <f>SUMIFS([1]Formatted!F:F,[1]Formatted!$A:$A,მისამართები!$C45)</f>
        <v>#VALUE!</v>
      </c>
      <c r="L45" s="24"/>
      <c r="M45" s="24"/>
      <c r="N45" s="24"/>
      <c r="O45" s="24"/>
      <c r="P45" s="8">
        <v>4</v>
      </c>
      <c r="Q45" s="25">
        <v>1200</v>
      </c>
      <c r="R45" s="8">
        <v>400</v>
      </c>
      <c r="S45" s="26">
        <v>1.2576000000000001</v>
      </c>
      <c r="T45" s="27"/>
      <c r="U45" s="27"/>
      <c r="V45" s="27">
        <v>1.2576000000000001</v>
      </c>
      <c r="W45" s="27">
        <f t="shared" si="0"/>
        <v>1810.944</v>
      </c>
      <c r="X45" s="27">
        <f t="shared" si="1"/>
        <v>17.796610169491526</v>
      </c>
      <c r="Y45" s="24">
        <f t="shared" si="2"/>
        <v>322.2866440677966</v>
      </c>
      <c r="Z45" s="24">
        <v>500</v>
      </c>
      <c r="AA45" s="24">
        <v>150</v>
      </c>
      <c r="AB45" s="24"/>
    </row>
    <row r="46" spans="1:28" ht="13.5" x14ac:dyDescent="0.2">
      <c r="A46" s="20">
        <v>44</v>
      </c>
      <c r="B46" s="21" t="s">
        <v>154</v>
      </c>
      <c r="C46" s="22" t="s">
        <v>195</v>
      </c>
      <c r="D46" s="23" t="s">
        <v>196</v>
      </c>
      <c r="E46" s="21" t="s">
        <v>197</v>
      </c>
      <c r="F46" s="20">
        <v>4</v>
      </c>
      <c r="G46" s="8" t="s">
        <v>198</v>
      </c>
      <c r="H46" s="8" t="s">
        <v>45</v>
      </c>
      <c r="K46" s="24" t="e">
        <f>SUMIFS([1]Formatted!F:F,[1]Formatted!$A:$A,მისამართები!$C46)</f>
        <v>#VALUE!</v>
      </c>
      <c r="L46" s="24"/>
      <c r="M46" s="24"/>
      <c r="N46" s="24"/>
      <c r="O46" s="24"/>
      <c r="P46" s="8">
        <v>8</v>
      </c>
      <c r="Q46" s="25">
        <v>2400</v>
      </c>
      <c r="R46" s="8">
        <v>250</v>
      </c>
      <c r="S46" s="26">
        <v>2.5152000000000001</v>
      </c>
      <c r="T46" s="27"/>
      <c r="U46" s="27"/>
      <c r="V46" s="27">
        <v>2.5152000000000001</v>
      </c>
      <c r="W46" s="27">
        <f t="shared" si="0"/>
        <v>3621.8879999999999</v>
      </c>
      <c r="X46" s="27">
        <f t="shared" si="1"/>
        <v>17.796610169491526</v>
      </c>
      <c r="Y46" s="24">
        <f t="shared" si="2"/>
        <v>644.5732881355932</v>
      </c>
      <c r="Z46" s="24">
        <v>700</v>
      </c>
      <c r="AA46" s="24">
        <v>150</v>
      </c>
      <c r="AB46" s="24"/>
    </row>
    <row r="51" spans="3:5" x14ac:dyDescent="0.25">
      <c r="E51" s="4"/>
    </row>
    <row r="52" spans="3:5" x14ac:dyDescent="0.25">
      <c r="C52" s="3"/>
      <c r="D52" s="3"/>
      <c r="E52" s="4"/>
    </row>
    <row r="53" spans="3:5" x14ac:dyDescent="0.25">
      <c r="C53" s="3"/>
      <c r="D53" s="3"/>
      <c r="E53" s="4"/>
    </row>
    <row r="54" spans="3:5" x14ac:dyDescent="0.25">
      <c r="C54" s="3"/>
      <c r="D54" s="3"/>
      <c r="E54" s="4"/>
    </row>
    <row r="55" spans="3:5" x14ac:dyDescent="0.25">
      <c r="C55" s="3"/>
      <c r="D55" s="3"/>
      <c r="E55" s="4"/>
    </row>
    <row r="56" spans="3:5" x14ac:dyDescent="0.25">
      <c r="C56" s="3"/>
      <c r="D56" s="3"/>
      <c r="E56" s="4"/>
    </row>
    <row r="57" spans="3:5" x14ac:dyDescent="0.25">
      <c r="C57" s="3"/>
      <c r="D57" s="3"/>
      <c r="E57" s="4"/>
    </row>
    <row r="58" spans="3:5" x14ac:dyDescent="0.25">
      <c r="C58" s="3"/>
      <c r="D58" s="3"/>
      <c r="E58" s="4"/>
    </row>
    <row r="59" spans="3:5" x14ac:dyDescent="0.25">
      <c r="C59" s="3"/>
      <c r="D59" s="3"/>
      <c r="E59" s="4"/>
    </row>
    <row r="60" spans="3:5" x14ac:dyDescent="0.25">
      <c r="C60" s="3"/>
      <c r="D60" s="3"/>
      <c r="E60" s="4"/>
    </row>
    <row r="61" spans="3:5" x14ac:dyDescent="0.25">
      <c r="C61" s="3"/>
      <c r="D61" s="3"/>
      <c r="E61" s="4"/>
    </row>
    <row r="62" spans="3:5" x14ac:dyDescent="0.25">
      <c r="C62" s="3"/>
      <c r="D62" s="3"/>
      <c r="E62" s="4"/>
    </row>
    <row r="63" spans="3:5" x14ac:dyDescent="0.25">
      <c r="C63" s="3"/>
      <c r="D63" s="3"/>
      <c r="E63" s="4"/>
    </row>
    <row r="64" spans="3:5" x14ac:dyDescent="0.25">
      <c r="C64" s="3"/>
      <c r="D64" s="3"/>
      <c r="E64" s="4"/>
    </row>
    <row r="65" spans="3:5" x14ac:dyDescent="0.25">
      <c r="C65" s="3"/>
      <c r="D65" s="3"/>
      <c r="E65" s="4"/>
    </row>
    <row r="66" spans="3:5" x14ac:dyDescent="0.25">
      <c r="C66" s="3"/>
      <c r="D66" s="3"/>
      <c r="E66" s="4"/>
    </row>
    <row r="67" spans="3:5" x14ac:dyDescent="0.25">
      <c r="C67" s="3"/>
      <c r="D67" s="3"/>
      <c r="E67" s="4"/>
    </row>
    <row r="68" spans="3:5" x14ac:dyDescent="0.25">
      <c r="C68" s="3"/>
      <c r="D68" s="3"/>
      <c r="E68" s="4"/>
    </row>
    <row r="69" spans="3:5" x14ac:dyDescent="0.25">
      <c r="C69" s="3"/>
      <c r="D69" s="3"/>
      <c r="E69" s="4"/>
    </row>
    <row r="70" spans="3:5" x14ac:dyDescent="0.25">
      <c r="C70" s="3"/>
      <c r="D70" s="3"/>
      <c r="E70" s="4"/>
    </row>
    <row r="71" spans="3:5" x14ac:dyDescent="0.25">
      <c r="C71" s="3"/>
      <c r="D71" s="3"/>
    </row>
    <row r="72" spans="3:5" x14ac:dyDescent="0.25">
      <c r="C72" s="3"/>
      <c r="D72" s="3"/>
    </row>
  </sheetData>
  <autoFilter ref="B2:AF46"/>
  <pageMargins left="0.7" right="0.7" top="0.75" bottom="0.75" header="0.3" footer="0.3"/>
  <pageSetup scale="57" orientation="landscape" r:id="rId1"/>
  <colBreaks count="1" manualBreakCount="1">
    <brk id="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მისამართები</vt:lpstr>
      <vt:lpstr>მისამართები!Print_Area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2019-10-07T10:12:31Z</dcterms:created>
  <dcterms:modified xsi:type="dcterms:W3CDTF">2019-10-10T06:14:30Z</dcterms:modified>
</cp:coreProperties>
</file>