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silagadze\Desktop\Projects\Tenders\013-BID-20 ჟინვალჰესის გამყვანი გვირაბის რეაბილიტაცია\Tenders.ge\"/>
    </mc:Choice>
  </mc:AlternateContent>
  <bookViews>
    <workbookView xWindow="-110" yWindow="-110" windowWidth="23260" windowHeight="12580"/>
  </bookViews>
  <sheets>
    <sheet name="ხარჯთაღრიცხვა_2020" sheetId="17"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4" i="17" l="1"/>
  <c r="E63" i="17"/>
  <c r="E62" i="17"/>
  <c r="G75" i="17" l="1"/>
  <c r="G71" i="17" l="1"/>
  <c r="G66" i="17" l="1"/>
  <c r="G72" i="17" l="1"/>
  <c r="G39" i="17" l="1"/>
  <c r="G27" i="17"/>
  <c r="G74" i="17"/>
  <c r="G73" i="17" s="1"/>
  <c r="G70" i="17"/>
  <c r="G69" i="17"/>
  <c r="G68" i="17"/>
  <c r="G67" i="17"/>
  <c r="G64" i="17"/>
  <c r="G63" i="17"/>
  <c r="G62" i="17"/>
  <c r="G60" i="17"/>
  <c r="G59" i="17"/>
  <c r="G58" i="17"/>
  <c r="G57" i="17"/>
  <c r="G56" i="17"/>
  <c r="G55" i="17"/>
  <c r="G53" i="17"/>
  <c r="G52" i="17"/>
  <c r="G51" i="17"/>
  <c r="G49" i="17"/>
  <c r="G48" i="17"/>
  <c r="G47" i="17"/>
  <c r="G46" i="17"/>
  <c r="G45" i="17"/>
  <c r="G44" i="17"/>
  <c r="G43" i="17"/>
  <c r="G41" i="17"/>
  <c r="G40" i="17"/>
  <c r="G38" i="17"/>
  <c r="G35" i="17"/>
  <c r="G34" i="17"/>
  <c r="G33" i="17"/>
  <c r="G30" i="17"/>
  <c r="G28" i="17"/>
  <c r="G25" i="17"/>
  <c r="G24" i="17"/>
  <c r="G23" i="17"/>
  <c r="G21" i="17"/>
  <c r="G19" i="17"/>
  <c r="G15" i="17"/>
  <c r="G11" i="17"/>
  <c r="G10" i="17"/>
  <c r="G9" i="17"/>
  <c r="G8" i="17"/>
  <c r="G65" i="17" l="1"/>
  <c r="G42" i="17"/>
  <c r="G54" i="17"/>
  <c r="G26" i="17"/>
  <c r="G29" i="17"/>
  <c r="G7" i="17"/>
  <c r="G50" i="17"/>
  <c r="G61" i="17"/>
  <c r="G14" i="17"/>
  <c r="G16" i="17"/>
  <c r="G20" i="17"/>
  <c r="G18" i="17" s="1"/>
  <c r="G13" i="17"/>
  <c r="G36" i="17"/>
  <c r="G37" i="17"/>
  <c r="G22" i="17" l="1"/>
  <c r="G17" i="17" s="1"/>
  <c r="G32" i="17"/>
  <c r="G12" i="17"/>
  <c r="G76" i="17" l="1"/>
  <c r="G77" i="17" s="1"/>
  <c r="G78" i="17" s="1"/>
</calcChain>
</file>

<file path=xl/sharedStrings.xml><?xml version="1.0" encoding="utf-8"?>
<sst xmlns="http://schemas.openxmlformats.org/spreadsheetml/2006/main" count="181" uniqueCount="125">
  <si>
    <t>#</t>
  </si>
  <si>
    <t>m</t>
  </si>
  <si>
    <t>t</t>
  </si>
  <si>
    <r>
      <t>m</t>
    </r>
    <r>
      <rPr>
        <vertAlign val="superscript"/>
        <sz val="10"/>
        <color theme="1"/>
        <rFont val="Arial"/>
        <family val="2"/>
      </rPr>
      <t>3</t>
    </r>
  </si>
  <si>
    <t>3.1.1</t>
  </si>
  <si>
    <t>3.1.2</t>
  </si>
  <si>
    <t>3.2.1</t>
  </si>
  <si>
    <t>3.2.2</t>
  </si>
  <si>
    <t>3.2.3</t>
  </si>
  <si>
    <t>3.1.3</t>
  </si>
  <si>
    <t>4.2.1</t>
  </si>
  <si>
    <t>4.2.2</t>
  </si>
  <si>
    <t>4.2.3</t>
  </si>
  <si>
    <t>4.2.4</t>
  </si>
  <si>
    <t>4.2.5</t>
  </si>
  <si>
    <t>4.2.6</t>
  </si>
  <si>
    <t>4.2.7</t>
  </si>
  <si>
    <t>4.1.1</t>
  </si>
  <si>
    <t>4.1.2</t>
  </si>
  <si>
    <t>4.1.3</t>
  </si>
  <si>
    <t>4.1.4</t>
  </si>
  <si>
    <t>4.1.5</t>
  </si>
  <si>
    <t>4.1.6</t>
  </si>
  <si>
    <t>Removal damaged concrete lining, including temprorary support, loading and transportation out of the tunnel and correct disposal.</t>
  </si>
  <si>
    <t>Reinforcement installation  (AIII, transverse -10mm, @100mm, longitudinal -12mm, @250mm)</t>
  </si>
  <si>
    <t>Provision of reinforced conrete placing and  finishing to class F3 and curing of shotcrete C-35, including field testing.</t>
  </si>
  <si>
    <t>შენიშვნები:</t>
  </si>
  <si>
    <t xml:space="preserve">1) 60+00-66+00, 75+00-77+00 პიკეტებზე ელექტროენერგიის მიყვანა და განათებისათვის რამდენი კმ სადენი იქნება საჭირო? </t>
  </si>
  <si>
    <t xml:space="preserve">    2019 წელს გაკეთებული დრენაჟის მცირეოდენი რემონტი (გაწმენდა, მარცხენა ტოტის ჩაკეტვა) </t>
  </si>
  <si>
    <t xml:space="preserve">    რამდენად რთული მდგომარეობაა ამ პიკეტებზე?</t>
  </si>
  <si>
    <t xml:space="preserve">    რა დრო დასჭირდება ამ სამუშაოების შესრულებას? დიზელ გენერატორის გამოყენება არის ალტერნატივა?</t>
  </si>
  <si>
    <t>2) არ არის ნაჩვენები მიწის ზედაპირზე აღმოჩენილი წყლის ნაკადების მოშორების ღონისძიებები</t>
  </si>
  <si>
    <t>3) დავამატე 3დ სკანირება, თუმცა ამ სამუშაოსათვის საჭიროა დამატებითი მობილიზაცია (განათება, წყალამოღვრა და სხვა)</t>
  </si>
  <si>
    <t>4) მობილიზაციის ხარჯები უნდა იყოს დაგეგმილი სამუშაოების შესაბამისი</t>
  </si>
  <si>
    <t xml:space="preserve">    ამ უბანზე დამხმარე შახტის გაბურღვა შეიძლება?</t>
  </si>
  <si>
    <t>5) 1+65 პიკეტზე მოსახვის უკან სიცარიელე რომ შესავსებია? იგივე  რაც 26+60 პიკეტზე? თუ ქიმიის საკითხი გავარკვიეთ იქნებ გამოვიყენოთ</t>
  </si>
  <si>
    <t>7) პუნქტი 9: რა სახის სამუშაოა? ცემენტაცია არ დასჭირდება? მოცულობები, იგივე რაც პუნქტი 6).</t>
  </si>
  <si>
    <t xml:space="preserve">    აღნიშნული გათვალიწინებით შეიძლება პუნქტები 2,3, 5 შეიცვალოს, შემცირდეს, გაუქმდეს</t>
  </si>
  <si>
    <t>6) პუნქტი 6: მოცულობები დასაზუსტებელი იქნება ან უნდა მივუთითოთ რა დაშვებით არის გაანგარიშებული (მაგ.შენიშვნაში ვიტყვით, რომ კონტრაქტორმა თავისი გამოცდილებით გაითვალისწინოს ერთეულ ფასში)</t>
  </si>
  <si>
    <t>TaRSi bzari, magram rTulia 1.5m Setborvis gamo</t>
  </si>
  <si>
    <t>aRniSnul piketebze fisebis gaSveba Tu gadavwyviteT gveqneba dasazustebeli sicarieles moculobebi rom davadginoT fisebis moculobebi</t>
  </si>
  <si>
    <t>aRniSnuli sakiTxebi ar damimatebia radgan jer ar vicodi moculobebi</t>
  </si>
  <si>
    <t>aRniSnul piketamde (60+00) SesaZlebelia 2km sadenis gayvana pk 80+00 arsebuli gamWoli Saxtidan</t>
  </si>
  <si>
    <t>ZiriTad Ziris eorziebia. Magram Tu sadaeni gaiWimeba 2 km dizel generatorebis gamoyenebis magivrad maSin SeiZleba daematos Wylis Semodinebebi, TaRSi sicarielebebi da kedlis eroziebi.</t>
  </si>
  <si>
    <t>Sesazlebelia samuSAoebi  Sesruldes erTi kilometris monakveTze (70+00 - 80+00)</t>
  </si>
  <si>
    <t>agreTve gasaTvaliswinebelia skanirebis dros mimdinare samuSaoebi</t>
  </si>
  <si>
    <t>4.1.7</t>
  </si>
  <si>
    <t>4.1.8</t>
  </si>
  <si>
    <t>4.1.10</t>
  </si>
  <si>
    <r>
      <t xml:space="preserve">Rehabilitation of damaged concrete lining at chainage 24+60 - 24+65 (Part 1 Technical Report, </t>
    </r>
    <r>
      <rPr>
        <b/>
        <sz val="10"/>
        <color rgb="FFFF0000"/>
        <rFont val="Arial"/>
        <family val="2"/>
      </rPr>
      <t>clause 7.4</t>
    </r>
    <r>
      <rPr>
        <b/>
        <sz val="10"/>
        <rFont val="Arial"/>
        <family val="2"/>
      </rPr>
      <t>)</t>
    </r>
    <r>
      <rPr>
        <b/>
        <sz val="10"/>
        <color rgb="FFFF0000"/>
        <rFont val="Arial"/>
        <family val="2"/>
      </rPr>
      <t xml:space="preserve"> </t>
    </r>
  </si>
  <si>
    <t>samuSaos dasaxeleba</t>
  </si>
  <si>
    <t>ganz. erT.</t>
  </si>
  <si>
    <t>raodenoba</t>
  </si>
  <si>
    <t>erTeulis fasi, lari</t>
  </si>
  <si>
    <t>mobilizaciis da demobilizaciis samuSaoebi</t>
  </si>
  <si>
    <t>jamuri
Tanxa</t>
  </si>
  <si>
    <r>
      <rPr>
        <sz val="10"/>
        <rFont val="AcadNusx"/>
      </rPr>
      <t>kontraqtorisaTvis saWiro yvela droebiTi saTavsos mowyoba, Senaxva da demontaJi, maT Soris gvirabis gasasvlel portalTan misasvleli gzis mowyoba (samSeneblo samuSaoebis teqnikuri specifikacia; Tavi 1).</t>
    </r>
    <r>
      <rPr>
        <sz val="10"/>
        <rFont val="Arial"/>
        <family val="2"/>
      </rPr>
      <t xml:space="preserve">  </t>
    </r>
  </si>
  <si>
    <r>
      <rPr>
        <sz val="10"/>
        <color theme="1"/>
        <rFont val="AcadNusx"/>
      </rPr>
      <t>meTodologiasTan dakavSirebuli xarjebi (specteqnikis momsaxureba da gvirabSi gadaadgileba, xaraCoebis montaJi da gadaadgileba, gvirabis fskeris gawmenda (nawili 1, teqnikuri angariSi, paragrafi 7.2) da dazianebuli ubnebis xreSiT Sevseba, sxvadasxva damxmare mowyobilobebi, masalebi da sxva.)</t>
    </r>
    <r>
      <rPr>
        <sz val="10"/>
        <color theme="1"/>
        <rFont val="Arial"/>
        <family val="2"/>
      </rPr>
      <t xml:space="preserve"> </t>
    </r>
  </si>
  <si>
    <t>burRva filtraciis wyaros irgvliv (25-40 mm mde) da burRilis momzadeba ineqciisaTvis</t>
  </si>
  <si>
    <t>saineqcio pakerebis mowodeba da maTi montaJi</t>
  </si>
  <si>
    <t>napralebis damuSaveba swrafSemkvreli cementiT</t>
  </si>
  <si>
    <t>orkomponentiani poliureTanis fisis mowodeba da ineqcia</t>
  </si>
  <si>
    <t>burR.</t>
  </si>
  <si>
    <t>g/m</t>
  </si>
  <si>
    <t>litri</t>
  </si>
  <si>
    <t>betonis saremonto zedapiris gawmenda maRali wnevis WavliT da mowesrigeba</t>
  </si>
  <si>
    <t xml:space="preserve">samSeneblo xsnariT (betonis jdenis sawinaaRmdego danamatiT, aluminis fqvili) dazianebuli zedapiris dafarva maqsimum 5 sm sisqiT.  </t>
  </si>
  <si>
    <t>samSeneblo xsnariT damatebiTi fenis datana (meore fena) 10 sm-mde</t>
  </si>
  <si>
    <r>
      <t>m</t>
    </r>
    <r>
      <rPr>
        <vertAlign val="superscript"/>
        <sz val="10"/>
        <color theme="1"/>
        <rFont val="AcadNusx"/>
      </rPr>
      <t>2</t>
    </r>
  </si>
  <si>
    <r>
      <t>m</t>
    </r>
    <r>
      <rPr>
        <vertAlign val="superscript"/>
        <sz val="10"/>
        <color theme="1"/>
        <rFont val="AcadNusx"/>
      </rPr>
      <t>3</t>
    </r>
  </si>
  <si>
    <t>samSeneblo narCenebis (betoni, qanebi, liToni da sxva) datvirTva da transportireba gvirabidan nagavsayarze</t>
  </si>
  <si>
    <t>sakontrolo burRilebis burRva xelis burRiT (1 m-mde siRrmiT)</t>
  </si>
  <si>
    <t xml:space="preserve">yalibebis (liTonis an xis) momzadeba Sesabamisi formis da radiusis, arsebul mosaxvaze damagreba (boltebiT an sayrdenebiT), maT Soris mili da sarqveli, yvela masala da mowyobiloba samuSaoTa ganxorcielebisaTvis </t>
  </si>
  <si>
    <t>pakeris dayeneba sacementacio burRilebSi (41-58 mm) erT-etapiani cementaciisaTvis</t>
  </si>
  <si>
    <t>cementis narevisTvis cementis miwodeba</t>
  </si>
  <si>
    <r>
      <t>superplastifikatoris "</t>
    </r>
    <r>
      <rPr>
        <sz val="10"/>
        <rFont val="Arial"/>
        <family val="2"/>
      </rPr>
      <t>SIKA products</t>
    </r>
    <r>
      <rPr>
        <sz val="10"/>
        <rFont val="AcadNusx"/>
      </rPr>
      <t xml:space="preserve">" miwodeba </t>
    </r>
  </si>
  <si>
    <t>qviSis miwodeba</t>
  </si>
  <si>
    <t>Semavsebeli cementacia (cementis xsnariT) galereaSi</t>
  </si>
  <si>
    <r>
      <t>armaturis badis montaJi (</t>
    </r>
    <r>
      <rPr>
        <sz val="10"/>
        <rFont val="Arial"/>
        <family val="2"/>
      </rPr>
      <t xml:space="preserve">A </t>
    </r>
    <r>
      <rPr>
        <sz val="10"/>
        <rFont val="AcadNusx"/>
      </rPr>
      <t>III, ganivi - 10mm, biji 100 mm; grZivi 12 mm, biji 25 mm)</t>
    </r>
  </si>
  <si>
    <t>samSeneblo narCenebis (betoni, qanebi da sxva) datvirTva da transportireba gvirabidan nagavsayarze</t>
  </si>
  <si>
    <r>
      <t>m</t>
    </r>
    <r>
      <rPr>
        <vertAlign val="superscript"/>
        <sz val="10"/>
        <rFont val="AcadNusx"/>
      </rPr>
      <t>2</t>
    </r>
  </si>
  <si>
    <t>erT.</t>
  </si>
  <si>
    <t>sT</t>
  </si>
  <si>
    <r>
      <t>m</t>
    </r>
    <r>
      <rPr>
        <vertAlign val="superscript"/>
        <sz val="10"/>
        <rFont val="AcadNusx"/>
      </rPr>
      <t>3</t>
    </r>
  </si>
  <si>
    <t>pakeris dayeneba sacementacio burRilebSi (48-60 mm)</t>
  </si>
  <si>
    <t>Semavsebeli cementacia (cementis xsnariT) gvirabSi</t>
  </si>
  <si>
    <t>Semavsebeli cementaciisTvis burRilebis burRva (2 burRili)</t>
  </si>
  <si>
    <t xml:space="preserve">gvirabis fskerze erozirebuli betonis moxsna, transportireba gvirabis gareT da gatana nagavsayarze  </t>
  </si>
  <si>
    <r>
      <t>armaturis karkasis montaJi (</t>
    </r>
    <r>
      <rPr>
        <sz val="10"/>
        <color theme="1"/>
        <rFont val="Arial"/>
        <family val="2"/>
      </rPr>
      <t>A III,</t>
    </r>
    <r>
      <rPr>
        <sz val="10"/>
        <color theme="1"/>
        <rFont val="AcadNusx"/>
      </rPr>
      <t xml:space="preserve"> 12 mm, biji 150 mm)</t>
    </r>
  </si>
  <si>
    <r>
      <rPr>
        <sz val="10"/>
        <color theme="1"/>
        <rFont val="Arial"/>
        <family val="2"/>
      </rPr>
      <t>C-30/37</t>
    </r>
    <r>
      <rPr>
        <sz val="10"/>
        <color theme="1"/>
        <rFont val="AcadNusx"/>
      </rPr>
      <t xml:space="preserve"> (</t>
    </r>
    <r>
      <rPr>
        <sz val="10"/>
        <color theme="1"/>
        <rFont val="Arial"/>
        <family val="2"/>
      </rPr>
      <t>SCC</t>
    </r>
    <r>
      <rPr>
        <sz val="10"/>
        <color theme="1"/>
        <rFont val="AcadNusx"/>
      </rPr>
      <t xml:space="preserve"> ixileT nawili 2, danarTi 1) klasis betonis miwodeba gvirabSi Zirze rkinabetonis mowyobis da zedapiris </t>
    </r>
    <r>
      <rPr>
        <sz val="10"/>
        <color theme="1"/>
        <rFont val="Arial"/>
        <family val="2"/>
      </rPr>
      <t>F3</t>
    </r>
    <r>
      <rPr>
        <sz val="10"/>
        <color theme="1"/>
        <rFont val="AcadNusx"/>
      </rPr>
      <t xml:space="preserve"> tipamde mosworebis CaTvliT</t>
    </r>
  </si>
  <si>
    <t xml:space="preserve">gvirabis fskerze dazianebuli betonis moxsna, transportireba gvirabis gareT da gatana nagavsayarze  </t>
  </si>
  <si>
    <r>
      <t>armaturis karkasis montaJi (</t>
    </r>
    <r>
      <rPr>
        <sz val="10"/>
        <color theme="1"/>
        <rFont val="Arial"/>
        <family val="2"/>
      </rPr>
      <t>A III,</t>
    </r>
    <r>
      <rPr>
        <sz val="10"/>
        <color theme="1"/>
        <rFont val="AcadNusx"/>
      </rPr>
      <t xml:space="preserve"> 14 mm, biji 200 mm)</t>
    </r>
  </si>
  <si>
    <r>
      <t>armaturis karkasis montaJi (</t>
    </r>
    <r>
      <rPr>
        <sz val="10"/>
        <color theme="1"/>
        <rFont val="Arial"/>
        <family val="2"/>
      </rPr>
      <t>A III,</t>
    </r>
    <r>
      <rPr>
        <sz val="10"/>
        <color theme="1"/>
        <rFont val="AcadNusx"/>
      </rPr>
      <t xml:space="preserve"> 20 mm, biji 150 mm)</t>
    </r>
  </si>
  <si>
    <r>
      <t>armaturis karkasis montaJi (</t>
    </r>
    <r>
      <rPr>
        <sz val="10"/>
        <color theme="1"/>
        <rFont val="Arial"/>
        <family val="2"/>
      </rPr>
      <t>A III,</t>
    </r>
    <r>
      <rPr>
        <sz val="10"/>
        <color theme="1"/>
        <rFont val="AcadNusx"/>
      </rPr>
      <t xml:space="preserve"> 22 mm, biji 150 mm)</t>
    </r>
  </si>
  <si>
    <t>jami</t>
  </si>
  <si>
    <t>dRg, 18%</t>
  </si>
  <si>
    <t>sul</t>
  </si>
  <si>
    <t>3.2.4</t>
  </si>
  <si>
    <t>3.2.5</t>
  </si>
  <si>
    <t>3.2.6</t>
  </si>
  <si>
    <t>3.2.7</t>
  </si>
  <si>
    <r>
      <t>gvirabis Zirze erozirebuli betonis reabilitacia. (</t>
    </r>
    <r>
      <rPr>
        <b/>
        <i/>
        <sz val="10"/>
        <color theme="1"/>
        <rFont val="AcadNusx"/>
      </rPr>
      <t>nawili</t>
    </r>
    <r>
      <rPr>
        <b/>
        <i/>
        <sz val="10"/>
        <color rgb="FFFF0000"/>
        <rFont val="AcadNusx"/>
      </rPr>
      <t xml:space="preserve"> 1 teqnikuri angariSi, paragrafi 7.4 nawili 2 teqnikuri specifikaciebi, danarTi 1</t>
    </r>
    <r>
      <rPr>
        <b/>
        <i/>
        <sz val="10"/>
        <color theme="1"/>
        <rFont val="AcadNusx"/>
      </rPr>
      <t>)</t>
    </r>
  </si>
  <si>
    <t>3.2.8</t>
  </si>
  <si>
    <t xml:space="preserve">gvirabis TaRSi, mosaxvis ukan arsebuli didi sicarielis Sevseba sacementacio xsnariT maRali simtkicis cementi. </t>
  </si>
  <si>
    <t>gvirabis kedlis mosaxvis ukan arsebuli sicarielis (pk 26+60) Sevseba sacementacio xsnariT.</t>
  </si>
  <si>
    <r>
      <t>lokaluri cementacia wylis filtraciis SesaCereblad orkomponentiani poliureTanis fisiT (reziniT) (moicavs yvela saWiro masalas da mowodebas wylis SesaCereblad). ixileT nawili 1 teqnikuri angariSi</t>
    </r>
    <r>
      <rPr>
        <b/>
        <sz val="10"/>
        <rFont val="AcadNusx"/>
      </rPr>
      <t>, paragrafi 7.4</t>
    </r>
  </si>
  <si>
    <r>
      <t>betonis mosaxvis zedapiris aRdgena jdenis sawinaaRmdego specialuri samSeneblo xsnariT maqsimum 5 sm sisqis fenebiT (</t>
    </r>
    <r>
      <rPr>
        <b/>
        <sz val="10"/>
        <color theme="1"/>
        <rFont val="Arial"/>
        <family val="2"/>
      </rPr>
      <t xml:space="preserve">MAPEI </t>
    </r>
    <r>
      <rPr>
        <b/>
        <sz val="10"/>
        <color theme="1"/>
        <rFont val="AcadNusx"/>
      </rPr>
      <t>an</t>
    </r>
    <r>
      <rPr>
        <b/>
        <sz val="10"/>
        <color theme="1"/>
        <rFont val="Arial"/>
        <family val="2"/>
      </rPr>
      <t xml:space="preserve"> SIKA </t>
    </r>
    <r>
      <rPr>
        <b/>
        <sz val="10"/>
        <color theme="1"/>
        <rFont val="AcadNusx"/>
      </rPr>
      <t>tipis, ixile teqnikuri angariSi). moicavs yvela saWiro masalis mowodebas, momzadebas da datanas adgilze. (nawili 1 teqnikuri angariSi,</t>
    </r>
    <r>
      <rPr>
        <b/>
        <sz val="10"/>
        <color rgb="FFFF0000"/>
        <rFont val="AcadNusx"/>
      </rPr>
      <t xml:space="preserve"> </t>
    </r>
    <r>
      <rPr>
        <b/>
        <sz val="10"/>
        <rFont val="AcadNusx"/>
      </rPr>
      <t>paragrafi 7.5)</t>
    </r>
  </si>
  <si>
    <t>betonis mosaxvis zedapiris aRdgena jdenis sawinaaRmdego specialuri samSeneblo xsnariT 10 sm sisqemde (nawili 1 teqnikuri angariSi, paragrafi 7.5.2)</t>
  </si>
  <si>
    <r>
      <t>10 sm-ze meti siRrmis daziane</t>
    </r>
    <r>
      <rPr>
        <b/>
        <sz val="10"/>
        <rFont val="AcadNusx"/>
      </rPr>
      <t>buli adgilebis aRdgena (teqnikuri angariSi, paragrafi 7.5.3)</t>
    </r>
  </si>
  <si>
    <t>gvirabis TaRSi da kedlebze betonis mosaxvis ukan arsebuli sicarielis Sevseba sacementacio xsnariT maRali simtkicis cementiT. (nawili 1  teqnikuri angariSi, paragrafi 7.5.3)</t>
  </si>
  <si>
    <r>
      <t xml:space="preserve">gvirabis dazianebuli Ziris betonis reabilitacia (pk 31+70 </t>
    </r>
    <r>
      <rPr>
        <b/>
        <sz val="10"/>
        <color theme="1"/>
        <rFont val="Calibri"/>
        <family val="2"/>
      </rPr>
      <t xml:space="preserve">÷ </t>
    </r>
    <r>
      <rPr>
        <b/>
        <sz val="10"/>
        <color theme="1"/>
        <rFont val="AcadNusx"/>
      </rPr>
      <t xml:space="preserve">32+70). </t>
    </r>
    <r>
      <rPr>
        <b/>
        <sz val="10"/>
        <rFont val="AcadNusx"/>
      </rPr>
      <t>(nawili 1 teqnikuri angariSi, paragrafi 7.3; nawili 2 teqnikuri specifikaciebi, danarTi 1</t>
    </r>
    <r>
      <rPr>
        <b/>
        <sz val="10"/>
        <color theme="1"/>
        <rFont val="AcadNusx"/>
      </rPr>
      <t>)</t>
    </r>
  </si>
  <si>
    <r>
      <t xml:space="preserve">Ø10 </t>
    </r>
    <r>
      <rPr>
        <sz val="10"/>
        <color theme="1"/>
        <rFont val="AcadNusx"/>
      </rPr>
      <t xml:space="preserve">mm armaturis mowyoba, </t>
    </r>
    <r>
      <rPr>
        <sz val="10"/>
        <color theme="1"/>
        <rFont val="Arial"/>
        <family val="2"/>
      </rPr>
      <t>@200</t>
    </r>
    <r>
      <rPr>
        <sz val="10"/>
        <color theme="1"/>
        <rFont val="AcadNusx"/>
      </rPr>
      <t xml:space="preserve">mm bijiT </t>
    </r>
  </si>
  <si>
    <t>arsebul wyalgamtarTan dagrovebuli natanis moSoreba (nawili 1, paragrafi 7.7)</t>
  </si>
  <si>
    <t>topografiuli da geologiuri kvlevebi</t>
  </si>
  <si>
    <t xml:space="preserve">gvirabSi wyalamoRvris sistemis mowyoba, eqspluatacia, Senaxva da demontaJi (nawili 1, teqnikuri angariSi, paragrafi 9.1; samSeneblo samuSaoebis teqnikuri specifikacia; Tavi 1.2, 2.4). </t>
  </si>
  <si>
    <t>jamuri fasi, lari</t>
  </si>
  <si>
    <t>wylis moSoreba gvirabis RerZis gaswvriv zedapirze (nawili 1 teqnikuri angariSi, paragrafi 7.7)</t>
  </si>
  <si>
    <t>3 m sigrZis wyalgamtari rkinabetonis milis mowyoba (minimum Ø1000 mm) arsebuli gruntis gzis gadakveTis adgilebSi da dakavSirebuli samuSaoebi (gruntis eqskavacia, ukuyrili, milis betonis sadebis da portalebis mowyobiT) TandarTuli naxazis mixedviT, pk 01+65</t>
  </si>
  <si>
    <r>
      <t xml:space="preserve">gvirabis RerZis gaswvriv miwis zedapirze </t>
    </r>
    <r>
      <rPr>
        <sz val="10"/>
        <rFont val="AcadNusx"/>
      </rPr>
      <t>(pk 82+00 - 85+00</t>
    </r>
    <r>
      <rPr>
        <sz val="10"/>
        <color theme="1"/>
        <rFont val="AcadNusx"/>
      </rPr>
      <t>), ganivkveTis profilireba da gruntis gatana nagavsayrelze 3km-mde manZilze</t>
    </r>
  </si>
  <si>
    <t>arxis ferdis mopirkeTeba betoniT (maqsimaluri sisqe 10sm) pk 03+00 - 03+50</t>
  </si>
  <si>
    <t>RorRis 10 sm fenis mowyoba</t>
  </si>
  <si>
    <r>
      <t>samuSao ubnebis energomomaragebisa da ganaTebis sistemis mowyoba, Senaxva da demontaJi (pk 21+70-34+70); dizelgeneratoris mowodeba da eqspluatacia ganaTebisa da eleqtromomaragebisaTvis calkeul saproeqto ubnebze (pk 43+00-46+</t>
    </r>
    <r>
      <rPr>
        <sz val="10"/>
        <rFont val="AcadNusx"/>
      </rPr>
      <t xml:space="preserve">50) </t>
    </r>
    <r>
      <rPr>
        <sz val="10"/>
        <color theme="1"/>
        <rFont val="AcadNusx"/>
      </rPr>
      <t xml:space="preserve">(nawili 1, teqnikuri angariSi, paragrafi 9.1; samSeneblo samuSaoebis teqnikuri specifikacia; Tavi 2.3) </t>
    </r>
  </si>
  <si>
    <t>kvleviTi samuSaoebi (nawili 1 teqnikuri angariSi, paragrafi 7.8 da 7.9)</t>
  </si>
  <si>
    <t>gvirabis lazeruli skanireba, masalebis damuSaveba da saboloo angariSi</t>
  </si>
  <si>
    <t>kaSxlis tanisa da marcxena ferdis geoeleqtruli kvleva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</si>
</sst>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_(* #,##0_);_(* \(#,##0\);_(* &quot;-&quot;??_);_(@_)"/>
    <numFmt numFmtId="167" formatCode="#,##0.0"/>
    <numFmt numFmtId="168" formatCode="0.000"/>
  </numFmts>
  <fonts count="22" x14ac:knownFonts="1">
    <font>
      <sz val="11"/>
      <color theme="1"/>
      <name val="Calibri"/>
      <family val="2"/>
      <scheme val="minor"/>
    </font>
    <font>
      <sz val="11"/>
      <color theme="1"/>
      <name val="Calibri"/>
      <family val="2"/>
      <scheme val="minor"/>
    </font>
    <font>
      <sz val="10"/>
      <color theme="1"/>
      <name val="Arial"/>
      <family val="2"/>
    </font>
    <font>
      <sz val="10"/>
      <name val="Arial"/>
      <family val="2"/>
    </font>
    <font>
      <vertAlign val="superscript"/>
      <sz val="10"/>
      <color theme="1"/>
      <name val="Arial"/>
      <family val="2"/>
    </font>
    <font>
      <b/>
      <sz val="10"/>
      <name val="Arial"/>
      <family val="2"/>
    </font>
    <font>
      <b/>
      <sz val="10"/>
      <color theme="1"/>
      <name val="Arial"/>
      <family val="2"/>
    </font>
    <font>
      <sz val="11"/>
      <color theme="1"/>
      <name val="Arial"/>
      <family val="2"/>
    </font>
    <font>
      <sz val="10"/>
      <color theme="1"/>
      <name val="AcadNusx"/>
    </font>
    <font>
      <b/>
      <sz val="10"/>
      <color theme="1"/>
      <name val="AcadNusx"/>
    </font>
    <font>
      <sz val="11"/>
      <color theme="1"/>
      <name val="AcadNusx"/>
    </font>
    <font>
      <sz val="10"/>
      <name val="AcadNusx"/>
    </font>
    <font>
      <b/>
      <sz val="10"/>
      <color rgb="FFFF0000"/>
      <name val="Arial"/>
      <family val="2"/>
    </font>
    <font>
      <sz val="11"/>
      <color rgb="FFFF0000"/>
      <name val="AcadNusx"/>
    </font>
    <font>
      <b/>
      <sz val="10"/>
      <color rgb="FFFF0000"/>
      <name val="AcadNusx"/>
    </font>
    <font>
      <b/>
      <sz val="10"/>
      <color theme="1"/>
      <name val="Calibri"/>
      <family val="2"/>
    </font>
    <font>
      <vertAlign val="superscript"/>
      <sz val="10"/>
      <color theme="1"/>
      <name val="AcadNusx"/>
    </font>
    <font>
      <b/>
      <sz val="10"/>
      <name val="AcadNusx"/>
    </font>
    <font>
      <b/>
      <i/>
      <sz val="10"/>
      <color rgb="FFFF0000"/>
      <name val="AcadNusx"/>
    </font>
    <font>
      <vertAlign val="superscript"/>
      <sz val="10"/>
      <name val="AcadNusx"/>
    </font>
    <font>
      <b/>
      <i/>
      <sz val="10"/>
      <color theme="1"/>
      <name val="AcadNusx"/>
    </font>
    <font>
      <b/>
      <sz val="11"/>
      <color theme="1"/>
      <name val="AcadNusx"/>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99">
    <xf numFmtId="0" fontId="0" fillId="0" borderId="0" xfId="0"/>
    <xf numFmtId="0" fontId="3" fillId="0" borderId="13" xfId="0" applyFont="1" applyFill="1" applyBorder="1" applyAlignment="1">
      <alignment horizontal="center" vertical="center" wrapText="1" shrinkToFit="1"/>
    </xf>
    <xf numFmtId="0" fontId="5" fillId="3" borderId="9" xfId="0" applyFont="1" applyFill="1" applyBorder="1" applyAlignment="1">
      <alignment horizontal="left" vertical="center" wrapText="1"/>
    </xf>
    <xf numFmtId="0" fontId="3" fillId="0" borderId="10" xfId="0" applyFont="1" applyBorder="1" applyAlignment="1">
      <alignment horizontal="left" vertical="center" wrapText="1"/>
    </xf>
    <xf numFmtId="0" fontId="2" fillId="0" borderId="9" xfId="0" applyFont="1" applyBorder="1" applyAlignment="1">
      <alignment horizontal="left" vertical="center" wrapText="1"/>
    </xf>
    <xf numFmtId="0" fontId="7" fillId="0" borderId="0" xfId="0" applyFont="1"/>
    <xf numFmtId="0" fontId="2" fillId="0" borderId="0" xfId="0" applyFont="1" applyAlignment="1">
      <alignment horizontal="center"/>
    </xf>
    <xf numFmtId="0" fontId="2" fillId="3" borderId="2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6"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3" fillId="3" borderId="13" xfId="0" applyFont="1" applyFill="1" applyBorder="1" applyAlignment="1">
      <alignment horizontal="center" vertical="center" wrapText="1" shrinkToFit="1"/>
    </xf>
    <xf numFmtId="1" fontId="6" fillId="3" borderId="8" xfId="0" applyNumberFormat="1" applyFont="1" applyFill="1" applyBorder="1" applyAlignment="1">
      <alignment horizontal="center" vertical="center"/>
    </xf>
    <xf numFmtId="1" fontId="6" fillId="3" borderId="6" xfId="0" applyNumberFormat="1" applyFont="1" applyFill="1" applyBorder="1" applyAlignment="1">
      <alignment horizontal="center" vertical="center"/>
    </xf>
    <xf numFmtId="164" fontId="7" fillId="0" borderId="0" xfId="0" applyNumberFormat="1" applyFont="1"/>
    <xf numFmtId="0" fontId="8" fillId="2" borderId="1" xfId="0" applyFont="1" applyFill="1" applyBorder="1" applyAlignment="1">
      <alignment horizontal="center" vertical="center"/>
    </xf>
    <xf numFmtId="4" fontId="8" fillId="2" borderId="2" xfId="0" applyNumberFormat="1" applyFont="1" applyFill="1" applyBorder="1" applyAlignment="1">
      <alignment horizontal="center" vertical="center"/>
    </xf>
    <xf numFmtId="0" fontId="10" fillId="3" borderId="5" xfId="0" applyFont="1" applyFill="1" applyBorder="1" applyAlignment="1">
      <alignment horizontal="center" vertical="center"/>
    </xf>
    <xf numFmtId="4" fontId="9" fillId="3" borderId="2" xfId="0" applyNumberFormat="1" applyFont="1" applyFill="1" applyBorder="1" applyAlignment="1">
      <alignment horizontal="center" vertical="center"/>
    </xf>
    <xf numFmtId="165" fontId="8" fillId="2" borderId="16"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xf>
    <xf numFmtId="167" fontId="9" fillId="3" borderId="2" xfId="0" applyNumberFormat="1" applyFont="1" applyFill="1" applyBorder="1" applyAlignment="1">
      <alignment horizontal="center" vertical="center"/>
    </xf>
    <xf numFmtId="165" fontId="9" fillId="3" borderId="1" xfId="0" applyNumberFormat="1" applyFont="1" applyFill="1" applyBorder="1" applyAlignment="1">
      <alignment horizontal="center" vertical="center"/>
    </xf>
    <xf numFmtId="165" fontId="8" fillId="3" borderId="2" xfId="0" applyNumberFormat="1" applyFont="1" applyFill="1" applyBorder="1" applyAlignment="1">
      <alignment horizontal="center" vertical="center"/>
    </xf>
    <xf numFmtId="165" fontId="11" fillId="0" borderId="2"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xf>
    <xf numFmtId="165" fontId="11" fillId="3" borderId="1" xfId="0" applyNumberFormat="1" applyFont="1" applyFill="1" applyBorder="1" applyAlignment="1">
      <alignment horizontal="center" vertical="center"/>
    </xf>
    <xf numFmtId="0" fontId="13" fillId="0" borderId="0" xfId="0" applyFont="1"/>
    <xf numFmtId="0" fontId="6" fillId="3" borderId="8" xfId="0" applyFont="1" applyFill="1" applyBorder="1" applyAlignment="1">
      <alignment horizontal="center" vertical="center"/>
    </xf>
    <xf numFmtId="165" fontId="2" fillId="0" borderId="8" xfId="0" applyNumberFormat="1" applyFont="1" applyFill="1" applyBorder="1" applyAlignment="1">
      <alignment horizontal="center" vertical="center"/>
    </xf>
    <xf numFmtId="0" fontId="6" fillId="3" borderId="13" xfId="0"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0" fontId="8" fillId="2" borderId="5" xfId="0" applyFont="1" applyFill="1" applyBorder="1" applyAlignment="1">
      <alignment horizontal="center" vertical="center"/>
    </xf>
    <xf numFmtId="4" fontId="8" fillId="2" borderId="5" xfId="0" applyNumberFormat="1" applyFont="1" applyFill="1" applyBorder="1" applyAlignment="1">
      <alignment horizontal="center" vertical="center"/>
    </xf>
    <xf numFmtId="4" fontId="8" fillId="2" borderId="26" xfId="0" applyNumberFormat="1" applyFont="1" applyFill="1" applyBorder="1" applyAlignment="1">
      <alignment horizontal="center" vertical="center"/>
    </xf>
    <xf numFmtId="0" fontId="6" fillId="3" borderId="29" xfId="0" applyFont="1" applyFill="1" applyBorder="1" applyAlignment="1">
      <alignment horizontal="center" vertical="center"/>
    </xf>
    <xf numFmtId="0" fontId="8" fillId="3" borderId="30" xfId="0" applyFont="1" applyFill="1" applyBorder="1" applyAlignment="1">
      <alignment horizontal="center" vertical="center"/>
    </xf>
    <xf numFmtId="167" fontId="9" fillId="3" borderId="31" xfId="0" applyNumberFormat="1" applyFont="1" applyFill="1" applyBorder="1" applyAlignment="1">
      <alignment horizontal="center" vertical="center"/>
    </xf>
    <xf numFmtId="0" fontId="10" fillId="0" borderId="0" xfId="0" applyFont="1"/>
    <xf numFmtId="4" fontId="8" fillId="2" borderId="1" xfId="0" applyNumberFormat="1"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0" fontId="9" fillId="3" borderId="2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1" fillId="2" borderId="9" xfId="0" applyFont="1" applyFill="1" applyBorder="1" applyAlignment="1">
      <alignment vertical="center" wrapText="1" shrinkToFit="1"/>
    </xf>
    <xf numFmtId="0" fontId="9" fillId="3"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8" fillId="0" borderId="9" xfId="0" applyFont="1" applyBorder="1" applyAlignment="1">
      <alignment horizontal="left" vertical="center" wrapText="1"/>
    </xf>
    <xf numFmtId="0" fontId="17" fillId="3" borderId="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1" fillId="3" borderId="9" xfId="0" applyFont="1" applyFill="1" applyBorder="1"/>
    <xf numFmtId="0" fontId="21" fillId="3" borderId="11" xfId="0" applyFont="1" applyFill="1" applyBorder="1"/>
    <xf numFmtId="0" fontId="11" fillId="0" borderId="14" xfId="0" applyFont="1" applyFill="1" applyBorder="1" applyAlignment="1">
      <alignment horizontal="center" vertical="center" wrapText="1" shrinkToFit="1"/>
    </xf>
    <xf numFmtId="0" fontId="11" fillId="2" borderId="13"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8" fillId="2" borderId="13" xfId="0" applyFont="1" applyFill="1" applyBorder="1" applyAlignment="1">
      <alignment horizontal="center" vertical="center"/>
    </xf>
    <xf numFmtId="0" fontId="7" fillId="0" borderId="0" xfId="0" applyFont="1" applyAlignment="1">
      <alignment horizontal="center" vertical="center"/>
    </xf>
    <xf numFmtId="0" fontId="8" fillId="0" borderId="32" xfId="0" applyFont="1" applyFill="1" applyBorder="1" applyAlignment="1">
      <alignment horizontal="left" vertical="center" wrapText="1"/>
    </xf>
    <xf numFmtId="0" fontId="8" fillId="0" borderId="9" xfId="0" applyFont="1" applyBorder="1" applyAlignment="1">
      <alignment horizontal="left" vertical="center"/>
    </xf>
    <xf numFmtId="165" fontId="8" fillId="0" borderId="2" xfId="0" applyNumberFormat="1" applyFont="1" applyBorder="1" applyAlignment="1">
      <alignment horizontal="center" vertical="center"/>
    </xf>
    <xf numFmtId="165" fontId="2" fillId="2" borderId="8"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168" fontId="8" fillId="2"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65" fontId="8" fillId="3" borderId="1" xfId="0" applyNumberFormat="1" applyFont="1" applyFill="1" applyBorder="1"/>
    <xf numFmtId="165" fontId="8" fillId="3" borderId="3" xfId="0" applyNumberFormat="1" applyFont="1" applyFill="1" applyBorder="1"/>
    <xf numFmtId="166" fontId="9" fillId="3" borderId="2" xfId="1" applyNumberFormat="1" applyFont="1" applyFill="1" applyBorder="1" applyAlignment="1">
      <alignment horizontal="center" vertical="center"/>
    </xf>
    <xf numFmtId="164" fontId="9" fillId="3" borderId="2" xfId="1" applyNumberFormat="1" applyFont="1" applyFill="1" applyBorder="1" applyAlignment="1">
      <alignment horizontal="center"/>
    </xf>
    <xf numFmtId="166" fontId="9" fillId="3" borderId="4" xfId="1" applyNumberFormat="1" applyFont="1" applyFill="1" applyBorder="1" applyAlignment="1">
      <alignment horizontal="center"/>
    </xf>
    <xf numFmtId="0" fontId="7" fillId="3" borderId="13" xfId="0" applyFont="1" applyFill="1" applyBorder="1"/>
    <xf numFmtId="0" fontId="7" fillId="3" borderId="15" xfId="0" applyFont="1" applyFill="1" applyBorder="1"/>
    <xf numFmtId="0" fontId="11" fillId="3" borderId="23" xfId="0" applyFont="1" applyFill="1" applyBorder="1" applyAlignment="1">
      <alignment horizontal="center" vertical="center" wrapText="1" shrinkToFit="1"/>
    </xf>
    <xf numFmtId="0" fontId="11" fillId="3" borderId="24"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0" fontId="11" fillId="3" borderId="21" xfId="0" applyFont="1" applyFill="1" applyBorder="1" applyAlignment="1">
      <alignment horizontal="center" vertical="center" wrapText="1" shrinkToFit="1"/>
    </xf>
    <xf numFmtId="0" fontId="11" fillId="3" borderId="12"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11" fillId="3" borderId="25" xfId="0" applyFont="1" applyFill="1" applyBorder="1" applyAlignment="1">
      <alignment horizontal="center" vertical="center" wrapText="1" shrinkToFit="1"/>
    </xf>
    <xf numFmtId="0" fontId="7" fillId="0" borderId="0" xfId="0" applyFont="1" applyAlignment="1">
      <alignment horizontal="left" wrapText="1"/>
    </xf>
    <xf numFmtId="0" fontId="3" fillId="3" borderId="19" xfId="0" applyFont="1" applyFill="1" applyBorder="1" applyAlignment="1">
      <alignment horizontal="center" vertical="center" wrapText="1" shrinkToFit="1"/>
    </xf>
    <xf numFmtId="0" fontId="3" fillId="3" borderId="17" xfId="0" applyFont="1" applyFill="1" applyBorder="1" applyAlignment="1">
      <alignment horizontal="center" vertical="center" wrapText="1" shrinkToFit="1"/>
    </xf>
    <xf numFmtId="0" fontId="3" fillId="3" borderId="20"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17"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27" xfId="0" applyFont="1" applyFill="1" applyBorder="1" applyAlignment="1">
      <alignment horizontal="center" vertical="center" wrapText="1" shrinkToFit="1"/>
    </xf>
    <xf numFmtId="0" fontId="11" fillId="3" borderId="28" xfId="0" applyFont="1" applyFill="1" applyBorder="1" applyAlignment="1">
      <alignment horizontal="center" vertical="center" wrapText="1" shrinkToFi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9"/>
  <sheetViews>
    <sheetView tabSelected="1" zoomScale="80" zoomScaleNormal="80" workbookViewId="0">
      <selection activeCell="M59" sqref="M59:M60"/>
    </sheetView>
  </sheetViews>
  <sheetFormatPr defaultColWidth="9.08984375" defaultRowHeight="14" x14ac:dyDescent="0.3"/>
  <cols>
    <col min="1" max="1" width="3.6328125" style="5" customWidth="1"/>
    <col min="2" max="2" width="6.36328125" style="5" customWidth="1"/>
    <col min="3" max="3" width="83" style="5" customWidth="1"/>
    <col min="4" max="4" width="8.453125" style="5" customWidth="1"/>
    <col min="5" max="5" width="6.6328125" style="5" customWidth="1"/>
    <col min="6" max="6" width="10.36328125" style="5" customWidth="1"/>
    <col min="7" max="7" width="12.36328125" style="5" customWidth="1"/>
    <col min="8" max="9" width="9.08984375" style="5"/>
    <col min="10" max="10" width="31.08984375" style="5" customWidth="1"/>
    <col min="11" max="16384" width="9.08984375" style="5"/>
  </cols>
  <sheetData>
    <row r="1" spans="2:12" x14ac:dyDescent="0.3">
      <c r="F1" s="6"/>
      <c r="G1" s="6"/>
    </row>
    <row r="2" spans="2:12" ht="16" x14ac:dyDescent="0.45">
      <c r="C2" s="44"/>
      <c r="F2" s="6"/>
      <c r="G2" s="6"/>
    </row>
    <row r="3" spans="2:12" ht="14.5" thickBot="1" x14ac:dyDescent="0.35">
      <c r="F3" s="6"/>
      <c r="G3" s="6"/>
    </row>
    <row r="4" spans="2:12" ht="16.25" customHeight="1" x14ac:dyDescent="0.3">
      <c r="B4" s="91" t="s">
        <v>0</v>
      </c>
      <c r="C4" s="94" t="s">
        <v>50</v>
      </c>
      <c r="D4" s="97" t="s">
        <v>51</v>
      </c>
      <c r="E4" s="87" t="s">
        <v>52</v>
      </c>
      <c r="F4" s="85" t="s">
        <v>53</v>
      </c>
      <c r="G4" s="83" t="s">
        <v>115</v>
      </c>
    </row>
    <row r="5" spans="2:12" x14ac:dyDescent="0.3">
      <c r="B5" s="92"/>
      <c r="C5" s="95"/>
      <c r="D5" s="98"/>
      <c r="E5" s="88"/>
      <c r="F5" s="86"/>
      <c r="G5" s="84"/>
    </row>
    <row r="6" spans="2:12" ht="14.5" thickBot="1" x14ac:dyDescent="0.35">
      <c r="B6" s="93"/>
      <c r="C6" s="96"/>
      <c r="D6" s="98"/>
      <c r="E6" s="89"/>
      <c r="F6" s="86"/>
      <c r="G6" s="84"/>
    </row>
    <row r="7" spans="2:12" ht="15.65" customHeight="1" thickBot="1" x14ac:dyDescent="0.35">
      <c r="B7" s="41">
        <v>1</v>
      </c>
      <c r="C7" s="49" t="s">
        <v>54</v>
      </c>
      <c r="D7" s="7"/>
      <c r="E7" s="42"/>
      <c r="F7" s="42"/>
      <c r="G7" s="43">
        <f>SUM(G8:G11)</f>
        <v>0</v>
      </c>
    </row>
    <row r="8" spans="2:12" ht="43.5" x14ac:dyDescent="0.3">
      <c r="B8" s="8">
        <v>1.1000000000000001</v>
      </c>
      <c r="C8" s="3" t="s">
        <v>56</v>
      </c>
      <c r="D8" s="63" t="s">
        <v>55</v>
      </c>
      <c r="E8" s="38">
        <v>1</v>
      </c>
      <c r="F8" s="39"/>
      <c r="G8" s="40">
        <f>F8*E8</f>
        <v>0</v>
      </c>
    </row>
    <row r="9" spans="2:12" ht="78" customHeight="1" x14ac:dyDescent="0.3">
      <c r="B9" s="9">
        <v>1.2</v>
      </c>
      <c r="C9" s="51" t="s">
        <v>121</v>
      </c>
      <c r="D9" s="64" t="s">
        <v>55</v>
      </c>
      <c r="E9" s="17">
        <v>1</v>
      </c>
      <c r="F9" s="45"/>
      <c r="G9" s="18">
        <f>F9*E9</f>
        <v>0</v>
      </c>
    </row>
    <row r="10" spans="2:12" ht="43.5" x14ac:dyDescent="0.3">
      <c r="B10" s="9">
        <v>1.3</v>
      </c>
      <c r="C10" s="55" t="s">
        <v>114</v>
      </c>
      <c r="D10" s="65" t="s">
        <v>55</v>
      </c>
      <c r="E10" s="17">
        <v>1</v>
      </c>
      <c r="F10" s="45"/>
      <c r="G10" s="18">
        <f>F10*E10</f>
        <v>0</v>
      </c>
    </row>
    <row r="11" spans="2:12" ht="58" x14ac:dyDescent="0.3">
      <c r="B11" s="9">
        <v>1.4</v>
      </c>
      <c r="C11" s="4" t="s">
        <v>57</v>
      </c>
      <c r="D11" s="65" t="s">
        <v>55</v>
      </c>
      <c r="E11" s="17">
        <v>1</v>
      </c>
      <c r="F11" s="45"/>
      <c r="G11" s="18">
        <f>F11*E11</f>
        <v>0</v>
      </c>
    </row>
    <row r="12" spans="2:12" s="46" customFormat="1" ht="60" customHeight="1" x14ac:dyDescent="0.3">
      <c r="B12" s="10">
        <v>2</v>
      </c>
      <c r="C12" s="50" t="s">
        <v>105</v>
      </c>
      <c r="D12" s="11"/>
      <c r="E12" s="19"/>
      <c r="F12" s="19"/>
      <c r="G12" s="20">
        <f>SUM(G13:G16)</f>
        <v>0</v>
      </c>
      <c r="H12" s="5"/>
      <c r="I12" s="5"/>
      <c r="J12" s="5"/>
      <c r="K12" s="5"/>
      <c r="L12" s="5"/>
    </row>
    <row r="13" spans="2:12" s="46" customFormat="1" ht="29" x14ac:dyDescent="0.3">
      <c r="B13" s="9">
        <v>2.1</v>
      </c>
      <c r="C13" s="51" t="s">
        <v>58</v>
      </c>
      <c r="D13" s="64" t="s">
        <v>62</v>
      </c>
      <c r="E13" s="35">
        <v>544</v>
      </c>
      <c r="F13" s="21"/>
      <c r="G13" s="22">
        <f>F13*E13</f>
        <v>0</v>
      </c>
      <c r="H13" s="5"/>
      <c r="I13" s="5"/>
      <c r="J13" s="5"/>
      <c r="K13" s="5"/>
      <c r="L13" s="5"/>
    </row>
    <row r="14" spans="2:12" s="46" customFormat="1" ht="14.5" x14ac:dyDescent="0.3">
      <c r="B14" s="9">
        <v>2.2000000000000002</v>
      </c>
      <c r="C14" s="52" t="s">
        <v>59</v>
      </c>
      <c r="D14" s="64" t="s">
        <v>62</v>
      </c>
      <c r="E14" s="35">
        <v>544</v>
      </c>
      <c r="F14" s="21"/>
      <c r="G14" s="22">
        <f>F14*E14</f>
        <v>0</v>
      </c>
      <c r="H14" s="5"/>
      <c r="I14" s="5"/>
      <c r="J14" s="5"/>
      <c r="K14" s="5"/>
      <c r="L14" s="5"/>
    </row>
    <row r="15" spans="2:12" s="46" customFormat="1" ht="14.5" x14ac:dyDescent="0.3">
      <c r="B15" s="9">
        <v>2.2999999999999998</v>
      </c>
      <c r="C15" s="52" t="s">
        <v>60</v>
      </c>
      <c r="D15" s="64" t="s">
        <v>63</v>
      </c>
      <c r="E15" s="35">
        <v>350</v>
      </c>
      <c r="F15" s="21"/>
      <c r="G15" s="22">
        <f>F15*E15</f>
        <v>0</v>
      </c>
      <c r="H15" s="5"/>
      <c r="I15" s="5"/>
      <c r="J15" s="5"/>
      <c r="K15" s="5"/>
      <c r="L15" s="5"/>
    </row>
    <row r="16" spans="2:12" s="46" customFormat="1" ht="14.5" x14ac:dyDescent="0.3">
      <c r="B16" s="9">
        <v>2.4</v>
      </c>
      <c r="C16" s="52" t="s">
        <v>61</v>
      </c>
      <c r="D16" s="64" t="s">
        <v>64</v>
      </c>
      <c r="E16" s="35">
        <v>1650</v>
      </c>
      <c r="F16" s="21"/>
      <c r="G16" s="22">
        <f>F16*E16</f>
        <v>0</v>
      </c>
      <c r="H16" s="5"/>
      <c r="I16" s="5"/>
      <c r="J16" s="5"/>
      <c r="K16" s="5"/>
      <c r="L16" s="5"/>
    </row>
    <row r="17" spans="2:12" s="46" customFormat="1" ht="67.25" customHeight="1" x14ac:dyDescent="0.3">
      <c r="B17" s="32">
        <v>3</v>
      </c>
      <c r="C17" s="53" t="s">
        <v>106</v>
      </c>
      <c r="D17" s="12"/>
      <c r="E17" s="23"/>
      <c r="F17" s="23"/>
      <c r="G17" s="24">
        <f>G18+G22</f>
        <v>0</v>
      </c>
      <c r="H17" s="5"/>
      <c r="I17" s="5"/>
      <c r="J17" s="5"/>
      <c r="K17" s="5"/>
      <c r="L17" s="5"/>
    </row>
    <row r="18" spans="2:12" s="46" customFormat="1" ht="43.5" x14ac:dyDescent="0.3">
      <c r="B18" s="32">
        <v>3.1</v>
      </c>
      <c r="C18" s="53" t="s">
        <v>107</v>
      </c>
      <c r="D18" s="12"/>
      <c r="E18" s="23"/>
      <c r="F18" s="35"/>
      <c r="G18" s="20">
        <f>SUM(G19:G21)</f>
        <v>0</v>
      </c>
      <c r="H18" s="5"/>
      <c r="I18" s="5"/>
      <c r="J18" s="5"/>
      <c r="K18" s="5"/>
      <c r="L18" s="5"/>
    </row>
    <row r="19" spans="2:12" s="46" customFormat="1" ht="17" x14ac:dyDescent="0.3">
      <c r="B19" s="9" t="s">
        <v>4</v>
      </c>
      <c r="C19" s="51" t="s">
        <v>65</v>
      </c>
      <c r="D19" s="64" t="s">
        <v>68</v>
      </c>
      <c r="E19" s="35">
        <v>70</v>
      </c>
      <c r="F19" s="35"/>
      <c r="G19" s="22">
        <f>F19*E19</f>
        <v>0</v>
      </c>
      <c r="H19" s="5"/>
      <c r="I19" s="5"/>
      <c r="J19" s="5"/>
      <c r="K19" s="5"/>
      <c r="L19" s="5"/>
    </row>
    <row r="20" spans="2:12" s="46" customFormat="1" ht="28.25" customHeight="1" x14ac:dyDescent="0.3">
      <c r="B20" s="9" t="s">
        <v>5</v>
      </c>
      <c r="C20" s="51" t="s">
        <v>66</v>
      </c>
      <c r="D20" s="64" t="s">
        <v>68</v>
      </c>
      <c r="E20" s="35">
        <v>60</v>
      </c>
      <c r="F20" s="35"/>
      <c r="G20" s="22">
        <f>F20*E20</f>
        <v>0</v>
      </c>
      <c r="H20" s="5"/>
      <c r="I20" s="5"/>
      <c r="J20" s="5"/>
      <c r="K20" s="5"/>
      <c r="L20" s="5"/>
    </row>
    <row r="21" spans="2:12" s="46" customFormat="1" ht="17" x14ac:dyDescent="0.3">
      <c r="B21" s="9" t="s">
        <v>9</v>
      </c>
      <c r="C21" s="54" t="s">
        <v>67</v>
      </c>
      <c r="D21" s="65" t="s">
        <v>68</v>
      </c>
      <c r="E21" s="35">
        <v>20</v>
      </c>
      <c r="F21" s="35"/>
      <c r="G21" s="22">
        <f>F21*E21</f>
        <v>0</v>
      </c>
      <c r="H21" s="5"/>
      <c r="I21" s="5"/>
      <c r="J21" s="5"/>
      <c r="K21" s="5"/>
      <c r="L21" s="5"/>
    </row>
    <row r="22" spans="2:12" s="46" customFormat="1" ht="29" x14ac:dyDescent="0.3">
      <c r="B22" s="32">
        <v>3.2</v>
      </c>
      <c r="C22" s="53" t="s">
        <v>108</v>
      </c>
      <c r="D22" s="34"/>
      <c r="E22" s="25"/>
      <c r="F22" s="25"/>
      <c r="G22" s="20">
        <f>SUM(G23:G30)</f>
        <v>0</v>
      </c>
      <c r="H22" s="5"/>
      <c r="I22" s="5"/>
      <c r="J22" s="5"/>
      <c r="K22" s="5"/>
      <c r="L22" s="5"/>
    </row>
    <row r="23" spans="2:12" s="46" customFormat="1" ht="28.75" customHeight="1" x14ac:dyDescent="0.3">
      <c r="B23" s="9" t="s">
        <v>6</v>
      </c>
      <c r="C23" s="51" t="s">
        <v>65</v>
      </c>
      <c r="D23" s="65" t="s">
        <v>68</v>
      </c>
      <c r="E23" s="35">
        <v>45</v>
      </c>
      <c r="F23" s="35"/>
      <c r="G23" s="36">
        <f>F23*E23</f>
        <v>0</v>
      </c>
      <c r="H23" s="5"/>
      <c r="I23" s="5"/>
      <c r="J23" s="5"/>
      <c r="K23" s="5"/>
      <c r="L23" s="5"/>
    </row>
    <row r="24" spans="2:12" s="46" customFormat="1" ht="45" customHeight="1" x14ac:dyDescent="0.3">
      <c r="B24" s="9" t="s">
        <v>7</v>
      </c>
      <c r="C24" s="55" t="s">
        <v>72</v>
      </c>
      <c r="D24" s="64" t="s">
        <v>80</v>
      </c>
      <c r="E24" s="35">
        <v>38</v>
      </c>
      <c r="F24" s="28"/>
      <c r="G24" s="36">
        <f t="shared" ref="G24:G29" si="0">F24*E24</f>
        <v>0</v>
      </c>
      <c r="H24" s="5"/>
      <c r="I24" s="5"/>
      <c r="J24" s="5"/>
      <c r="K24" s="5"/>
      <c r="L24" s="5"/>
    </row>
    <row r="25" spans="2:12" s="46" customFormat="1" ht="26.25" customHeight="1" x14ac:dyDescent="0.3">
      <c r="B25" s="9" t="s">
        <v>8</v>
      </c>
      <c r="C25" s="51" t="s">
        <v>73</v>
      </c>
      <c r="D25" s="65" t="s">
        <v>81</v>
      </c>
      <c r="E25" s="35">
        <v>11</v>
      </c>
      <c r="F25" s="35"/>
      <c r="G25" s="36">
        <f t="shared" si="0"/>
        <v>0</v>
      </c>
      <c r="H25" s="5"/>
      <c r="I25" s="5"/>
      <c r="J25" s="5"/>
      <c r="K25" s="5"/>
      <c r="L25" s="5"/>
    </row>
    <row r="26" spans="2:12" s="46" customFormat="1" ht="26.25" customHeight="1" x14ac:dyDescent="0.3">
      <c r="B26" s="9" t="s">
        <v>97</v>
      </c>
      <c r="C26" s="56" t="s">
        <v>74</v>
      </c>
      <c r="D26" s="65" t="s">
        <v>2</v>
      </c>
      <c r="E26" s="35">
        <v>3</v>
      </c>
      <c r="F26" s="28"/>
      <c r="G26" s="36">
        <f t="shared" si="0"/>
        <v>0</v>
      </c>
      <c r="H26" s="5"/>
      <c r="I26" s="5"/>
      <c r="J26" s="5"/>
      <c r="K26" s="5"/>
      <c r="L26" s="5"/>
    </row>
    <row r="27" spans="2:12" s="46" customFormat="1" ht="26.25" customHeight="1" x14ac:dyDescent="0.3">
      <c r="B27" s="9" t="s">
        <v>98</v>
      </c>
      <c r="C27" s="56" t="s">
        <v>75</v>
      </c>
      <c r="D27" s="65" t="s">
        <v>2</v>
      </c>
      <c r="E27" s="72">
        <v>0.03</v>
      </c>
      <c r="F27" s="28"/>
      <c r="G27" s="36">
        <f t="shared" si="0"/>
        <v>0</v>
      </c>
      <c r="H27" s="5"/>
      <c r="I27" s="5"/>
      <c r="J27" s="5"/>
      <c r="K27" s="5"/>
      <c r="L27" s="5"/>
    </row>
    <row r="28" spans="2:12" s="46" customFormat="1" ht="26.25" customHeight="1" x14ac:dyDescent="0.3">
      <c r="B28" s="9" t="s">
        <v>99</v>
      </c>
      <c r="C28" s="57" t="s">
        <v>76</v>
      </c>
      <c r="D28" s="65" t="s">
        <v>2</v>
      </c>
      <c r="E28" s="35">
        <v>9</v>
      </c>
      <c r="F28" s="28"/>
      <c r="G28" s="36">
        <f t="shared" si="0"/>
        <v>0</v>
      </c>
      <c r="H28" s="5"/>
      <c r="I28" s="5"/>
      <c r="J28" s="5"/>
      <c r="K28" s="5"/>
      <c r="L28" s="5"/>
    </row>
    <row r="29" spans="2:12" s="46" customFormat="1" ht="26.25" customHeight="1" x14ac:dyDescent="0.3">
      <c r="B29" s="9" t="s">
        <v>100</v>
      </c>
      <c r="C29" s="55" t="s">
        <v>77</v>
      </c>
      <c r="D29" s="64" t="s">
        <v>82</v>
      </c>
      <c r="E29" s="35">
        <v>12</v>
      </c>
      <c r="F29" s="28"/>
      <c r="G29" s="36">
        <f t="shared" si="0"/>
        <v>0</v>
      </c>
      <c r="H29" s="5"/>
      <c r="I29" s="5"/>
      <c r="J29" s="5"/>
      <c r="K29" s="5"/>
      <c r="L29" s="5"/>
    </row>
    <row r="30" spans="2:12" s="46" customFormat="1" ht="29" x14ac:dyDescent="0.3">
      <c r="B30" s="9" t="s">
        <v>102</v>
      </c>
      <c r="C30" s="51" t="s">
        <v>70</v>
      </c>
      <c r="D30" s="64" t="s">
        <v>69</v>
      </c>
      <c r="E30" s="37">
        <v>2</v>
      </c>
      <c r="F30" s="35"/>
      <c r="G30" s="36">
        <f>F30*E30</f>
        <v>0</v>
      </c>
      <c r="H30" s="5"/>
      <c r="I30" s="5"/>
      <c r="J30" s="5"/>
      <c r="K30" s="5"/>
      <c r="L30" s="5"/>
    </row>
    <row r="31" spans="2:12" s="46" customFormat="1" ht="44" customHeight="1" x14ac:dyDescent="0.3">
      <c r="B31" s="32">
        <v>4</v>
      </c>
      <c r="C31" s="58" t="s">
        <v>109</v>
      </c>
      <c r="D31" s="13"/>
      <c r="E31" s="23"/>
      <c r="F31" s="23"/>
      <c r="G31" s="26"/>
      <c r="H31" s="5"/>
      <c r="I31" s="5"/>
      <c r="J31" s="5"/>
      <c r="K31" s="5"/>
      <c r="L31" s="5"/>
    </row>
    <row r="32" spans="2:12" s="46" customFormat="1" ht="36.75" customHeight="1" x14ac:dyDescent="0.3">
      <c r="B32" s="32">
        <v>4.0999999999999996</v>
      </c>
      <c r="C32" s="58" t="s">
        <v>103</v>
      </c>
      <c r="D32" s="13"/>
      <c r="E32" s="23"/>
      <c r="F32" s="23"/>
      <c r="G32" s="20">
        <f>SUM(G33:G41)</f>
        <v>0</v>
      </c>
      <c r="H32" s="5"/>
      <c r="I32" s="5"/>
      <c r="J32" s="5"/>
      <c r="K32" s="5"/>
      <c r="L32" s="5"/>
    </row>
    <row r="33" spans="2:12" s="46" customFormat="1" ht="14.5" x14ac:dyDescent="0.3">
      <c r="B33" s="9" t="s">
        <v>17</v>
      </c>
      <c r="C33" s="56" t="s">
        <v>71</v>
      </c>
      <c r="D33" s="65" t="s">
        <v>1</v>
      </c>
      <c r="E33" s="28">
        <v>24</v>
      </c>
      <c r="F33" s="28"/>
      <c r="G33" s="27">
        <f t="shared" ref="G33:G41" si="1">F33*E33</f>
        <v>0</v>
      </c>
      <c r="H33" s="5"/>
      <c r="I33" s="5"/>
      <c r="J33" s="5"/>
      <c r="K33" s="5"/>
      <c r="L33" s="5"/>
    </row>
    <row r="34" spans="2:12" s="46" customFormat="1" ht="41.25" customHeight="1" x14ac:dyDescent="0.3">
      <c r="B34" s="9" t="s">
        <v>18</v>
      </c>
      <c r="C34" s="55" t="s">
        <v>72</v>
      </c>
      <c r="D34" s="64" t="s">
        <v>80</v>
      </c>
      <c r="E34" s="28">
        <v>16</v>
      </c>
      <c r="F34" s="28"/>
      <c r="G34" s="29">
        <f t="shared" si="1"/>
        <v>0</v>
      </c>
      <c r="H34" s="5"/>
      <c r="I34" s="5"/>
      <c r="J34" s="5"/>
      <c r="K34" s="5"/>
      <c r="L34" s="5"/>
    </row>
    <row r="35" spans="2:12" s="46" customFormat="1" ht="14.5" x14ac:dyDescent="0.3">
      <c r="B35" s="9" t="s">
        <v>19</v>
      </c>
      <c r="C35" s="51" t="s">
        <v>73</v>
      </c>
      <c r="D35" s="64" t="s">
        <v>81</v>
      </c>
      <c r="E35" s="17">
        <v>4</v>
      </c>
      <c r="F35" s="35"/>
      <c r="G35" s="36">
        <f t="shared" si="1"/>
        <v>0</v>
      </c>
      <c r="H35" s="5"/>
      <c r="I35" s="5"/>
      <c r="J35" s="5"/>
      <c r="K35" s="5"/>
      <c r="L35" s="5"/>
    </row>
    <row r="36" spans="2:12" s="46" customFormat="1" ht="14.5" x14ac:dyDescent="0.3">
      <c r="B36" s="9" t="s">
        <v>20</v>
      </c>
      <c r="C36" s="56" t="s">
        <v>74</v>
      </c>
      <c r="D36" s="65" t="s">
        <v>2</v>
      </c>
      <c r="E36" s="28">
        <v>6.2</v>
      </c>
      <c r="F36" s="28"/>
      <c r="G36" s="27">
        <f t="shared" si="1"/>
        <v>0</v>
      </c>
      <c r="H36" s="5"/>
      <c r="I36" s="5"/>
      <c r="J36" s="5"/>
      <c r="K36" s="5"/>
      <c r="L36" s="5"/>
    </row>
    <row r="37" spans="2:12" s="46" customFormat="1" ht="14.5" x14ac:dyDescent="0.3">
      <c r="B37" s="9" t="s">
        <v>21</v>
      </c>
      <c r="C37" s="56" t="s">
        <v>75</v>
      </c>
      <c r="D37" s="65" t="s">
        <v>2</v>
      </c>
      <c r="E37" s="73">
        <v>0.06</v>
      </c>
      <c r="F37" s="28"/>
      <c r="G37" s="27">
        <f t="shared" si="1"/>
        <v>0</v>
      </c>
      <c r="H37" s="5"/>
      <c r="I37" s="5"/>
      <c r="J37" s="5"/>
      <c r="K37" s="5"/>
      <c r="L37" s="5"/>
    </row>
    <row r="38" spans="2:12" s="46" customFormat="1" ht="14.5" x14ac:dyDescent="0.3">
      <c r="B38" s="9" t="s">
        <v>22</v>
      </c>
      <c r="C38" s="57" t="s">
        <v>76</v>
      </c>
      <c r="D38" s="65" t="s">
        <v>2</v>
      </c>
      <c r="E38" s="28">
        <v>19</v>
      </c>
      <c r="F38" s="28"/>
      <c r="G38" s="27">
        <f t="shared" si="1"/>
        <v>0</v>
      </c>
      <c r="H38" s="5"/>
      <c r="I38" s="5"/>
      <c r="J38" s="5"/>
      <c r="K38" s="5"/>
      <c r="L38" s="5"/>
    </row>
    <row r="39" spans="2:12" s="46" customFormat="1" ht="14.5" x14ac:dyDescent="0.3">
      <c r="B39" s="9" t="s">
        <v>46</v>
      </c>
      <c r="C39" s="55" t="s">
        <v>77</v>
      </c>
      <c r="D39" s="64" t="s">
        <v>82</v>
      </c>
      <c r="E39" s="28">
        <v>25</v>
      </c>
      <c r="F39" s="28"/>
      <c r="G39" s="27">
        <f t="shared" si="1"/>
        <v>0</v>
      </c>
      <c r="H39" s="5"/>
      <c r="I39" s="5"/>
      <c r="J39" s="5"/>
      <c r="K39" s="5"/>
      <c r="L39" s="5"/>
    </row>
    <row r="40" spans="2:12" s="46" customFormat="1" ht="26.25" customHeight="1" x14ac:dyDescent="0.3">
      <c r="B40" s="9" t="s">
        <v>47</v>
      </c>
      <c r="C40" s="55" t="s">
        <v>78</v>
      </c>
      <c r="D40" s="64" t="s">
        <v>2</v>
      </c>
      <c r="E40" s="73">
        <v>0.2</v>
      </c>
      <c r="F40" s="73"/>
      <c r="G40" s="27">
        <f t="shared" si="1"/>
        <v>0</v>
      </c>
      <c r="H40" s="5"/>
      <c r="I40" s="5"/>
      <c r="J40" s="5"/>
      <c r="K40" s="5"/>
      <c r="L40" s="5"/>
    </row>
    <row r="41" spans="2:12" s="46" customFormat="1" ht="29" x14ac:dyDescent="0.3">
      <c r="B41" s="9" t="s">
        <v>48</v>
      </c>
      <c r="C41" s="55" t="s">
        <v>79</v>
      </c>
      <c r="D41" s="64" t="s">
        <v>83</v>
      </c>
      <c r="E41" s="28">
        <v>1.5</v>
      </c>
      <c r="F41" s="28"/>
      <c r="G41" s="27">
        <f t="shared" si="1"/>
        <v>0</v>
      </c>
      <c r="H41" s="5"/>
      <c r="I41" s="5"/>
      <c r="J41" s="5"/>
      <c r="K41" s="5"/>
      <c r="L41" s="5"/>
    </row>
    <row r="42" spans="2:12" s="46" customFormat="1" ht="29" x14ac:dyDescent="0.3">
      <c r="B42" s="32">
        <v>4.2</v>
      </c>
      <c r="C42" s="58" t="s">
        <v>104</v>
      </c>
      <c r="D42" s="13"/>
      <c r="E42" s="30"/>
      <c r="F42" s="30"/>
      <c r="G42" s="20">
        <f>SUM(G43:G49)</f>
        <v>0</v>
      </c>
      <c r="H42" s="5"/>
      <c r="I42" s="5"/>
      <c r="J42" s="5"/>
      <c r="K42" s="5"/>
      <c r="L42" s="5"/>
    </row>
    <row r="43" spans="2:12" s="46" customFormat="1" ht="14.5" x14ac:dyDescent="0.3">
      <c r="B43" s="9" t="s">
        <v>10</v>
      </c>
      <c r="C43" s="56" t="s">
        <v>86</v>
      </c>
      <c r="D43" s="65" t="s">
        <v>1</v>
      </c>
      <c r="E43" s="28">
        <v>2</v>
      </c>
      <c r="F43" s="28"/>
      <c r="G43" s="27">
        <f t="shared" ref="G43:G49" si="2">F43*E43</f>
        <v>0</v>
      </c>
      <c r="H43" s="5"/>
      <c r="I43" s="5"/>
      <c r="J43" s="5"/>
      <c r="K43" s="5"/>
      <c r="L43" s="5"/>
    </row>
    <row r="44" spans="2:12" s="46" customFormat="1" ht="14.5" x14ac:dyDescent="0.3">
      <c r="B44" s="9" t="s">
        <v>11</v>
      </c>
      <c r="C44" s="56" t="s">
        <v>84</v>
      </c>
      <c r="D44" s="65" t="s">
        <v>81</v>
      </c>
      <c r="E44" s="28">
        <v>2</v>
      </c>
      <c r="F44" s="28"/>
      <c r="G44" s="27">
        <f t="shared" si="2"/>
        <v>0</v>
      </c>
      <c r="H44" s="5"/>
      <c r="I44" s="5"/>
      <c r="J44" s="5"/>
      <c r="K44" s="5"/>
      <c r="L44" s="5"/>
    </row>
    <row r="45" spans="2:12" s="46" customFormat="1" ht="14.5" x14ac:dyDescent="0.3">
      <c r="B45" s="9" t="s">
        <v>12</v>
      </c>
      <c r="C45" s="56" t="s">
        <v>74</v>
      </c>
      <c r="D45" s="65" t="s">
        <v>2</v>
      </c>
      <c r="E45" s="28">
        <v>35</v>
      </c>
      <c r="F45" s="28"/>
      <c r="G45" s="27">
        <f t="shared" si="2"/>
        <v>0</v>
      </c>
      <c r="H45" s="5"/>
      <c r="I45" s="5"/>
      <c r="J45" s="5"/>
      <c r="K45" s="5"/>
      <c r="L45" s="5"/>
    </row>
    <row r="46" spans="2:12" s="46" customFormat="1" ht="14.5" x14ac:dyDescent="0.3">
      <c r="B46" s="9" t="s">
        <v>13</v>
      </c>
      <c r="C46" s="56" t="s">
        <v>75</v>
      </c>
      <c r="D46" s="65" t="s">
        <v>2</v>
      </c>
      <c r="E46" s="28">
        <v>0.35</v>
      </c>
      <c r="F46" s="28"/>
      <c r="G46" s="27">
        <f t="shared" si="2"/>
        <v>0</v>
      </c>
      <c r="H46" s="5"/>
      <c r="I46" s="5"/>
      <c r="J46" s="5"/>
      <c r="K46" s="5"/>
      <c r="L46" s="5"/>
    </row>
    <row r="47" spans="2:12" s="46" customFormat="1" ht="14.5" x14ac:dyDescent="0.3">
      <c r="B47" s="9" t="s">
        <v>14</v>
      </c>
      <c r="C47" s="56" t="s">
        <v>76</v>
      </c>
      <c r="D47" s="65" t="s">
        <v>2</v>
      </c>
      <c r="E47" s="28">
        <v>110</v>
      </c>
      <c r="F47" s="28"/>
      <c r="G47" s="27">
        <f t="shared" si="2"/>
        <v>0</v>
      </c>
      <c r="H47" s="5"/>
      <c r="I47" s="5"/>
      <c r="J47" s="5"/>
      <c r="K47" s="5"/>
      <c r="L47" s="5"/>
    </row>
    <row r="48" spans="2:12" s="46" customFormat="1" ht="14.5" x14ac:dyDescent="0.3">
      <c r="B48" s="9" t="s">
        <v>15</v>
      </c>
      <c r="C48" s="56" t="s">
        <v>85</v>
      </c>
      <c r="D48" s="65" t="s">
        <v>82</v>
      </c>
      <c r="E48" s="28">
        <v>80</v>
      </c>
      <c r="F48" s="28"/>
      <c r="G48" s="27">
        <f t="shared" si="2"/>
        <v>0</v>
      </c>
      <c r="H48" s="5"/>
      <c r="I48" s="5"/>
      <c r="J48" s="5"/>
      <c r="K48" s="5"/>
      <c r="L48" s="5"/>
    </row>
    <row r="49" spans="2:12" s="46" customFormat="1" ht="29" x14ac:dyDescent="0.3">
      <c r="B49" s="9" t="s">
        <v>16</v>
      </c>
      <c r="C49" s="55" t="s">
        <v>79</v>
      </c>
      <c r="D49" s="64" t="s">
        <v>83</v>
      </c>
      <c r="E49" s="28">
        <v>0.5</v>
      </c>
      <c r="F49" s="28"/>
      <c r="G49" s="27">
        <f t="shared" si="2"/>
        <v>0</v>
      </c>
      <c r="H49" s="5"/>
      <c r="I49" s="5"/>
      <c r="J49" s="5"/>
      <c r="K49" s="5"/>
      <c r="L49" s="5"/>
    </row>
    <row r="50" spans="2:12" s="46" customFormat="1" ht="40.5" hidden="1" customHeight="1" x14ac:dyDescent="0.3">
      <c r="B50" s="32">
        <v>5</v>
      </c>
      <c r="C50" s="53" t="s">
        <v>101</v>
      </c>
      <c r="D50" s="13"/>
      <c r="E50" s="35"/>
      <c r="F50" s="35"/>
      <c r="G50" s="20">
        <f>SUM(G51:G53)</f>
        <v>0</v>
      </c>
      <c r="H50" s="5"/>
      <c r="I50" s="5"/>
      <c r="J50" s="5"/>
      <c r="K50" s="5"/>
      <c r="L50" s="5"/>
    </row>
    <row r="51" spans="2:12" s="46" customFormat="1" ht="30" hidden="1" customHeight="1" x14ac:dyDescent="0.3">
      <c r="B51" s="33">
        <v>5.0999999999999996</v>
      </c>
      <c r="C51" s="54" t="s">
        <v>87</v>
      </c>
      <c r="D51" s="65" t="s">
        <v>69</v>
      </c>
      <c r="E51" s="37">
        <v>0</v>
      </c>
      <c r="F51" s="37"/>
      <c r="G51" s="22">
        <f>F51*E51</f>
        <v>0</v>
      </c>
      <c r="H51" s="5"/>
      <c r="I51" s="5"/>
      <c r="J51" s="5"/>
      <c r="K51" s="5"/>
      <c r="L51" s="5"/>
    </row>
    <row r="52" spans="2:12" s="46" customFormat="1" ht="15" hidden="1" customHeight="1" x14ac:dyDescent="0.3">
      <c r="B52" s="33">
        <v>5.2</v>
      </c>
      <c r="C52" s="54" t="s">
        <v>88</v>
      </c>
      <c r="D52" s="65" t="s">
        <v>2</v>
      </c>
      <c r="E52" s="72">
        <v>0</v>
      </c>
      <c r="F52" s="35"/>
      <c r="G52" s="22">
        <f>F52*E52</f>
        <v>0</v>
      </c>
      <c r="H52" s="5"/>
      <c r="I52" s="5"/>
      <c r="J52" s="5"/>
      <c r="K52" s="5"/>
      <c r="L52" s="5"/>
    </row>
    <row r="53" spans="2:12" s="46" customFormat="1" ht="30" hidden="1" customHeight="1" x14ac:dyDescent="0.3">
      <c r="B53" s="33">
        <v>5.3</v>
      </c>
      <c r="C53" s="54" t="s">
        <v>89</v>
      </c>
      <c r="D53" s="65" t="s">
        <v>69</v>
      </c>
      <c r="E53" s="37">
        <v>0</v>
      </c>
      <c r="F53" s="37"/>
      <c r="G53" s="22">
        <f>F53*E53</f>
        <v>0</v>
      </c>
      <c r="H53" s="5"/>
      <c r="I53" s="5"/>
      <c r="J53" s="5"/>
      <c r="K53" s="5"/>
      <c r="L53" s="5"/>
    </row>
    <row r="54" spans="2:12" s="46" customFormat="1" ht="43.5" x14ac:dyDescent="0.3">
      <c r="B54" s="32">
        <v>5</v>
      </c>
      <c r="C54" s="53" t="s">
        <v>110</v>
      </c>
      <c r="D54" s="13"/>
      <c r="E54" s="23"/>
      <c r="F54" s="23"/>
      <c r="G54" s="20">
        <f>SUM(G55:G60)</f>
        <v>0</v>
      </c>
      <c r="H54" s="5"/>
      <c r="I54" s="5"/>
      <c r="J54" s="5"/>
      <c r="K54" s="5"/>
      <c r="L54" s="5"/>
    </row>
    <row r="55" spans="2:12" s="46" customFormat="1" ht="29" x14ac:dyDescent="0.3">
      <c r="B55" s="33">
        <v>5.0999999999999996</v>
      </c>
      <c r="C55" s="54" t="s">
        <v>90</v>
      </c>
      <c r="D55" s="65" t="s">
        <v>69</v>
      </c>
      <c r="E55" s="72">
        <v>410</v>
      </c>
      <c r="F55" s="37"/>
      <c r="G55" s="36">
        <f>F55*E55</f>
        <v>0</v>
      </c>
      <c r="H55" s="5"/>
      <c r="I55" s="5"/>
      <c r="J55" s="5"/>
      <c r="K55" s="5"/>
      <c r="L55" s="5"/>
    </row>
    <row r="56" spans="2:12" s="46" customFormat="1" ht="43.5" x14ac:dyDescent="0.3">
      <c r="B56" s="33">
        <v>5.2</v>
      </c>
      <c r="C56" s="55" t="s">
        <v>72</v>
      </c>
      <c r="D56" s="64" t="s">
        <v>80</v>
      </c>
      <c r="E56" s="35">
        <v>30</v>
      </c>
      <c r="F56" s="37"/>
      <c r="G56" s="36">
        <f>F56*E56</f>
        <v>0</v>
      </c>
      <c r="H56" s="5"/>
      <c r="I56" s="5"/>
      <c r="J56" s="5"/>
      <c r="K56" s="5"/>
      <c r="L56" s="5"/>
    </row>
    <row r="57" spans="2:12" s="46" customFormat="1" ht="14.5" x14ac:dyDescent="0.3">
      <c r="B57" s="33">
        <v>5.3</v>
      </c>
      <c r="C57" s="54" t="s">
        <v>91</v>
      </c>
      <c r="D57" s="65" t="s">
        <v>2</v>
      </c>
      <c r="E57" s="72">
        <v>4.5</v>
      </c>
      <c r="F57" s="35"/>
      <c r="G57" s="36">
        <f>F57*E57</f>
        <v>0</v>
      </c>
      <c r="H57" s="5"/>
      <c r="I57" s="5"/>
      <c r="J57" s="5"/>
      <c r="K57" s="5"/>
      <c r="L57" s="5"/>
    </row>
    <row r="58" spans="2:12" s="46" customFormat="1" ht="14.5" x14ac:dyDescent="0.3">
      <c r="B58" s="33">
        <v>5.4</v>
      </c>
      <c r="C58" s="54" t="s">
        <v>92</v>
      </c>
      <c r="D58" s="65" t="s">
        <v>2</v>
      </c>
      <c r="E58" s="72">
        <v>13.5</v>
      </c>
      <c r="F58" s="35"/>
      <c r="G58" s="36">
        <f t="shared" ref="G58:G59" si="3">F58*E58</f>
        <v>0</v>
      </c>
      <c r="H58" s="5"/>
      <c r="I58" s="5"/>
      <c r="J58" s="5"/>
      <c r="K58" s="5"/>
      <c r="L58" s="5"/>
    </row>
    <row r="59" spans="2:12" s="46" customFormat="1" ht="14.5" x14ac:dyDescent="0.3">
      <c r="B59" s="33">
        <v>5.5</v>
      </c>
      <c r="C59" s="54" t="s">
        <v>93</v>
      </c>
      <c r="D59" s="65" t="s">
        <v>2</v>
      </c>
      <c r="E59" s="72">
        <v>4.5</v>
      </c>
      <c r="F59" s="35"/>
      <c r="G59" s="36">
        <f t="shared" si="3"/>
        <v>0</v>
      </c>
      <c r="H59" s="5"/>
      <c r="I59" s="5"/>
      <c r="J59" s="5"/>
      <c r="K59" s="5"/>
      <c r="L59" s="5"/>
    </row>
    <row r="60" spans="2:12" s="46" customFormat="1" ht="29" x14ac:dyDescent="0.3">
      <c r="B60" s="33">
        <v>5.6</v>
      </c>
      <c r="C60" s="54" t="s">
        <v>89</v>
      </c>
      <c r="D60" s="65" t="s">
        <v>69</v>
      </c>
      <c r="E60" s="35">
        <v>260</v>
      </c>
      <c r="F60" s="35"/>
      <c r="G60" s="36">
        <f>F60*E60</f>
        <v>0</v>
      </c>
      <c r="H60" s="5"/>
      <c r="I60" s="5"/>
      <c r="J60" s="5"/>
      <c r="K60" s="5"/>
      <c r="L60" s="5"/>
    </row>
    <row r="61" spans="2:12" s="46" customFormat="1" ht="26.4" hidden="1" customHeight="1" x14ac:dyDescent="0.3">
      <c r="B61" s="32">
        <v>9</v>
      </c>
      <c r="C61" s="2" t="s">
        <v>49</v>
      </c>
      <c r="D61" s="13"/>
      <c r="E61" s="35"/>
      <c r="F61" s="35"/>
      <c r="G61" s="20">
        <f>SUM(G62:G64)</f>
        <v>0</v>
      </c>
      <c r="H61" s="5"/>
      <c r="I61" s="5"/>
      <c r="J61" s="5"/>
      <c r="K61" s="5"/>
      <c r="L61" s="5"/>
    </row>
    <row r="62" spans="2:12" s="46" customFormat="1" ht="26.4" hidden="1" customHeight="1" x14ac:dyDescent="0.3">
      <c r="B62" s="33">
        <v>9.1</v>
      </c>
      <c r="C62" s="59" t="s">
        <v>23</v>
      </c>
      <c r="D62" s="1" t="s">
        <v>3</v>
      </c>
      <c r="E62" s="37">
        <f>5*2*0.45</f>
        <v>4.5</v>
      </c>
      <c r="F62" s="37"/>
      <c r="G62" s="36">
        <f>F62*E62</f>
        <v>0</v>
      </c>
      <c r="H62" s="5"/>
      <c r="I62" s="5"/>
      <c r="J62" s="5"/>
      <c r="K62" s="5"/>
      <c r="L62" s="5"/>
    </row>
    <row r="63" spans="2:12" s="46" customFormat="1" ht="15" hidden="1" customHeight="1" x14ac:dyDescent="0.3">
      <c r="B63" s="33">
        <v>9.1999999999999993</v>
      </c>
      <c r="C63" s="60" t="s">
        <v>24</v>
      </c>
      <c r="D63" s="1" t="s">
        <v>2</v>
      </c>
      <c r="E63" s="74">
        <f>((10*11*0.617)+(10*5*0.89))/1000</f>
        <v>0.11237</v>
      </c>
      <c r="F63" s="37"/>
      <c r="G63" s="36">
        <f t="shared" ref="G63:G64" si="4">F63*E63</f>
        <v>0</v>
      </c>
      <c r="H63" s="5"/>
      <c r="I63" s="5"/>
      <c r="J63" s="5"/>
      <c r="K63" s="5"/>
      <c r="L63" s="5"/>
    </row>
    <row r="64" spans="2:12" s="46" customFormat="1" ht="26.4" hidden="1" customHeight="1" x14ac:dyDescent="0.3">
      <c r="B64" s="33">
        <v>9.3000000000000007</v>
      </c>
      <c r="C64" s="59" t="s">
        <v>25</v>
      </c>
      <c r="D64" s="1" t="s">
        <v>3</v>
      </c>
      <c r="E64" s="35">
        <f>10*0.4</f>
        <v>4</v>
      </c>
      <c r="F64" s="37"/>
      <c r="G64" s="36">
        <f t="shared" si="4"/>
        <v>0</v>
      </c>
      <c r="H64" s="5"/>
      <c r="I64" s="5"/>
      <c r="J64" s="5"/>
      <c r="K64" s="5"/>
      <c r="L64" s="5"/>
    </row>
    <row r="65" spans="2:12" s="46" customFormat="1" ht="29" x14ac:dyDescent="0.3">
      <c r="B65" s="32">
        <v>6</v>
      </c>
      <c r="C65" s="58" t="s">
        <v>116</v>
      </c>
      <c r="D65" s="34"/>
      <c r="E65" s="75"/>
      <c r="F65" s="75"/>
      <c r="G65" s="20">
        <f>SUM(G66:G72)</f>
        <v>0</v>
      </c>
      <c r="H65" s="5"/>
      <c r="I65" s="5"/>
      <c r="J65" s="5"/>
      <c r="K65" s="5"/>
      <c r="L65" s="5"/>
    </row>
    <row r="66" spans="2:12" s="48" customFormat="1" ht="14.5" x14ac:dyDescent="0.3">
      <c r="B66" s="9">
        <v>6.1</v>
      </c>
      <c r="C66" s="56" t="s">
        <v>113</v>
      </c>
      <c r="D66" s="66" t="s">
        <v>81</v>
      </c>
      <c r="E66" s="17">
        <v>1</v>
      </c>
      <c r="F66" s="17"/>
      <c r="G66" s="18">
        <f>E66*F66</f>
        <v>0</v>
      </c>
      <c r="H66" s="5"/>
      <c r="I66" s="5"/>
      <c r="J66" s="5"/>
      <c r="K66" s="5"/>
      <c r="L66" s="5"/>
    </row>
    <row r="67" spans="2:12" s="46" customFormat="1" ht="29" x14ac:dyDescent="0.3">
      <c r="B67" s="33">
        <v>6.2</v>
      </c>
      <c r="C67" s="68" t="s">
        <v>118</v>
      </c>
      <c r="D67" s="64" t="s">
        <v>69</v>
      </c>
      <c r="E67" s="35">
        <v>800</v>
      </c>
      <c r="F67" s="37"/>
      <c r="G67" s="22">
        <f>E67*F67</f>
        <v>0</v>
      </c>
      <c r="H67" s="5"/>
      <c r="I67" s="5"/>
      <c r="J67" s="5"/>
      <c r="K67" s="5"/>
      <c r="L67" s="5"/>
    </row>
    <row r="68" spans="2:12" s="46" customFormat="1" ht="17" x14ac:dyDescent="0.3">
      <c r="B68" s="9">
        <v>6.3</v>
      </c>
      <c r="C68" s="68" t="s">
        <v>119</v>
      </c>
      <c r="D68" s="64" t="s">
        <v>69</v>
      </c>
      <c r="E68" s="35">
        <v>22</v>
      </c>
      <c r="F68" s="37"/>
      <c r="G68" s="22">
        <f t="shared" ref="G68:G72" si="5">E68*F68</f>
        <v>0</v>
      </c>
      <c r="H68" s="5"/>
      <c r="I68" s="5"/>
      <c r="J68" s="5"/>
      <c r="K68" s="5"/>
      <c r="L68" s="5"/>
    </row>
    <row r="69" spans="2:12" s="46" customFormat="1" ht="14.5" x14ac:dyDescent="0.3">
      <c r="B69" s="33">
        <v>6.4</v>
      </c>
      <c r="C69" s="59" t="s">
        <v>111</v>
      </c>
      <c r="D69" s="64" t="s">
        <v>2</v>
      </c>
      <c r="E69" s="72">
        <v>1.6</v>
      </c>
      <c r="F69" s="37"/>
      <c r="G69" s="22">
        <f t="shared" si="5"/>
        <v>0</v>
      </c>
      <c r="H69" s="5"/>
      <c r="I69" s="5"/>
      <c r="J69" s="5"/>
      <c r="K69" s="5"/>
      <c r="L69" s="5"/>
    </row>
    <row r="70" spans="2:12" s="46" customFormat="1" ht="58" x14ac:dyDescent="0.3">
      <c r="B70" s="9">
        <v>6.5</v>
      </c>
      <c r="C70" s="68" t="s">
        <v>117</v>
      </c>
      <c r="D70" s="64" t="s">
        <v>81</v>
      </c>
      <c r="E70" s="37">
        <v>1</v>
      </c>
      <c r="F70" s="37"/>
      <c r="G70" s="22">
        <f t="shared" si="5"/>
        <v>0</v>
      </c>
      <c r="H70" s="5"/>
      <c r="I70" s="5"/>
      <c r="J70" s="5"/>
      <c r="K70" s="5"/>
      <c r="L70" s="5"/>
    </row>
    <row r="71" spans="2:12" s="67" customFormat="1" ht="17" x14ac:dyDescent="0.3">
      <c r="B71" s="9">
        <v>6.6</v>
      </c>
      <c r="C71" s="68" t="s">
        <v>120</v>
      </c>
      <c r="D71" s="64" t="s">
        <v>69</v>
      </c>
      <c r="E71" s="35">
        <v>6</v>
      </c>
      <c r="F71" s="37"/>
      <c r="G71" s="22">
        <f>F71*E71</f>
        <v>0</v>
      </c>
      <c r="H71" s="5"/>
      <c r="I71" s="5"/>
      <c r="J71" s="5"/>
      <c r="K71" s="5"/>
      <c r="L71" s="5"/>
    </row>
    <row r="72" spans="2:12" s="47" customFormat="1" ht="26.25" customHeight="1" x14ac:dyDescent="0.3">
      <c r="B72" s="33">
        <v>6.7</v>
      </c>
      <c r="C72" s="68" t="s">
        <v>112</v>
      </c>
      <c r="D72" s="64" t="s">
        <v>69</v>
      </c>
      <c r="E72" s="37">
        <v>150</v>
      </c>
      <c r="F72" s="37"/>
      <c r="G72" s="22">
        <f t="shared" si="5"/>
        <v>0</v>
      </c>
      <c r="H72" s="5"/>
      <c r="I72" s="5"/>
      <c r="J72" s="5"/>
      <c r="K72" s="5"/>
      <c r="L72" s="5"/>
    </row>
    <row r="73" spans="2:12" s="46" customFormat="1" ht="14.5" x14ac:dyDescent="0.3">
      <c r="B73" s="32">
        <v>7</v>
      </c>
      <c r="C73" s="58" t="s">
        <v>122</v>
      </c>
      <c r="D73" s="13"/>
      <c r="E73" s="23"/>
      <c r="F73" s="23"/>
      <c r="G73" s="20">
        <f>SUM(G74:G75)</f>
        <v>0</v>
      </c>
      <c r="H73" s="5"/>
      <c r="I73" s="5"/>
      <c r="J73" s="5"/>
      <c r="K73" s="5"/>
      <c r="L73" s="5"/>
    </row>
    <row r="74" spans="2:12" s="46" customFormat="1" ht="14.5" x14ac:dyDescent="0.3">
      <c r="B74" s="71">
        <v>7.1</v>
      </c>
      <c r="C74" s="51" t="s">
        <v>123</v>
      </c>
      <c r="D74" s="64" t="s">
        <v>94</v>
      </c>
      <c r="E74" s="35">
        <v>1</v>
      </c>
      <c r="F74" s="35"/>
      <c r="G74" s="22">
        <f>F74*E74</f>
        <v>0</v>
      </c>
      <c r="H74" s="5"/>
      <c r="I74" s="5"/>
      <c r="J74" s="5"/>
      <c r="K74" s="5"/>
      <c r="L74" s="5"/>
    </row>
    <row r="75" spans="2:12" s="46" customFormat="1" ht="14.5" x14ac:dyDescent="0.3">
      <c r="B75" s="71">
        <v>7.2</v>
      </c>
      <c r="C75" s="69" t="s">
        <v>124</v>
      </c>
      <c r="D75" s="64" t="s">
        <v>94</v>
      </c>
      <c r="E75" s="35">
        <v>1</v>
      </c>
      <c r="F75" s="35"/>
      <c r="G75" s="70">
        <f>E75*F75</f>
        <v>0</v>
      </c>
      <c r="H75" s="5"/>
      <c r="I75" s="5"/>
      <c r="J75" s="5"/>
      <c r="K75" s="5"/>
      <c r="L75" s="5"/>
    </row>
    <row r="76" spans="2:12" s="46" customFormat="1" ht="14.5" x14ac:dyDescent="0.3">
      <c r="B76" s="14">
        <v>8</v>
      </c>
      <c r="C76" s="58" t="s">
        <v>94</v>
      </c>
      <c r="D76" s="13"/>
      <c r="E76" s="23"/>
      <c r="F76" s="23"/>
      <c r="G76" s="78">
        <f>G73+G54+G50+G42+G32+G17+G12+G7+G65</f>
        <v>0</v>
      </c>
      <c r="H76" s="5"/>
      <c r="I76" s="5"/>
      <c r="J76" s="5"/>
      <c r="K76" s="5"/>
      <c r="L76" s="5"/>
    </row>
    <row r="77" spans="2:12" ht="16" x14ac:dyDescent="0.45">
      <c r="B77" s="14">
        <v>9</v>
      </c>
      <c r="C77" s="61" t="s">
        <v>95</v>
      </c>
      <c r="D77" s="81"/>
      <c r="E77" s="76"/>
      <c r="F77" s="76"/>
      <c r="G77" s="79">
        <f>G76*18%</f>
        <v>0</v>
      </c>
    </row>
    <row r="78" spans="2:12" ht="16.5" thickBot="1" x14ac:dyDescent="0.5">
      <c r="B78" s="15">
        <v>10</v>
      </c>
      <c r="C78" s="62" t="s">
        <v>96</v>
      </c>
      <c r="D78" s="82"/>
      <c r="E78" s="77"/>
      <c r="F78" s="77"/>
      <c r="G78" s="80">
        <f>SUM(G76:G77)</f>
        <v>0</v>
      </c>
    </row>
    <row r="80" spans="2:12" ht="13.75" hidden="1" customHeight="1" x14ac:dyDescent="0.3">
      <c r="C80" s="5" t="s">
        <v>26</v>
      </c>
      <c r="G80" s="16"/>
    </row>
    <row r="81" spans="3:10" ht="16" hidden="1" x14ac:dyDescent="0.45">
      <c r="C81" s="5" t="s">
        <v>27</v>
      </c>
      <c r="H81" s="31" t="s">
        <v>42</v>
      </c>
    </row>
    <row r="82" spans="3:10" ht="16" hidden="1" x14ac:dyDescent="0.45">
      <c r="C82" s="5" t="s">
        <v>29</v>
      </c>
      <c r="H82" s="31" t="s">
        <v>43</v>
      </c>
    </row>
    <row r="83" spans="3:10" ht="16" hidden="1" x14ac:dyDescent="0.45">
      <c r="C83" s="5" t="s">
        <v>30</v>
      </c>
      <c r="H83" s="31" t="s">
        <v>44</v>
      </c>
    </row>
    <row r="84" spans="3:10" hidden="1" x14ac:dyDescent="0.3">
      <c r="C84" s="5" t="s">
        <v>34</v>
      </c>
    </row>
    <row r="85" spans="3:10" hidden="1" x14ac:dyDescent="0.3">
      <c r="C85" s="5" t="s">
        <v>37</v>
      </c>
    </row>
    <row r="86" spans="3:10" hidden="1" x14ac:dyDescent="0.3"/>
    <row r="87" spans="3:10" ht="16" hidden="1" x14ac:dyDescent="0.45">
      <c r="C87" s="5" t="s">
        <v>31</v>
      </c>
      <c r="F87" s="31" t="s">
        <v>41</v>
      </c>
    </row>
    <row r="88" spans="3:10" hidden="1" x14ac:dyDescent="0.3">
      <c r="C88" s="5" t="s">
        <v>28</v>
      </c>
    </row>
    <row r="89" spans="3:10" hidden="1" x14ac:dyDescent="0.3"/>
    <row r="90" spans="3:10" ht="16" hidden="1" x14ac:dyDescent="0.45">
      <c r="C90" s="5" t="s">
        <v>32</v>
      </c>
      <c r="H90" s="31" t="s">
        <v>45</v>
      </c>
    </row>
    <row r="91" spans="3:10" hidden="1" x14ac:dyDescent="0.3"/>
    <row r="92" spans="3:10" hidden="1" x14ac:dyDescent="0.3">
      <c r="C92" s="5" t="s">
        <v>33</v>
      </c>
    </row>
    <row r="93" spans="3:10" hidden="1" x14ac:dyDescent="0.3"/>
    <row r="94" spans="3:10" ht="16" hidden="1" x14ac:dyDescent="0.45">
      <c r="C94" s="5" t="s">
        <v>35</v>
      </c>
      <c r="J94" s="31" t="s">
        <v>40</v>
      </c>
    </row>
    <row r="95" spans="3:10" hidden="1" x14ac:dyDescent="0.3"/>
    <row r="96" spans="3:10" ht="27.65" hidden="1" customHeight="1" x14ac:dyDescent="0.3">
      <c r="C96" s="90" t="s">
        <v>38</v>
      </c>
      <c r="D96" s="90"/>
      <c r="E96" s="90"/>
      <c r="F96" s="90"/>
      <c r="G96" s="90"/>
    </row>
    <row r="97" spans="3:6" hidden="1" x14ac:dyDescent="0.3"/>
    <row r="98" spans="3:6" ht="16" hidden="1" x14ac:dyDescent="0.45">
      <c r="C98" s="5" t="s">
        <v>36</v>
      </c>
      <c r="F98" s="31" t="s">
        <v>39</v>
      </c>
    </row>
    <row r="99" spans="3:6" hidden="1" x14ac:dyDescent="0.3"/>
  </sheetData>
  <mergeCells count="7">
    <mergeCell ref="C96:G96"/>
    <mergeCell ref="G4:G6"/>
    <mergeCell ref="B4:B6"/>
    <mergeCell ref="C4:C6"/>
    <mergeCell ref="D4:D6"/>
    <mergeCell ref="E4:E6"/>
    <mergeCell ref="F4:F6"/>
  </mergeCells>
  <pageMargins left="0.7" right="0.7" top="0.75" bottom="0.75" header="0.3" footer="0.3"/>
  <pageSetup scale="5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ax_EN" ma:contentTypeID="0x010100D4225F0E91C94D4EBEDCE4ADA06D71A2000EA90FE326D4C548A8FE715FC5F66B8F" ma:contentTypeVersion="0" ma:contentTypeDescription="" ma:contentTypeScope="" ma:versionID="866ed68f35ada02960ca517459a3a40a">
  <xsd:schema xmlns:xsd="http://www.w3.org/2001/XMLSchema" xmlns:xs="http://www.w3.org/2001/XMLSchema" xmlns:p="http://schemas.microsoft.com/office/2006/metadata/properties" targetNamespace="http://schemas.microsoft.com/office/2006/metadata/properties" ma:root="true" ma:fieldsID="45d97e11ba1e2af349d6d76ca694a2b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738D01-4253-4E4D-AAA2-2AB649140E96}">
  <ds:schemaRefs>
    <ds:schemaRef ds:uri="http://schemas.microsoft.com/sharepoint/v3/contenttype/forms"/>
  </ds:schemaRefs>
</ds:datastoreItem>
</file>

<file path=customXml/itemProps2.xml><?xml version="1.0" encoding="utf-8"?>
<ds:datastoreItem xmlns:ds="http://schemas.openxmlformats.org/officeDocument/2006/customXml" ds:itemID="{282BB734-D5EE-47D8-8E99-ACF7D9E771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671089D-8A0B-40C5-97F5-465C240AE1AF}">
  <ds:schemaRef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ხარჯთაღრიცხვა_2020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Mariam Silagadze</cp:lastModifiedBy>
  <cp:lastPrinted>2020-01-10T10:47:53Z</cp:lastPrinted>
  <dcterms:created xsi:type="dcterms:W3CDTF">2018-01-17T10:50:00Z</dcterms:created>
  <dcterms:modified xsi:type="dcterms:W3CDTF">2020-04-03T17:42:28Z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0x010100D4225F0E91C94D4EBEDCE4ADA06D71A2000EA90FE326D4C548A8FE715FC5F66B8F</vt:lpwstr>
  </property>
</Properties>
</file>