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 defaultThemeVersion="124226"/>
  <bookViews>
    <workbookView xWindow="-120" yWindow="-120" windowWidth="29040" windowHeight="15840" tabRatio="670" activeTab="2"/>
  </bookViews>
  <sheets>
    <sheet name="K.X." sheetId="26" r:id="rId1"/>
    <sheet name="ობ.ხ. 2.1" sheetId="27" r:id="rId2"/>
    <sheet name="x.2-1" sheetId="17" r:id="rId3"/>
  </sheets>
  <definedNames>
    <definedName name="_xlnm._FilterDatabase" localSheetId="2" hidden="1">'x.2-1'!$C$186:$C$190</definedName>
    <definedName name="_xlnm.Print_Area" localSheetId="0">K.X.!$A$1:$H$23</definedName>
    <definedName name="_xlnm.Print_Area" localSheetId="2">'x.2-1'!$A$1:$M$194</definedName>
    <definedName name="_xlnm.Print_Titles" localSheetId="0">K.X.!$10:$10</definedName>
    <definedName name="_xlnm.Print_Titles" localSheetId="2">'x.2-1'!$8:$8</definedName>
    <definedName name="tcost">#REF!</definedName>
    <definedName name="Total">#REF!</definedName>
    <definedName name="Total1">#REF!</definedName>
    <definedName name="Total2">#REF!</definedName>
    <definedName name="Total3">#REF!</definedName>
    <definedName name="Total4">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11" i="17" l="1"/>
  <c r="F175" i="17" l="1"/>
  <c r="F177" i="17" s="1"/>
  <c r="J177" i="17" s="1"/>
  <c r="M177" i="17" s="1"/>
  <c r="F164" i="17"/>
  <c r="F165" i="17" s="1"/>
  <c r="L165" i="17" s="1"/>
  <c r="M165" i="17" s="1"/>
  <c r="E185" i="17"/>
  <c r="F185" i="17" s="1"/>
  <c r="J185" i="17" s="1"/>
  <c r="M185" i="17" s="1"/>
  <c r="F184" i="17"/>
  <c r="J184" i="17" s="1"/>
  <c r="M184" i="17" s="1"/>
  <c r="F183" i="17"/>
  <c r="L183" i="17" s="1"/>
  <c r="M183" i="17" s="1"/>
  <c r="F182" i="17"/>
  <c r="L182" i="17" s="1"/>
  <c r="M182" i="17" s="1"/>
  <c r="F181" i="17"/>
  <c r="L181" i="17" s="1"/>
  <c r="M181" i="17" s="1"/>
  <c r="F180" i="17"/>
  <c r="L180" i="17" s="1"/>
  <c r="M180" i="17" s="1"/>
  <c r="E179" i="17"/>
  <c r="F179" i="17" s="1"/>
  <c r="H179" i="17" s="1"/>
  <c r="M179" i="17" s="1"/>
  <c r="E174" i="17"/>
  <c r="F174" i="17" s="1"/>
  <c r="J174" i="17" s="1"/>
  <c r="M174" i="17" s="1"/>
  <c r="E173" i="17"/>
  <c r="F173" i="17" s="1"/>
  <c r="J173" i="17" s="1"/>
  <c r="M173" i="17" s="1"/>
  <c r="F172" i="17"/>
  <c r="L172" i="17" s="1"/>
  <c r="M172" i="17" s="1"/>
  <c r="F171" i="17"/>
  <c r="L171" i="17" s="1"/>
  <c r="M171" i="17" s="1"/>
  <c r="F170" i="17"/>
  <c r="L170" i="17" s="1"/>
  <c r="M170" i="17" s="1"/>
  <c r="F169" i="17"/>
  <c r="L169" i="17" s="1"/>
  <c r="M169" i="17" s="1"/>
  <c r="E168" i="17"/>
  <c r="F168" i="17" s="1"/>
  <c r="H168" i="17" s="1"/>
  <c r="M168" i="17" s="1"/>
  <c r="F166" i="17" l="1"/>
  <c r="J166" i="17" s="1"/>
  <c r="M166" i="17" s="1"/>
  <c r="F176" i="17"/>
  <c r="L176" i="17" s="1"/>
  <c r="M176" i="17" s="1"/>
  <c r="J162" i="17" l="1"/>
  <c r="M162" i="17" s="1"/>
  <c r="J154" i="17"/>
  <c r="M154" i="17" s="1"/>
  <c r="F153" i="17"/>
  <c r="J153" i="17" s="1"/>
  <c r="M153" i="17" s="1"/>
  <c r="F152" i="17"/>
  <c r="L152" i="17" s="1"/>
  <c r="M152" i="17" s="1"/>
  <c r="F151" i="17"/>
  <c r="H151" i="17" s="1"/>
  <c r="M151" i="17" s="1"/>
  <c r="F144" i="17"/>
  <c r="J144" i="17" s="1"/>
  <c r="M144" i="17" s="1"/>
  <c r="F143" i="17"/>
  <c r="J143" i="17" s="1"/>
  <c r="M143" i="17" s="1"/>
  <c r="F141" i="17"/>
  <c r="H141" i="17" s="1"/>
  <c r="M141" i="17" s="1"/>
  <c r="F142" i="17"/>
  <c r="L142" i="17" s="1"/>
  <c r="M142" i="17" s="1"/>
  <c r="F139" i="17"/>
  <c r="J139" i="17" s="1"/>
  <c r="M139" i="17" s="1"/>
  <c r="F138" i="17"/>
  <c r="J138" i="17" s="1"/>
  <c r="M138" i="17" s="1"/>
  <c r="F137" i="17"/>
  <c r="L137" i="17" s="1"/>
  <c r="M137" i="17" s="1"/>
  <c r="F136" i="17"/>
  <c r="H136" i="17" s="1"/>
  <c r="M136" i="17" s="1"/>
  <c r="F133" i="17"/>
  <c r="J133" i="17" s="1"/>
  <c r="M133" i="17" s="1"/>
  <c r="F132" i="17"/>
  <c r="J132" i="17" s="1"/>
  <c r="M132" i="17" s="1"/>
  <c r="F131" i="17"/>
  <c r="L131" i="17" s="1"/>
  <c r="M131" i="17" s="1"/>
  <c r="F130" i="17"/>
  <c r="H130" i="17" s="1"/>
  <c r="M130" i="17" s="1"/>
  <c r="F116" i="17"/>
  <c r="H116" i="17" s="1"/>
  <c r="M116" i="17" s="1"/>
  <c r="F114" i="17"/>
  <c r="J114" i="17" s="1"/>
  <c r="M114" i="17" s="1"/>
  <c r="F113" i="17"/>
  <c r="J113" i="17" s="1"/>
  <c r="M113" i="17" s="1"/>
  <c r="E112" i="17"/>
  <c r="F112" i="17" s="1"/>
  <c r="L112" i="17" s="1"/>
  <c r="M112" i="17" s="1"/>
  <c r="F111" i="17"/>
  <c r="H111" i="17" s="1"/>
  <c r="M111" i="17" s="1"/>
  <c r="F109" i="17"/>
  <c r="J109" i="17" s="1"/>
  <c r="M109" i="17" s="1"/>
  <c r="F108" i="17"/>
  <c r="J108" i="17" s="1"/>
  <c r="M108" i="17" s="1"/>
  <c r="F107" i="17"/>
  <c r="J107" i="17" s="1"/>
  <c r="M107" i="17" s="1"/>
  <c r="F106" i="17"/>
  <c r="J106" i="17" s="1"/>
  <c r="M106" i="17" s="1"/>
  <c r="F105" i="17"/>
  <c r="L105" i="17" s="1"/>
  <c r="M105" i="17" s="1"/>
  <c r="F104" i="17"/>
  <c r="H104" i="17" s="1"/>
  <c r="M104" i="17" s="1"/>
  <c r="F91" i="17"/>
  <c r="F85" i="17"/>
  <c r="J85" i="17" s="1"/>
  <c r="M85" i="17" s="1"/>
  <c r="F84" i="17"/>
  <c r="J84" i="17" s="1"/>
  <c r="M84" i="17" s="1"/>
  <c r="F83" i="17"/>
  <c r="L83" i="17" s="1"/>
  <c r="M83" i="17" s="1"/>
  <c r="F82" i="17"/>
  <c r="H82" i="17" s="1"/>
  <c r="M82" i="17" s="1"/>
  <c r="F80" i="17"/>
  <c r="J80" i="17" s="1"/>
  <c r="M80" i="17" s="1"/>
  <c r="F79" i="17"/>
  <c r="J79" i="17" s="1"/>
  <c r="M79" i="17" s="1"/>
  <c r="F77" i="17"/>
  <c r="L77" i="17" s="1"/>
  <c r="M77" i="17" s="1"/>
  <c r="F76" i="17"/>
  <c r="H76" i="17" s="1"/>
  <c r="M76" i="17" s="1"/>
  <c r="F57" i="17"/>
  <c r="F62" i="17" s="1"/>
  <c r="F74" i="17"/>
  <c r="J74" i="17" s="1"/>
  <c r="M74" i="17" s="1"/>
  <c r="F73" i="17"/>
  <c r="J73" i="17" s="1"/>
  <c r="M73" i="17" s="1"/>
  <c r="F72" i="17"/>
  <c r="J72" i="17" s="1"/>
  <c r="M72" i="17" s="1"/>
  <c r="F71" i="17"/>
  <c r="J71" i="17" s="1"/>
  <c r="M71" i="17" s="1"/>
  <c r="F70" i="17"/>
  <c r="L70" i="17" s="1"/>
  <c r="M70" i="17" s="1"/>
  <c r="F69" i="17"/>
  <c r="H69" i="17" s="1"/>
  <c r="M69" i="17" s="1"/>
  <c r="F56" i="17"/>
  <c r="J56" i="17" s="1"/>
  <c r="M56" i="17" s="1"/>
  <c r="F55" i="17"/>
  <c r="J55" i="17" s="1"/>
  <c r="M55" i="17" s="1"/>
  <c r="F54" i="17"/>
  <c r="L54" i="17" s="1"/>
  <c r="M54" i="17" s="1"/>
  <c r="F53" i="17"/>
  <c r="H53" i="17" s="1"/>
  <c r="M53" i="17" s="1"/>
  <c r="F46" i="17"/>
  <c r="F44" i="17"/>
  <c r="J44" i="17" s="1"/>
  <c r="M44" i="17" s="1"/>
  <c r="F43" i="17"/>
  <c r="J43" i="17" s="1"/>
  <c r="M43" i="17" s="1"/>
  <c r="F42" i="17"/>
  <c r="J42" i="17" s="1"/>
  <c r="M42" i="17" s="1"/>
  <c r="F41" i="17"/>
  <c r="J41" i="17" s="1"/>
  <c r="M41" i="17" s="1"/>
  <c r="F40" i="17"/>
  <c r="L40" i="17" s="1"/>
  <c r="M40" i="17" s="1"/>
  <c r="F39" i="17"/>
  <c r="H39" i="17" s="1"/>
  <c r="M39" i="17" s="1"/>
  <c r="F12" i="17"/>
  <c r="F117" i="17" l="1"/>
  <c r="L117" i="17" s="1"/>
  <c r="M117" i="17" s="1"/>
  <c r="F60" i="17"/>
  <c r="J60" i="17" s="1"/>
  <c r="M60" i="17" s="1"/>
  <c r="F78" i="17"/>
  <c r="J78" i="17" s="1"/>
  <c r="M78" i="17" s="1"/>
  <c r="F59" i="17"/>
  <c r="L59" i="17" s="1"/>
  <c r="M59" i="17" s="1"/>
  <c r="F58" i="17"/>
  <c r="H58" i="17" s="1"/>
  <c r="M58" i="17" s="1"/>
  <c r="F61" i="17"/>
  <c r="L61" i="17" s="1"/>
  <c r="M61" i="17" s="1"/>
  <c r="F66" i="17" l="1"/>
  <c r="J66" i="17" s="1"/>
  <c r="M66" i="17" s="1"/>
  <c r="F65" i="17"/>
  <c r="J65" i="17" s="1"/>
  <c r="M65" i="17" s="1"/>
  <c r="F67" i="17"/>
  <c r="J67" i="17" s="1"/>
  <c r="M67" i="17" s="1"/>
  <c r="F63" i="17"/>
  <c r="H63" i="17" s="1"/>
  <c r="M63" i="17" s="1"/>
  <c r="F64" i="17"/>
  <c r="L64" i="17" s="1"/>
  <c r="M64" i="17" s="1"/>
  <c r="F155" i="17"/>
  <c r="F158" i="17" s="1"/>
  <c r="J158" i="17" s="1"/>
  <c r="M158" i="17" s="1"/>
  <c r="F147" i="17"/>
  <c r="L147" i="17" s="1"/>
  <c r="M147" i="17" s="1"/>
  <c r="F126" i="17"/>
  <c r="L126" i="17" s="1"/>
  <c r="M126" i="17" s="1"/>
  <c r="F125" i="17"/>
  <c r="H125" i="17" s="1"/>
  <c r="M125" i="17" s="1"/>
  <c r="F123" i="17"/>
  <c r="J123" i="17" s="1"/>
  <c r="M123" i="17" s="1"/>
  <c r="F37" i="17"/>
  <c r="J37" i="17" s="1"/>
  <c r="M37" i="17" s="1"/>
  <c r="F36" i="17"/>
  <c r="J36" i="17" s="1"/>
  <c r="M36" i="17" s="1"/>
  <c r="F35" i="17"/>
  <c r="J35" i="17" s="1"/>
  <c r="M35" i="17" s="1"/>
  <c r="F34" i="17"/>
  <c r="L34" i="17" s="1"/>
  <c r="M34" i="17" s="1"/>
  <c r="F33" i="17"/>
  <c r="H33" i="17" s="1"/>
  <c r="M33" i="17" s="1"/>
  <c r="F102" i="17"/>
  <c r="J102" i="17" s="1"/>
  <c r="M102" i="17" s="1"/>
  <c r="F101" i="17"/>
  <c r="J101" i="17" s="1"/>
  <c r="M101" i="17" s="1"/>
  <c r="F100" i="17"/>
  <c r="J100" i="17" s="1"/>
  <c r="M100" i="17" s="1"/>
  <c r="F99" i="17"/>
  <c r="J99" i="17" s="1"/>
  <c r="M99" i="17" s="1"/>
  <c r="F98" i="17"/>
  <c r="L98" i="17" s="1"/>
  <c r="M98" i="17" s="1"/>
  <c r="F97" i="17"/>
  <c r="H97" i="17" s="1"/>
  <c r="M97" i="17" s="1"/>
  <c r="F95" i="17"/>
  <c r="J95" i="17" s="1"/>
  <c r="M95" i="17" s="1"/>
  <c r="F94" i="17"/>
  <c r="J94" i="17" s="1"/>
  <c r="M94" i="17" s="1"/>
  <c r="F93" i="17"/>
  <c r="L93" i="17" s="1"/>
  <c r="M93" i="17" s="1"/>
  <c r="F92" i="17"/>
  <c r="H92" i="17" s="1"/>
  <c r="M92" i="17" s="1"/>
  <c r="F89" i="17"/>
  <c r="J89" i="17" s="1"/>
  <c r="M89" i="17" s="1"/>
  <c r="F88" i="17"/>
  <c r="H88" i="17" s="1"/>
  <c r="M88" i="17" s="1"/>
  <c r="F49" i="17"/>
  <c r="J49" i="17" s="1"/>
  <c r="M49" i="17" s="1"/>
  <c r="E50" i="17"/>
  <c r="F50" i="17" s="1"/>
  <c r="J50" i="17" s="1"/>
  <c r="M50" i="17" s="1"/>
  <c r="J30" i="17"/>
  <c r="M30" i="17" s="1"/>
  <c r="F31" i="17"/>
  <c r="J31" i="17" s="1"/>
  <c r="M31" i="17" s="1"/>
  <c r="F29" i="17"/>
  <c r="J29" i="17" s="1"/>
  <c r="M29" i="17" s="1"/>
  <c r="F28" i="17"/>
  <c r="J28" i="17" s="1"/>
  <c r="M28" i="17" s="1"/>
  <c r="F27" i="17"/>
  <c r="J27" i="17" s="1"/>
  <c r="M27" i="17" s="1"/>
  <c r="F26" i="17"/>
  <c r="L26" i="17" s="1"/>
  <c r="M26" i="17" s="1"/>
  <c r="F25" i="17"/>
  <c r="H25" i="17" s="1"/>
  <c r="M25" i="17" s="1"/>
  <c r="F22" i="17"/>
  <c r="J22" i="17" s="1"/>
  <c r="M22" i="17" s="1"/>
  <c r="F18" i="17"/>
  <c r="J18" i="17" s="1"/>
  <c r="M18" i="17" s="1"/>
  <c r="L12" i="17"/>
  <c r="M12" i="17" s="1"/>
  <c r="H11" i="17"/>
  <c r="M11" i="17" l="1"/>
  <c r="F157" i="17"/>
  <c r="L157" i="17" s="1"/>
  <c r="M157" i="17" s="1"/>
  <c r="F146" i="17"/>
  <c r="H146" i="17" s="1"/>
  <c r="M146" i="17" s="1"/>
  <c r="F148" i="17"/>
  <c r="J148" i="17" s="1"/>
  <c r="M148" i="17" s="1"/>
  <c r="F149" i="17"/>
  <c r="J149" i="17" s="1"/>
  <c r="M149" i="17" s="1"/>
  <c r="F156" i="17"/>
  <c r="H156" i="17" s="1"/>
  <c r="M156" i="17" s="1"/>
  <c r="F48" i="17"/>
  <c r="L48" i="17" s="1"/>
  <c r="F120" i="17"/>
  <c r="H120" i="17" s="1"/>
  <c r="M120" i="17" s="1"/>
  <c r="F51" i="17"/>
  <c r="J51" i="17" s="1"/>
  <c r="F121" i="17"/>
  <c r="L121" i="17" s="1"/>
  <c r="M121" i="17" s="1"/>
  <c r="F16" i="17"/>
  <c r="L16" i="17" s="1"/>
  <c r="M16" i="17" s="1"/>
  <c r="F128" i="17"/>
  <c r="J128" i="17" s="1"/>
  <c r="M128" i="17" s="1"/>
  <c r="F127" i="17"/>
  <c r="J127" i="17" s="1"/>
  <c r="M127" i="17" s="1"/>
  <c r="F122" i="17"/>
  <c r="J122" i="17" s="1"/>
  <c r="M122" i="17" s="1"/>
  <c r="E47" i="17"/>
  <c r="F47" i="17" s="1"/>
  <c r="H47" i="17" s="1"/>
  <c r="M47" i="17" s="1"/>
  <c r="F20" i="17"/>
  <c r="H20" i="17" s="1"/>
  <c r="M20" i="17" s="1"/>
  <c r="F23" i="17"/>
  <c r="J23" i="17" s="1"/>
  <c r="M23" i="17" s="1"/>
  <c r="F17" i="17"/>
  <c r="J17" i="17" s="1"/>
  <c r="F21" i="17"/>
  <c r="L21" i="17" s="1"/>
  <c r="M21" i="17" s="1"/>
  <c r="F15" i="17"/>
  <c r="H15" i="17" s="1"/>
  <c r="M15" i="17" s="1"/>
  <c r="H186" i="17" l="1"/>
  <c r="M51" i="17"/>
  <c r="J186" i="17"/>
  <c r="M48" i="17"/>
  <c r="L186" i="17"/>
  <c r="M17" i="17"/>
  <c r="M186" i="17" s="1"/>
  <c r="F15" i="27" l="1"/>
  <c r="E15" i="27"/>
  <c r="M187" i="17" l="1"/>
  <c r="H187" i="17"/>
  <c r="H188" i="17" s="1"/>
  <c r="H189" i="17" s="1"/>
  <c r="J187" i="17"/>
  <c r="J188" i="17" s="1"/>
  <c r="L187" i="17"/>
  <c r="L188" i="17" s="1"/>
  <c r="M188" i="17" l="1"/>
  <c r="L189" i="17" l="1"/>
  <c r="L190" i="17" s="1"/>
  <c r="J189" i="17" l="1"/>
  <c r="J190" i="17" s="1"/>
  <c r="A4" i="26" l="1"/>
  <c r="B5" i="27" s="1"/>
  <c r="F13" i="26" l="1"/>
  <c r="F14" i="26" s="1"/>
  <c r="E13" i="26" l="1"/>
  <c r="E14" i="26" s="1"/>
  <c r="L2" i="17" l="1"/>
  <c r="I14" i="27"/>
  <c r="M189" i="17" l="1"/>
  <c r="H190" i="17" l="1"/>
  <c r="M190" i="17" s="1"/>
  <c r="L1" i="17" s="1"/>
  <c r="D14" i="27" s="1"/>
  <c r="H14" i="27" l="1"/>
  <c r="I15" i="27" l="1"/>
  <c r="D15" i="27" l="1"/>
  <c r="H10" i="27" l="1"/>
  <c r="D13" i="26" l="1"/>
  <c r="H15" i="27" l="1"/>
  <c r="H9" i="27" s="1"/>
  <c r="H13" i="26"/>
  <c r="H14" i="26" s="1"/>
  <c r="H15" i="26" s="1"/>
  <c r="H16" i="26" s="1"/>
  <c r="D14" i="26"/>
  <c r="H17" i="26" l="1"/>
  <c r="H18" i="26" s="1"/>
</calcChain>
</file>

<file path=xl/sharedStrings.xml><?xml version="1.0" encoding="utf-8"?>
<sst xmlns="http://schemas.openxmlformats.org/spreadsheetml/2006/main" count="479" uniqueCount="202">
  <si>
    <t>#</t>
  </si>
  <si>
    <t>jami</t>
  </si>
  <si>
    <t>sul</t>
  </si>
  <si>
    <t>/mSeneblobis dasaxeleba/</t>
  </si>
  <si>
    <t xml:space="preserve">saxarjTaRricxvo Rirebuleba </t>
  </si>
  <si>
    <t>lari</t>
  </si>
  <si>
    <t xml:space="preserve"> maT Soris xelfasi</t>
  </si>
  <si>
    <t xml:space="preserve">   normatiuli</t>
  </si>
  <si>
    <t xml:space="preserve">   xelfasi</t>
  </si>
  <si>
    <t xml:space="preserve">     masala</t>
  </si>
  <si>
    <t xml:space="preserve">   samSeneblo </t>
  </si>
  <si>
    <t>s a m u S a o s</t>
  </si>
  <si>
    <t xml:space="preserve">     resursi</t>
  </si>
  <si>
    <t xml:space="preserve">   meqanizmebi</t>
  </si>
  <si>
    <t>safuZveli</t>
  </si>
  <si>
    <t>dasaxeleba</t>
  </si>
  <si>
    <t>ganz.</t>
  </si>
  <si>
    <t>erTeulze</t>
  </si>
  <si>
    <t>erT.</t>
  </si>
  <si>
    <t>fasi</t>
  </si>
  <si>
    <t>1'</t>
  </si>
  <si>
    <t>2'</t>
  </si>
  <si>
    <t>3'</t>
  </si>
  <si>
    <t>4'</t>
  </si>
  <si>
    <t>5'</t>
  </si>
  <si>
    <t>6'</t>
  </si>
  <si>
    <t>7'</t>
  </si>
  <si>
    <t>8'</t>
  </si>
  <si>
    <t>9'</t>
  </si>
  <si>
    <t>10'</t>
  </si>
  <si>
    <t>11'</t>
  </si>
  <si>
    <t>12'</t>
  </si>
  <si>
    <t>13'</t>
  </si>
  <si>
    <t>SromiTi resursebi</t>
  </si>
  <si>
    <t>kac/sT</t>
  </si>
  <si>
    <t>kub.m.</t>
  </si>
  <si>
    <t>tona</t>
  </si>
  <si>
    <t>manqanebi</t>
  </si>
  <si>
    <t>sxva xarjebi</t>
  </si>
  <si>
    <t>kv.m.</t>
  </si>
  <si>
    <t>proeqtiT</t>
  </si>
  <si>
    <t>kg</t>
  </si>
  <si>
    <t xml:space="preserve">SromiTi resursebi </t>
  </si>
  <si>
    <t>zednadebi xarjebi</t>
  </si>
  <si>
    <t>gegmiuri mogeba</t>
  </si>
  <si>
    <t xml:space="preserve"> jami</t>
  </si>
  <si>
    <t>cementis xsnari</t>
  </si>
  <si>
    <t>cali</t>
  </si>
  <si>
    <t>9-14-5</t>
  </si>
  <si>
    <t>11-20-3.</t>
  </si>
  <si>
    <t>webo-cementi</t>
  </si>
  <si>
    <t>15-168-7.</t>
  </si>
  <si>
    <t xml:space="preserve">saRebavi </t>
  </si>
  <si>
    <t xml:space="preserve"> safiTxni</t>
  </si>
  <si>
    <t>kg.</t>
  </si>
  <si>
    <t>krebsiTi saxarjTaRricxvo gaangariSeba</t>
  </si>
  <si>
    <t>mSeneblobis Rirebuleba</t>
  </si>
  <si>
    <t xml:space="preserve"> /mSeneblobis dasaxeleba/</t>
  </si>
  <si>
    <t>xarjTaR-ricxvebis da angaruSebis #</t>
  </si>
  <si>
    <t>Tavebis, obieqtebis, samuSaoebisa da danaxarjebis dasaxeleba</t>
  </si>
  <si>
    <t>saxarjTaRricxvo Rirebuleba</t>
  </si>
  <si>
    <t>saerTo  saxarjTaRri-cxvo Rir-ba        aTasi lari</t>
  </si>
  <si>
    <t>samSeneblo samuSaoebis</t>
  </si>
  <si>
    <t>samontaJo samuSaoebis</t>
  </si>
  <si>
    <t>danadgarebis avejis da inventaris</t>
  </si>
  <si>
    <t>sxvadasxva xarjebi</t>
  </si>
  <si>
    <t>ob.x.#2-1</t>
  </si>
  <si>
    <t>Tavi 2</t>
  </si>
  <si>
    <t>mSeneblobis ZiriTadi obieqtebi</t>
  </si>
  <si>
    <t>me-2 Tavis jami</t>
  </si>
  <si>
    <t xml:space="preserve"> d.R.g. 18%</t>
  </si>
  <si>
    <t xml:space="preserve"> saobieqto xarjTaRricxva #2-1</t>
  </si>
  <si>
    <t xml:space="preserve">saxarjTaRicxvo Rirebuleba </t>
  </si>
  <si>
    <t>aTasi lari</t>
  </si>
  <si>
    <t xml:space="preserve">saxarjTaRricxvo xelfasi  </t>
  </si>
  <si>
    <t>saxarjT-aRricxvo gaangariSebis #</t>
  </si>
  <si>
    <t>samuSaoebis da danaxarjebis                                         dasaxeleba</t>
  </si>
  <si>
    <t>mowyob-ilob-s, avejis inventa-ris</t>
  </si>
  <si>
    <t>sxva samuSaoebis</t>
  </si>
  <si>
    <t>xelfasis Tanxebi</t>
  </si>
  <si>
    <t>erTeulis Rirebulebis maCveneblebi</t>
  </si>
  <si>
    <t>lok.x.#2-1</t>
  </si>
  <si>
    <t>samSeneblo  samuSaoebi</t>
  </si>
  <si>
    <t>gauTvaliswinebeli xarji 3%</t>
  </si>
  <si>
    <t>Senobis mSenebloba</t>
  </si>
  <si>
    <t>11-8-3.</t>
  </si>
  <si>
    <t>qviSa - cementis xsnari</t>
  </si>
  <si>
    <t>15-14-1.</t>
  </si>
  <si>
    <t>Tbilisi 2019 weli</t>
  </si>
  <si>
    <t xml:space="preserve">keramikuli filebi </t>
  </si>
  <si>
    <t>kedlebi da tixrebi</t>
  </si>
  <si>
    <t>iatakebi</t>
  </si>
  <si>
    <r>
      <t xml:space="preserve">kedlebis mopirk. keramikuli filebiT </t>
    </r>
    <r>
      <rPr>
        <sz val="11"/>
        <rFont val="Calibri"/>
        <family val="2"/>
        <charset val="204"/>
        <scheme val="minor"/>
      </rPr>
      <t/>
    </r>
  </si>
  <si>
    <r>
      <t xml:space="preserve"> kedlebis SeRebva wyalemulsiuri saR. </t>
    </r>
    <r>
      <rPr>
        <sz val="11"/>
        <rFont val="Calibri"/>
        <family val="2"/>
        <charset val="204"/>
        <scheme val="minor"/>
      </rPr>
      <t/>
    </r>
  </si>
  <si>
    <t>34-58gam</t>
  </si>
  <si>
    <t>metlaxi</t>
  </si>
  <si>
    <t>Sekiduli Weri (kompleqsSi)</t>
  </si>
  <si>
    <t>grZ.m</t>
  </si>
  <si>
    <t>Sedgenilia 2019w. II kv.fasebiT</t>
  </si>
  <si>
    <t>miwis samuSaoebi</t>
  </si>
  <si>
    <t>1-79-3</t>
  </si>
  <si>
    <t>gruntis Semdgomi damuSaveba xeliT</t>
  </si>
  <si>
    <t xml:space="preserve">srf2018-I T15p.15 </t>
  </si>
  <si>
    <t xml:space="preserve">gruntis transportireba </t>
  </si>
  <si>
    <t>konstruqciuli elementebi</t>
  </si>
  <si>
    <t>8-3-2.</t>
  </si>
  <si>
    <t>xreSis safuZvlis mowyoba</t>
  </si>
  <si>
    <t>xreSi</t>
  </si>
  <si>
    <t>6-1-1.</t>
  </si>
  <si>
    <t>betonis momzadeba sisq. 10sm</t>
  </si>
  <si>
    <r>
      <t>betoni ~</t>
    </r>
    <r>
      <rPr>
        <sz val="11"/>
        <rFont val="Cambria"/>
        <family val="1"/>
        <charset val="204"/>
      </rPr>
      <t>B7,5</t>
    </r>
    <r>
      <rPr>
        <sz val="11"/>
        <rFont val="AcadNusx"/>
      </rPr>
      <t>~</t>
    </r>
  </si>
  <si>
    <t>yalibis fari</t>
  </si>
  <si>
    <t>yalibis ficari IIIx. 40mm-iani</t>
  </si>
  <si>
    <t>6-1-6.</t>
  </si>
  <si>
    <r>
      <t>betoni ~</t>
    </r>
    <r>
      <rPr>
        <sz val="11"/>
        <rFont val="Calibri"/>
        <family val="2"/>
        <charset val="204"/>
        <scheme val="minor"/>
      </rPr>
      <t>B</t>
    </r>
    <r>
      <rPr>
        <sz val="11"/>
        <rFont val="AcadNusx"/>
      </rPr>
      <t>25~</t>
    </r>
  </si>
  <si>
    <t xml:space="preserve"> armatura</t>
  </si>
  <si>
    <t>eleqtrodi</t>
  </si>
  <si>
    <t>8-15-1.</t>
  </si>
  <si>
    <t>kedlebis wyoba wvrili blokiT</t>
  </si>
  <si>
    <t xml:space="preserve">bloki </t>
  </si>
  <si>
    <t xml:space="preserve">Riobebi </t>
  </si>
  <si>
    <t>vitraJis Rirebuleba</t>
  </si>
  <si>
    <t>qviSacementis moWimva 70mm</t>
  </si>
  <si>
    <t>8-4-2.</t>
  </si>
  <si>
    <t>100kv.m.</t>
  </si>
  <si>
    <t>hidrosaizolacio masala (linokromi)</t>
  </si>
  <si>
    <t>mastika</t>
  </si>
  <si>
    <t>saZirkvlis  fena hidroizolacia</t>
  </si>
  <si>
    <t>Werebi</t>
  </si>
  <si>
    <t xml:space="preserve">amstrongis Weris montaJi </t>
  </si>
  <si>
    <t xml:space="preserve">plastikatis Sekiduli Weris montaJi </t>
  </si>
  <si>
    <t>15-52-1.</t>
  </si>
  <si>
    <t>kodi1431</t>
  </si>
  <si>
    <t>xsnartumbo</t>
  </si>
  <si>
    <t>m/sT</t>
  </si>
  <si>
    <t>kedlebis lesva cementis  xsnariT</t>
  </si>
  <si>
    <t>gadaxurva</t>
  </si>
  <si>
    <t xml:space="preserve">manqanebi </t>
  </si>
  <si>
    <t>12-8-5.</t>
  </si>
  <si>
    <t>kv.m</t>
  </si>
  <si>
    <t>Tunuqi  moTuTiebuli</t>
  </si>
  <si>
    <t>parapetze Tunuqis moqyoba</t>
  </si>
  <si>
    <t>12-9-5.</t>
  </si>
  <si>
    <t>saxuravis daTbuneba  pemzis dayriT</t>
  </si>
  <si>
    <t>pemza</t>
  </si>
  <si>
    <t>mon. r/b saZirkvlebi</t>
  </si>
  <si>
    <t>9-17-1gam</t>
  </si>
  <si>
    <t xml:space="preserve">liTonis konstruqcia </t>
  </si>
  <si>
    <t>samontaJo elementebi</t>
  </si>
  <si>
    <t>liTonkonstruqciebis montaJi</t>
  </si>
  <si>
    <t>34-61-14</t>
  </si>
  <si>
    <t>Sesakidi masala (kompleqti)</t>
  </si>
  <si>
    <t>kedlebze qvekonstruqciaze TabaSirmuyaos filebis mowyoba</t>
  </si>
  <si>
    <t>9-4-6.</t>
  </si>
  <si>
    <t>fasadis mopirkeTeba kompozituri paneliT</t>
  </si>
  <si>
    <t>kompozituri paneli</t>
  </si>
  <si>
    <t>10-5-2gam.</t>
  </si>
  <si>
    <t>sendviC paneli (kompleqti)</t>
  </si>
  <si>
    <t xml:space="preserve">kedlebze sendviC-panelebis mowyoba </t>
  </si>
  <si>
    <t>aluminis vitraJebis mowyoba</t>
  </si>
  <si>
    <r>
      <t>iatakze keramikuli filebis dageba (</t>
    </r>
    <r>
      <rPr>
        <sz val="11"/>
        <rFont val="Calibri"/>
        <family val="2"/>
        <charset val="204"/>
        <scheme val="minor"/>
      </rPr>
      <t>WC)</t>
    </r>
  </si>
  <si>
    <t>iatakze keramogranitis filebis dageba</t>
  </si>
  <si>
    <t>keramogranitis</t>
  </si>
  <si>
    <t>sabazro</t>
  </si>
  <si>
    <t>11-8-3;11-8-4</t>
  </si>
  <si>
    <t>betonis iatakis mowyoba</t>
  </si>
  <si>
    <t xml:space="preserve">betoni </t>
  </si>
  <si>
    <t>betonis iatakis moprialeba (`movertalioteba~)</t>
  </si>
  <si>
    <t xml:space="preserve">boqsebSi Werze sendviC-panelebis mowyoba </t>
  </si>
  <si>
    <t xml:space="preserve"> sendviC-panelebis gadaxurvis mowyoba </t>
  </si>
  <si>
    <t xml:space="preserve"> Tunuqis mowyoba winpraze</t>
  </si>
  <si>
    <t>12-8-4.</t>
  </si>
  <si>
    <t>wvimsawreti milebis mowyoba</t>
  </si>
  <si>
    <t>100m</t>
  </si>
  <si>
    <t>moTuTiebuli Tunuqis  furceli</t>
  </si>
  <si>
    <t>Zabri</t>
  </si>
  <si>
    <t>sxvadasxva samuSaoebi</t>
  </si>
  <si>
    <t>logo</t>
  </si>
  <si>
    <t>warwera</t>
  </si>
  <si>
    <t>manqanis ormo</t>
  </si>
  <si>
    <t>27-63-1.</t>
  </si>
  <si>
    <t>Txevadi biTumis mosxma 0,6kg/m²</t>
  </si>
  <si>
    <t>kodi1501</t>
  </si>
  <si>
    <t>avtogudronatori 3500l</t>
  </si>
  <si>
    <t xml:space="preserve">Txevadi biTumi </t>
  </si>
  <si>
    <t>27-39-1;        40-1</t>
  </si>
  <si>
    <r>
      <t>msxvilmarcvlovani forovani a/b cxeli narevi II marka</t>
    </r>
    <r>
      <rPr>
        <sz val="11"/>
        <rFont val="Calibri"/>
        <family val="2"/>
        <charset val="204"/>
        <scheme val="minor"/>
      </rPr>
      <t xml:space="preserve"> h</t>
    </r>
    <r>
      <rPr>
        <sz val="10.45"/>
        <rFont val="Calibri"/>
        <family val="2"/>
        <charset val="204"/>
        <scheme val="minor"/>
      </rPr>
      <t>=6</t>
    </r>
    <r>
      <rPr>
        <sz val="10.45"/>
        <rFont val="AcadNusx"/>
      </rPr>
      <t>sm</t>
    </r>
  </si>
  <si>
    <t>SromiTi resursebi 3,75+0,007X2=</t>
  </si>
  <si>
    <t>kodi1564</t>
  </si>
  <si>
    <t>a/betonis damgebi</t>
  </si>
  <si>
    <t>kodi1521</t>
  </si>
  <si>
    <t>sagzao mtkepnavi TviTm. gluvi 5t.</t>
  </si>
  <si>
    <t>kodi1522</t>
  </si>
  <si>
    <t>igive, 10toniani</t>
  </si>
  <si>
    <t>sxva manqanebi</t>
  </si>
  <si>
    <t>a/betoni   9,68+1,21X2=</t>
  </si>
  <si>
    <t>sxva xarjebi 1,45+0,02X2=</t>
  </si>
  <si>
    <t>Txevadi biTumis mosxma 0,3kg/m²</t>
  </si>
  <si>
    <t>27-39-1;         40-1</t>
  </si>
  <si>
    <r>
      <t xml:space="preserve">wvrilmarcvlovani forovani a/b cxeli narevi, marka II,  tipi `b~ </t>
    </r>
    <r>
      <rPr>
        <sz val="11"/>
        <rFont val="Calibri"/>
        <family val="2"/>
        <charset val="204"/>
        <scheme val="minor"/>
      </rPr>
      <t>h</t>
    </r>
    <r>
      <rPr>
        <sz val="10.45"/>
        <rFont val="AcadNusx"/>
      </rPr>
      <t>=4sm</t>
    </r>
  </si>
  <si>
    <t>a/betoni</t>
  </si>
  <si>
    <t>safaltis safari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</si>
</sst>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164" formatCode="_-* #,##0.00_-;\-* #,##0.00_-;_-* &quot;-&quot;??_-;_-@_-"/>
    <numFmt numFmtId="165" formatCode="_-* #,##0.00_р_._-;\-* #,##0.00_р_._-;_-* &quot;-&quot;??_р_._-;_-@_-"/>
    <numFmt numFmtId="166" formatCode="_-* #,##0.00\ _L_a_r_i_-;\-* #,##0.00\ _L_a_r_i_-;_-* &quot;-&quot;??\ _L_a_r_i_-;_-@_-"/>
    <numFmt numFmtId="167" formatCode="0.000"/>
    <numFmt numFmtId="168" formatCode="0.0"/>
    <numFmt numFmtId="169" formatCode="0.0000"/>
    <numFmt numFmtId="170" formatCode="_-* #,##0.000_-;\-* #,##0.000_-;_-* &quot;-&quot;??_-;_-@_-"/>
    <numFmt numFmtId="171" formatCode="_-* #,##0.0000_-;\-* #,##0.0000_-;_-* &quot;-&quot;??_-;_-@_-"/>
    <numFmt numFmtId="172" formatCode="_-* #,##0.000_р_._-;\-* #,##0.000_р_._-;_-* &quot;-&quot;??_р_._-;_-@_-"/>
    <numFmt numFmtId="173" formatCode="_-* #,##0.000_р_._-;\-* #,##0.000_р_._-;_-* &quot;-&quot;???_р_._-;_-@_-"/>
    <numFmt numFmtId="174" formatCode="_-* #,##0.00_р_._-;\-* #,##0.00_р_._-;_-* &quot;-&quot;???_р_._-;_-@_-"/>
    <numFmt numFmtId="175" formatCode="_-* #,##0.00\ _₽_-;\-* #,##0.00\ _₽_-;_-* &quot;-&quot;??\ _₽_-;_-@_-"/>
  </numFmts>
  <fonts count="64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</font>
    <font>
      <sz val="10"/>
      <name val="Arial"/>
      <family val="2"/>
      <charset val="204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name val="Arial Cyr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0"/>
      <name val="ChveuNusx"/>
    </font>
    <font>
      <b/>
      <sz val="11"/>
      <color indexed="63"/>
      <name val="Calibri"/>
      <family val="2"/>
      <charset val="204"/>
    </font>
    <font>
      <sz val="10"/>
      <name val="Helv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Arial"/>
      <family val="2"/>
      <charset val="204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"/>
      <family val="2"/>
      <charset val="204"/>
    </font>
    <font>
      <sz val="10"/>
      <name val="AcadNusx"/>
    </font>
    <font>
      <sz val="12"/>
      <name val="AcadNusx"/>
    </font>
    <font>
      <sz val="14"/>
      <name val="AcadNusx"/>
    </font>
    <font>
      <sz val="11"/>
      <name val="AcadNusx"/>
    </font>
    <font>
      <b/>
      <sz val="12"/>
      <name val="AcadNusx"/>
    </font>
    <font>
      <sz val="9"/>
      <name val="AcadNusx"/>
    </font>
    <font>
      <u/>
      <sz val="11"/>
      <name val="AcadNusx"/>
    </font>
    <font>
      <sz val="11"/>
      <color indexed="8"/>
      <name val="Calibri"/>
      <family val="2"/>
      <charset val="1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0"/>
      <name val="AcadNusx"/>
    </font>
    <font>
      <b/>
      <sz val="11"/>
      <name val="AcadNusx"/>
    </font>
    <font>
      <sz val="11"/>
      <name val="Cambria"/>
      <family val="1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.45"/>
      <name val="Calibri"/>
      <family val="2"/>
      <charset val="204"/>
      <scheme val="minor"/>
    </font>
    <font>
      <sz val="10.45"/>
      <name val="AcadNusx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C7CE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04">
    <xf numFmtId="0" fontId="0" fillId="0" borderId="0"/>
    <xf numFmtId="0" fontId="4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1" fillId="2" borderId="0" applyNumberFormat="0" applyBorder="0" applyAlignment="0" applyProtection="0"/>
    <xf numFmtId="0" fontId="5" fillId="2" borderId="0" applyNumberFormat="0" applyBorder="0" applyAlignment="0" applyProtection="0"/>
    <xf numFmtId="0" fontId="1" fillId="2" borderId="0" applyNumberFormat="0" applyBorder="0" applyAlignment="0" applyProtection="0"/>
    <xf numFmtId="0" fontId="5" fillId="2" borderId="0" applyNumberFormat="0" applyBorder="0" applyAlignment="0" applyProtection="0"/>
    <xf numFmtId="0" fontId="1" fillId="2" borderId="0" applyNumberFormat="0" applyBorder="0" applyAlignment="0" applyProtection="0"/>
    <xf numFmtId="0" fontId="5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5" fillId="2" borderId="0" applyNumberFormat="0" applyBorder="0" applyAlignment="0" applyProtection="0"/>
    <xf numFmtId="0" fontId="1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5" fillId="2" borderId="0" applyNumberFormat="0" applyBorder="0" applyAlignment="0" applyProtection="0"/>
    <xf numFmtId="0" fontId="1" fillId="2" borderId="0" applyNumberFormat="0" applyBorder="0" applyAlignment="0" applyProtection="0"/>
    <xf numFmtId="0" fontId="5" fillId="2" borderId="0" applyNumberFormat="0" applyBorder="0" applyAlignment="0" applyProtection="0"/>
    <xf numFmtId="0" fontId="1" fillId="2" borderId="0" applyNumberFormat="0" applyBorder="0" applyAlignment="0" applyProtection="0"/>
    <xf numFmtId="0" fontId="5" fillId="2" borderId="0" applyNumberFormat="0" applyBorder="0" applyAlignment="0" applyProtection="0"/>
    <xf numFmtId="0" fontId="1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1" fillId="3" borderId="0" applyNumberFormat="0" applyBorder="0" applyAlignment="0" applyProtection="0"/>
    <xf numFmtId="0" fontId="5" fillId="3" borderId="0" applyNumberFormat="0" applyBorder="0" applyAlignment="0" applyProtection="0"/>
    <xf numFmtId="0" fontId="1" fillId="3" borderId="0" applyNumberFormat="0" applyBorder="0" applyAlignment="0" applyProtection="0"/>
    <xf numFmtId="0" fontId="5" fillId="3" borderId="0" applyNumberFormat="0" applyBorder="0" applyAlignment="0" applyProtection="0"/>
    <xf numFmtId="0" fontId="1" fillId="3" borderId="0" applyNumberFormat="0" applyBorder="0" applyAlignment="0" applyProtection="0"/>
    <xf numFmtId="0" fontId="5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5" fillId="3" borderId="0" applyNumberFormat="0" applyBorder="0" applyAlignment="0" applyProtection="0"/>
    <xf numFmtId="0" fontId="1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5" fillId="3" borderId="0" applyNumberFormat="0" applyBorder="0" applyAlignment="0" applyProtection="0"/>
    <xf numFmtId="0" fontId="1" fillId="3" borderId="0" applyNumberFormat="0" applyBorder="0" applyAlignment="0" applyProtection="0"/>
    <xf numFmtId="0" fontId="5" fillId="3" borderId="0" applyNumberFormat="0" applyBorder="0" applyAlignment="0" applyProtection="0"/>
    <xf numFmtId="0" fontId="1" fillId="3" borderId="0" applyNumberFormat="0" applyBorder="0" applyAlignment="0" applyProtection="0"/>
    <xf numFmtId="0" fontId="5" fillId="3" borderId="0" applyNumberFormat="0" applyBorder="0" applyAlignment="0" applyProtection="0"/>
    <xf numFmtId="0" fontId="1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1" fillId="4" borderId="0" applyNumberFormat="0" applyBorder="0" applyAlignment="0" applyProtection="0"/>
    <xf numFmtId="0" fontId="5" fillId="4" borderId="0" applyNumberFormat="0" applyBorder="0" applyAlignment="0" applyProtection="0"/>
    <xf numFmtId="0" fontId="1" fillId="4" borderId="0" applyNumberFormat="0" applyBorder="0" applyAlignment="0" applyProtection="0"/>
    <xf numFmtId="0" fontId="5" fillId="4" borderId="0" applyNumberFormat="0" applyBorder="0" applyAlignment="0" applyProtection="0"/>
    <xf numFmtId="0" fontId="1" fillId="4" borderId="0" applyNumberFormat="0" applyBorder="0" applyAlignment="0" applyProtection="0"/>
    <xf numFmtId="0" fontId="5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5" fillId="4" borderId="0" applyNumberFormat="0" applyBorder="0" applyAlignment="0" applyProtection="0"/>
    <xf numFmtId="0" fontId="1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5" fillId="4" borderId="0" applyNumberFormat="0" applyBorder="0" applyAlignment="0" applyProtection="0"/>
    <xf numFmtId="0" fontId="1" fillId="4" borderId="0" applyNumberFormat="0" applyBorder="0" applyAlignment="0" applyProtection="0"/>
    <xf numFmtId="0" fontId="5" fillId="4" borderId="0" applyNumberFormat="0" applyBorder="0" applyAlignment="0" applyProtection="0"/>
    <xf numFmtId="0" fontId="1" fillId="4" borderId="0" applyNumberFormat="0" applyBorder="0" applyAlignment="0" applyProtection="0"/>
    <xf numFmtId="0" fontId="5" fillId="4" borderId="0" applyNumberFormat="0" applyBorder="0" applyAlignment="0" applyProtection="0"/>
    <xf numFmtId="0" fontId="1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1" fillId="5" borderId="0" applyNumberFormat="0" applyBorder="0" applyAlignment="0" applyProtection="0"/>
    <xf numFmtId="0" fontId="5" fillId="5" borderId="0" applyNumberFormat="0" applyBorder="0" applyAlignment="0" applyProtection="0"/>
    <xf numFmtId="0" fontId="1" fillId="5" borderId="0" applyNumberFormat="0" applyBorder="0" applyAlignment="0" applyProtection="0"/>
    <xf numFmtId="0" fontId="5" fillId="5" borderId="0" applyNumberFormat="0" applyBorder="0" applyAlignment="0" applyProtection="0"/>
    <xf numFmtId="0" fontId="1" fillId="5" borderId="0" applyNumberFormat="0" applyBorder="0" applyAlignment="0" applyProtection="0"/>
    <xf numFmtId="0" fontId="5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" fillId="5" borderId="0" applyNumberFormat="0" applyBorder="0" applyAlignment="0" applyProtection="0"/>
    <xf numFmtId="0" fontId="1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" fillId="5" borderId="0" applyNumberFormat="0" applyBorder="0" applyAlignment="0" applyProtection="0"/>
    <xf numFmtId="0" fontId="1" fillId="5" borderId="0" applyNumberFormat="0" applyBorder="0" applyAlignment="0" applyProtection="0"/>
    <xf numFmtId="0" fontId="5" fillId="5" borderId="0" applyNumberFormat="0" applyBorder="0" applyAlignment="0" applyProtection="0"/>
    <xf numFmtId="0" fontId="1" fillId="5" borderId="0" applyNumberFormat="0" applyBorder="0" applyAlignment="0" applyProtection="0"/>
    <xf numFmtId="0" fontId="5" fillId="5" borderId="0" applyNumberFormat="0" applyBorder="0" applyAlignment="0" applyProtection="0"/>
    <xf numFmtId="0" fontId="1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1" fillId="6" borderId="0" applyNumberFormat="0" applyBorder="0" applyAlignment="0" applyProtection="0"/>
    <xf numFmtId="0" fontId="5" fillId="6" borderId="0" applyNumberFormat="0" applyBorder="0" applyAlignment="0" applyProtection="0"/>
    <xf numFmtId="0" fontId="1" fillId="6" borderId="0" applyNumberFormat="0" applyBorder="0" applyAlignment="0" applyProtection="0"/>
    <xf numFmtId="0" fontId="5" fillId="6" borderId="0" applyNumberFormat="0" applyBorder="0" applyAlignment="0" applyProtection="0"/>
    <xf numFmtId="0" fontId="1" fillId="6" borderId="0" applyNumberFormat="0" applyBorder="0" applyAlignment="0" applyProtection="0"/>
    <xf numFmtId="0" fontId="5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5" fillId="6" borderId="0" applyNumberFormat="0" applyBorder="0" applyAlignment="0" applyProtection="0"/>
    <xf numFmtId="0" fontId="1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5" fillId="6" borderId="0" applyNumberFormat="0" applyBorder="0" applyAlignment="0" applyProtection="0"/>
    <xf numFmtId="0" fontId="1" fillId="6" borderId="0" applyNumberFormat="0" applyBorder="0" applyAlignment="0" applyProtection="0"/>
    <xf numFmtId="0" fontId="5" fillId="6" borderId="0" applyNumberFormat="0" applyBorder="0" applyAlignment="0" applyProtection="0"/>
    <xf numFmtId="0" fontId="1" fillId="6" borderId="0" applyNumberFormat="0" applyBorder="0" applyAlignment="0" applyProtection="0"/>
    <xf numFmtId="0" fontId="5" fillId="6" borderId="0" applyNumberFormat="0" applyBorder="0" applyAlignment="0" applyProtection="0"/>
    <xf numFmtId="0" fontId="1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1" fillId="7" borderId="0" applyNumberFormat="0" applyBorder="0" applyAlignment="0" applyProtection="0"/>
    <xf numFmtId="0" fontId="5" fillId="7" borderId="0" applyNumberFormat="0" applyBorder="0" applyAlignment="0" applyProtection="0"/>
    <xf numFmtId="0" fontId="1" fillId="7" borderId="0" applyNumberFormat="0" applyBorder="0" applyAlignment="0" applyProtection="0"/>
    <xf numFmtId="0" fontId="5" fillId="7" borderId="0" applyNumberFormat="0" applyBorder="0" applyAlignment="0" applyProtection="0"/>
    <xf numFmtId="0" fontId="1" fillId="7" borderId="0" applyNumberFormat="0" applyBorder="0" applyAlignment="0" applyProtection="0"/>
    <xf numFmtId="0" fontId="5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5" fillId="7" borderId="0" applyNumberFormat="0" applyBorder="0" applyAlignment="0" applyProtection="0"/>
    <xf numFmtId="0" fontId="1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5" fillId="7" borderId="0" applyNumberFormat="0" applyBorder="0" applyAlignment="0" applyProtection="0"/>
    <xf numFmtId="0" fontId="1" fillId="7" borderId="0" applyNumberFormat="0" applyBorder="0" applyAlignment="0" applyProtection="0"/>
    <xf numFmtId="0" fontId="5" fillId="7" borderId="0" applyNumberFormat="0" applyBorder="0" applyAlignment="0" applyProtection="0"/>
    <xf numFmtId="0" fontId="1" fillId="7" borderId="0" applyNumberFormat="0" applyBorder="0" applyAlignment="0" applyProtection="0"/>
    <xf numFmtId="0" fontId="5" fillId="7" borderId="0" applyNumberFormat="0" applyBorder="0" applyAlignment="0" applyProtection="0"/>
    <xf numFmtId="0" fontId="1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1" fillId="8" borderId="0" applyNumberFormat="0" applyBorder="0" applyAlignment="0" applyProtection="0"/>
    <xf numFmtId="0" fontId="5" fillId="8" borderId="0" applyNumberFormat="0" applyBorder="0" applyAlignment="0" applyProtection="0"/>
    <xf numFmtId="0" fontId="1" fillId="8" borderId="0" applyNumberFormat="0" applyBorder="0" applyAlignment="0" applyProtection="0"/>
    <xf numFmtId="0" fontId="5" fillId="8" borderId="0" applyNumberFormat="0" applyBorder="0" applyAlignment="0" applyProtection="0"/>
    <xf numFmtId="0" fontId="1" fillId="8" borderId="0" applyNumberFormat="0" applyBorder="0" applyAlignment="0" applyProtection="0"/>
    <xf numFmtId="0" fontId="5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5" fillId="8" borderId="0" applyNumberFormat="0" applyBorder="0" applyAlignment="0" applyProtection="0"/>
    <xf numFmtId="0" fontId="1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5" fillId="8" borderId="0" applyNumberFormat="0" applyBorder="0" applyAlignment="0" applyProtection="0"/>
    <xf numFmtId="0" fontId="1" fillId="8" borderId="0" applyNumberFormat="0" applyBorder="0" applyAlignment="0" applyProtection="0"/>
    <xf numFmtId="0" fontId="5" fillId="8" borderId="0" applyNumberFormat="0" applyBorder="0" applyAlignment="0" applyProtection="0"/>
    <xf numFmtId="0" fontId="1" fillId="8" borderId="0" applyNumberFormat="0" applyBorder="0" applyAlignment="0" applyProtection="0"/>
    <xf numFmtId="0" fontId="5" fillId="8" borderId="0" applyNumberFormat="0" applyBorder="0" applyAlignment="0" applyProtection="0"/>
    <xf numFmtId="0" fontId="1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1" fillId="9" borderId="0" applyNumberFormat="0" applyBorder="0" applyAlignment="0" applyProtection="0"/>
    <xf numFmtId="0" fontId="5" fillId="9" borderId="0" applyNumberFormat="0" applyBorder="0" applyAlignment="0" applyProtection="0"/>
    <xf numFmtId="0" fontId="1" fillId="9" borderId="0" applyNumberFormat="0" applyBorder="0" applyAlignment="0" applyProtection="0"/>
    <xf numFmtId="0" fontId="5" fillId="9" borderId="0" applyNumberFormat="0" applyBorder="0" applyAlignment="0" applyProtection="0"/>
    <xf numFmtId="0" fontId="1" fillId="9" borderId="0" applyNumberFormat="0" applyBorder="0" applyAlignment="0" applyProtection="0"/>
    <xf numFmtId="0" fontId="5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5" fillId="9" borderId="0" applyNumberFormat="0" applyBorder="0" applyAlignment="0" applyProtection="0"/>
    <xf numFmtId="0" fontId="1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5" fillId="9" borderId="0" applyNumberFormat="0" applyBorder="0" applyAlignment="0" applyProtection="0"/>
    <xf numFmtId="0" fontId="1" fillId="9" borderId="0" applyNumberFormat="0" applyBorder="0" applyAlignment="0" applyProtection="0"/>
    <xf numFmtId="0" fontId="5" fillId="9" borderId="0" applyNumberFormat="0" applyBorder="0" applyAlignment="0" applyProtection="0"/>
    <xf numFmtId="0" fontId="1" fillId="9" borderId="0" applyNumberFormat="0" applyBorder="0" applyAlignment="0" applyProtection="0"/>
    <xf numFmtId="0" fontId="5" fillId="9" borderId="0" applyNumberFormat="0" applyBorder="0" applyAlignment="0" applyProtection="0"/>
    <xf numFmtId="0" fontId="1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1" fillId="10" borderId="0" applyNumberFormat="0" applyBorder="0" applyAlignment="0" applyProtection="0"/>
    <xf numFmtId="0" fontId="5" fillId="10" borderId="0" applyNumberFormat="0" applyBorder="0" applyAlignment="0" applyProtection="0"/>
    <xf numFmtId="0" fontId="1" fillId="10" borderId="0" applyNumberFormat="0" applyBorder="0" applyAlignment="0" applyProtection="0"/>
    <xf numFmtId="0" fontId="5" fillId="10" borderId="0" applyNumberFormat="0" applyBorder="0" applyAlignment="0" applyProtection="0"/>
    <xf numFmtId="0" fontId="1" fillId="10" borderId="0" applyNumberFormat="0" applyBorder="0" applyAlignment="0" applyProtection="0"/>
    <xf numFmtId="0" fontId="5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" fillId="10" borderId="0" applyNumberFormat="0" applyBorder="0" applyAlignment="0" applyProtection="0"/>
    <xf numFmtId="0" fontId="1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" fillId="10" borderId="0" applyNumberFormat="0" applyBorder="0" applyAlignment="0" applyProtection="0"/>
    <xf numFmtId="0" fontId="1" fillId="10" borderId="0" applyNumberFormat="0" applyBorder="0" applyAlignment="0" applyProtection="0"/>
    <xf numFmtId="0" fontId="5" fillId="10" borderId="0" applyNumberFormat="0" applyBorder="0" applyAlignment="0" applyProtection="0"/>
    <xf numFmtId="0" fontId="1" fillId="10" borderId="0" applyNumberFormat="0" applyBorder="0" applyAlignment="0" applyProtection="0"/>
    <xf numFmtId="0" fontId="5" fillId="10" borderId="0" applyNumberFormat="0" applyBorder="0" applyAlignment="0" applyProtection="0"/>
    <xf numFmtId="0" fontId="1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1" fillId="5" borderId="0" applyNumberFormat="0" applyBorder="0" applyAlignment="0" applyProtection="0"/>
    <xf numFmtId="0" fontId="5" fillId="5" borderId="0" applyNumberFormat="0" applyBorder="0" applyAlignment="0" applyProtection="0"/>
    <xf numFmtId="0" fontId="1" fillId="5" borderId="0" applyNumberFormat="0" applyBorder="0" applyAlignment="0" applyProtection="0"/>
    <xf numFmtId="0" fontId="5" fillId="5" borderId="0" applyNumberFormat="0" applyBorder="0" applyAlignment="0" applyProtection="0"/>
    <xf numFmtId="0" fontId="1" fillId="5" borderId="0" applyNumberFormat="0" applyBorder="0" applyAlignment="0" applyProtection="0"/>
    <xf numFmtId="0" fontId="5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" fillId="5" borderId="0" applyNumberFormat="0" applyBorder="0" applyAlignment="0" applyProtection="0"/>
    <xf numFmtId="0" fontId="1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" fillId="5" borderId="0" applyNumberFormat="0" applyBorder="0" applyAlignment="0" applyProtection="0"/>
    <xf numFmtId="0" fontId="1" fillId="5" borderId="0" applyNumberFormat="0" applyBorder="0" applyAlignment="0" applyProtection="0"/>
    <xf numFmtId="0" fontId="5" fillId="5" borderId="0" applyNumberFormat="0" applyBorder="0" applyAlignment="0" applyProtection="0"/>
    <xf numFmtId="0" fontId="1" fillId="5" borderId="0" applyNumberFormat="0" applyBorder="0" applyAlignment="0" applyProtection="0"/>
    <xf numFmtId="0" fontId="5" fillId="5" borderId="0" applyNumberFormat="0" applyBorder="0" applyAlignment="0" applyProtection="0"/>
    <xf numFmtId="0" fontId="1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1" fillId="8" borderId="0" applyNumberFormat="0" applyBorder="0" applyAlignment="0" applyProtection="0"/>
    <xf numFmtId="0" fontId="5" fillId="8" borderId="0" applyNumberFormat="0" applyBorder="0" applyAlignment="0" applyProtection="0"/>
    <xf numFmtId="0" fontId="1" fillId="8" borderId="0" applyNumberFormat="0" applyBorder="0" applyAlignment="0" applyProtection="0"/>
    <xf numFmtId="0" fontId="5" fillId="8" borderId="0" applyNumberFormat="0" applyBorder="0" applyAlignment="0" applyProtection="0"/>
    <xf numFmtId="0" fontId="1" fillId="8" borderId="0" applyNumberFormat="0" applyBorder="0" applyAlignment="0" applyProtection="0"/>
    <xf numFmtId="0" fontId="5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5" fillId="8" borderId="0" applyNumberFormat="0" applyBorder="0" applyAlignment="0" applyProtection="0"/>
    <xf numFmtId="0" fontId="1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5" fillId="8" borderId="0" applyNumberFormat="0" applyBorder="0" applyAlignment="0" applyProtection="0"/>
    <xf numFmtId="0" fontId="1" fillId="8" borderId="0" applyNumberFormat="0" applyBorder="0" applyAlignment="0" applyProtection="0"/>
    <xf numFmtId="0" fontId="5" fillId="8" borderId="0" applyNumberFormat="0" applyBorder="0" applyAlignment="0" applyProtection="0"/>
    <xf numFmtId="0" fontId="1" fillId="8" borderId="0" applyNumberFormat="0" applyBorder="0" applyAlignment="0" applyProtection="0"/>
    <xf numFmtId="0" fontId="5" fillId="8" borderId="0" applyNumberFormat="0" applyBorder="0" applyAlignment="0" applyProtection="0"/>
    <xf numFmtId="0" fontId="1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1" fillId="11" borderId="0" applyNumberFormat="0" applyBorder="0" applyAlignment="0" applyProtection="0"/>
    <xf numFmtId="0" fontId="5" fillId="11" borderId="0" applyNumberFormat="0" applyBorder="0" applyAlignment="0" applyProtection="0"/>
    <xf numFmtId="0" fontId="1" fillId="11" borderId="0" applyNumberFormat="0" applyBorder="0" applyAlignment="0" applyProtection="0"/>
    <xf numFmtId="0" fontId="5" fillId="11" borderId="0" applyNumberFormat="0" applyBorder="0" applyAlignment="0" applyProtection="0"/>
    <xf numFmtId="0" fontId="1" fillId="11" borderId="0" applyNumberFormat="0" applyBorder="0" applyAlignment="0" applyProtection="0"/>
    <xf numFmtId="0" fontId="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" fillId="11" borderId="0" applyNumberFormat="0" applyBorder="0" applyAlignment="0" applyProtection="0"/>
    <xf numFmtId="0" fontId="1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" fillId="11" borderId="0" applyNumberFormat="0" applyBorder="0" applyAlignment="0" applyProtection="0"/>
    <xf numFmtId="0" fontId="1" fillId="11" borderId="0" applyNumberFormat="0" applyBorder="0" applyAlignment="0" applyProtection="0"/>
    <xf numFmtId="0" fontId="5" fillId="11" borderId="0" applyNumberFormat="0" applyBorder="0" applyAlignment="0" applyProtection="0"/>
    <xf numFmtId="0" fontId="1" fillId="11" borderId="0" applyNumberFormat="0" applyBorder="0" applyAlignment="0" applyProtection="0"/>
    <xf numFmtId="0" fontId="5" fillId="11" borderId="0" applyNumberFormat="0" applyBorder="0" applyAlignment="0" applyProtection="0"/>
    <xf numFmtId="0" fontId="1" fillId="11" borderId="0" applyNumberFormat="0" applyBorder="0" applyAlignment="0" applyProtection="0"/>
    <xf numFmtId="0" fontId="4" fillId="11" borderId="0" applyNumberFormat="0" applyBorder="0" applyAlignment="0" applyProtection="0"/>
    <xf numFmtId="0" fontId="2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2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2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2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2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2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2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2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2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2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2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2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2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2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29" fillId="21" borderId="2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164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65" fontId="10" fillId="0" borderId="0" applyFont="0" applyFill="0" applyBorder="0" applyAlignment="0" applyProtection="0"/>
    <xf numFmtId="170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65" fontId="10" fillId="0" borderId="0" applyFont="0" applyFill="0" applyBorder="0" applyAlignment="0" applyProtection="0"/>
    <xf numFmtId="164" fontId="57" fillId="0" borderId="0" applyFont="0" applyFill="0" applyBorder="0" applyAlignment="0" applyProtection="0"/>
    <xf numFmtId="171" fontId="50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6" fillId="0" borderId="0" applyFont="0" applyFill="0" applyBorder="0" applyAlignment="0" applyProtection="0"/>
    <xf numFmtId="168" fontId="51" fillId="0" borderId="0" applyFont="0" applyFill="0" applyBorder="0" applyAlignment="0" applyProtection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56" fillId="0" borderId="0" applyFont="0" applyFill="0" applyBorder="0" applyAlignment="0" applyProtection="0"/>
    <xf numFmtId="168" fontId="51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1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32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33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34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5" fillId="7" borderId="1" applyNumberFormat="0" applyAlignment="0" applyProtection="0"/>
    <xf numFmtId="0" fontId="16" fillId="7" borderId="1" applyNumberFormat="0" applyAlignment="0" applyProtection="0"/>
    <xf numFmtId="0" fontId="16" fillId="7" borderId="1" applyNumberFormat="0" applyAlignment="0" applyProtection="0"/>
    <xf numFmtId="0" fontId="16" fillId="7" borderId="1" applyNumberFormat="0" applyAlignment="0" applyProtection="0"/>
    <xf numFmtId="0" fontId="16" fillId="7" borderId="1" applyNumberFormat="0" applyAlignment="0" applyProtection="0"/>
    <xf numFmtId="0" fontId="16" fillId="7" borderId="1" applyNumberFormat="0" applyAlignment="0" applyProtection="0"/>
    <xf numFmtId="0" fontId="16" fillId="7" borderId="1" applyNumberFormat="0" applyAlignment="0" applyProtection="0"/>
    <xf numFmtId="0" fontId="16" fillId="7" borderId="1" applyNumberFormat="0" applyAlignment="0" applyProtection="0"/>
    <xf numFmtId="0" fontId="16" fillId="7" borderId="1" applyNumberFormat="0" applyAlignment="0" applyProtection="0"/>
    <xf numFmtId="0" fontId="16" fillId="7" borderId="1" applyNumberFormat="0" applyAlignment="0" applyProtection="0"/>
    <xf numFmtId="0" fontId="16" fillId="7" borderId="1" applyNumberFormat="0" applyAlignment="0" applyProtection="0"/>
    <xf numFmtId="0" fontId="16" fillId="7" borderId="1" applyNumberFormat="0" applyAlignment="0" applyProtection="0"/>
    <xf numFmtId="0" fontId="16" fillId="7" borderId="1" applyNumberFormat="0" applyAlignment="0" applyProtection="0"/>
    <xf numFmtId="0" fontId="16" fillId="7" borderId="1" applyNumberFormat="0" applyAlignment="0" applyProtection="0"/>
    <xf numFmtId="0" fontId="36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37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10" fillId="0" borderId="0"/>
    <xf numFmtId="0" fontId="10" fillId="0" borderId="0"/>
    <xf numFmtId="0" fontId="2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56" fillId="0" borderId="0"/>
    <xf numFmtId="0" fontId="4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0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4" fillId="0" borderId="0"/>
    <xf numFmtId="0" fontId="4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10" fillId="0" borderId="0"/>
    <xf numFmtId="0" fontId="10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10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56" fillId="0" borderId="0"/>
    <xf numFmtId="0" fontId="5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57" fillId="0" borderId="0"/>
    <xf numFmtId="0" fontId="56" fillId="0" borderId="0"/>
    <xf numFmtId="0" fontId="57" fillId="0" borderId="0"/>
    <xf numFmtId="0" fontId="56" fillId="0" borderId="0"/>
    <xf numFmtId="0" fontId="56" fillId="0" borderId="0"/>
    <xf numFmtId="0" fontId="57" fillId="0" borderId="0"/>
    <xf numFmtId="0" fontId="56" fillId="0" borderId="0"/>
    <xf numFmtId="0" fontId="57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19" fillId="0" borderId="0"/>
    <xf numFmtId="0" fontId="56" fillId="0" borderId="0"/>
    <xf numFmtId="0" fontId="5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56" fillId="0" borderId="0"/>
    <xf numFmtId="0" fontId="3" fillId="0" borderId="0"/>
    <xf numFmtId="0" fontId="3" fillId="0" borderId="0"/>
    <xf numFmtId="0" fontId="3" fillId="0" borderId="0"/>
    <xf numFmtId="0" fontId="56" fillId="0" borderId="0"/>
    <xf numFmtId="0" fontId="3" fillId="0" borderId="0"/>
    <xf numFmtId="0" fontId="56" fillId="0" borderId="0"/>
    <xf numFmtId="0" fontId="3" fillId="0" borderId="0"/>
    <xf numFmtId="0" fontId="3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3" fillId="0" borderId="0"/>
    <xf numFmtId="0" fontId="51" fillId="0" borderId="0"/>
    <xf numFmtId="0" fontId="3" fillId="0" borderId="0"/>
    <xf numFmtId="0" fontId="51" fillId="0" borderId="0"/>
    <xf numFmtId="0" fontId="2" fillId="0" borderId="0"/>
    <xf numFmtId="0" fontId="2" fillId="0" borderId="0"/>
    <xf numFmtId="0" fontId="2" fillId="0" borderId="0"/>
    <xf numFmtId="0" fontId="5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8" fillId="20" borderId="8" applyNumberFormat="0" applyAlignment="0" applyProtection="0"/>
    <xf numFmtId="0" fontId="20" fillId="20" borderId="8" applyNumberFormat="0" applyAlignment="0" applyProtection="0"/>
    <xf numFmtId="0" fontId="20" fillId="20" borderId="8" applyNumberFormat="0" applyAlignment="0" applyProtection="0"/>
    <xf numFmtId="0" fontId="20" fillId="20" borderId="8" applyNumberFormat="0" applyAlignment="0" applyProtection="0"/>
    <xf numFmtId="0" fontId="20" fillId="20" borderId="8" applyNumberFormat="0" applyAlignment="0" applyProtection="0"/>
    <xf numFmtId="0" fontId="20" fillId="20" borderId="8" applyNumberFormat="0" applyAlignment="0" applyProtection="0"/>
    <xf numFmtId="0" fontId="20" fillId="20" borderId="8" applyNumberFormat="0" applyAlignment="0" applyProtection="0"/>
    <xf numFmtId="0" fontId="20" fillId="20" borderId="8" applyNumberFormat="0" applyAlignment="0" applyProtection="0"/>
    <xf numFmtId="0" fontId="20" fillId="20" borderId="8" applyNumberFormat="0" applyAlignment="0" applyProtection="0"/>
    <xf numFmtId="0" fontId="20" fillId="20" borderId="8" applyNumberFormat="0" applyAlignment="0" applyProtection="0"/>
    <xf numFmtId="0" fontId="20" fillId="20" borderId="8" applyNumberFormat="0" applyAlignment="0" applyProtection="0"/>
    <xf numFmtId="0" fontId="20" fillId="20" borderId="8" applyNumberFormat="0" applyAlignment="0" applyProtection="0"/>
    <xf numFmtId="0" fontId="20" fillId="20" borderId="8" applyNumberFormat="0" applyAlignment="0" applyProtection="0"/>
    <xf numFmtId="0" fontId="20" fillId="20" borderId="8" applyNumberFormat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1" fillId="0" borderId="0"/>
    <xf numFmtId="0" fontId="3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6" fillId="0" borderId="0"/>
    <xf numFmtId="0" fontId="56" fillId="0" borderId="0"/>
    <xf numFmtId="0" fontId="3" fillId="0" borderId="0"/>
    <xf numFmtId="0" fontId="3" fillId="0" borderId="0"/>
    <xf numFmtId="0" fontId="3" fillId="0" borderId="0"/>
    <xf numFmtId="0" fontId="56" fillId="0" borderId="0"/>
    <xf numFmtId="0" fontId="3" fillId="0" borderId="0"/>
    <xf numFmtId="0" fontId="25" fillId="0" borderId="0"/>
    <xf numFmtId="0" fontId="3" fillId="0" borderId="0"/>
    <xf numFmtId="0" fontId="2" fillId="0" borderId="0"/>
    <xf numFmtId="0" fontId="59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56" fillId="0" borderId="0"/>
    <xf numFmtId="0" fontId="2" fillId="0" borderId="0"/>
    <xf numFmtId="0" fontId="56" fillId="0" borderId="0"/>
    <xf numFmtId="0" fontId="42" fillId="0" borderId="0"/>
    <xf numFmtId="0" fontId="3" fillId="0" borderId="0"/>
    <xf numFmtId="0" fontId="51" fillId="0" borderId="0"/>
    <xf numFmtId="0" fontId="57" fillId="0" borderId="0"/>
    <xf numFmtId="0" fontId="57" fillId="0" borderId="0"/>
    <xf numFmtId="0" fontId="3" fillId="0" borderId="0"/>
    <xf numFmtId="0" fontId="60" fillId="24" borderId="0" applyNumberFormat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57" fillId="0" borderId="0"/>
    <xf numFmtId="0" fontId="4" fillId="0" borderId="0"/>
    <xf numFmtId="0" fontId="56" fillId="0" borderId="0"/>
    <xf numFmtId="0" fontId="56" fillId="0" borderId="0"/>
    <xf numFmtId="0" fontId="57" fillId="0" borderId="0"/>
    <xf numFmtId="0" fontId="4" fillId="0" borderId="0"/>
  </cellStyleXfs>
  <cellXfs count="364">
    <xf numFmtId="0" fontId="0" fillId="0" borderId="0" xfId="0"/>
    <xf numFmtId="0" fontId="44" fillId="0" borderId="0" xfId="666" applyFont="1"/>
    <xf numFmtId="0" fontId="46" fillId="0" borderId="0" xfId="706" applyFont="1"/>
    <xf numFmtId="0" fontId="44" fillId="0" borderId="0" xfId="706" applyFont="1" applyAlignment="1">
      <alignment horizontal="center"/>
    </xf>
    <xf numFmtId="0" fontId="44" fillId="0" borderId="0" xfId="706" applyFont="1"/>
    <xf numFmtId="0" fontId="44" fillId="0" borderId="10" xfId="706" applyFont="1" applyBorder="1"/>
    <xf numFmtId="0" fontId="44" fillId="0" borderId="14" xfId="706" applyFont="1" applyBorder="1" applyAlignment="1">
      <alignment horizontal="center"/>
    </xf>
    <xf numFmtId="0" fontId="44" fillId="0" borderId="16" xfId="706" applyFont="1" applyBorder="1" applyAlignment="1">
      <alignment horizontal="center"/>
    </xf>
    <xf numFmtId="0" fontId="44" fillId="0" borderId="13" xfId="706" applyFont="1" applyBorder="1" applyAlignment="1">
      <alignment horizontal="center"/>
    </xf>
    <xf numFmtId="173" fontId="44" fillId="0" borderId="0" xfId="706" applyNumberFormat="1" applyFont="1"/>
    <xf numFmtId="0" fontId="47" fillId="0" borderId="0" xfId="666" applyFont="1"/>
    <xf numFmtId="0" fontId="43" fillId="0" borderId="0" xfId="666" applyFont="1"/>
    <xf numFmtId="0" fontId="44" fillId="0" borderId="0" xfId="706" applyFont="1" applyAlignment="1">
      <alignment horizontal="left"/>
    </xf>
    <xf numFmtId="167" fontId="43" fillId="0" borderId="0" xfId="706" applyNumberFormat="1" applyFont="1"/>
    <xf numFmtId="0" fontId="44" fillId="0" borderId="10" xfId="706" applyFont="1" applyBorder="1" applyAlignment="1">
      <alignment horizontal="left"/>
    </xf>
    <xf numFmtId="167" fontId="46" fillId="0" borderId="0" xfId="706" applyNumberFormat="1" applyFont="1"/>
    <xf numFmtId="0" fontId="44" fillId="0" borderId="11" xfId="706" applyFont="1" applyBorder="1"/>
    <xf numFmtId="0" fontId="43" fillId="0" borderId="20" xfId="706" applyFont="1" applyBorder="1"/>
    <xf numFmtId="0" fontId="43" fillId="0" borderId="0" xfId="706" applyFont="1"/>
    <xf numFmtId="0" fontId="44" fillId="0" borderId="14" xfId="706" applyFont="1" applyBorder="1" applyAlignment="1">
      <alignment horizontal="center" vertical="center"/>
    </xf>
    <xf numFmtId="0" fontId="48" fillId="0" borderId="10" xfId="706" applyFont="1" applyBorder="1" applyAlignment="1">
      <alignment horizontal="center" wrapText="1"/>
    </xf>
    <xf numFmtId="0" fontId="43" fillId="0" borderId="14" xfId="706" applyFont="1" applyBorder="1" applyAlignment="1">
      <alignment horizontal="center" wrapText="1"/>
    </xf>
    <xf numFmtId="0" fontId="43" fillId="0" borderId="10" xfId="706" applyFont="1" applyBorder="1" applyAlignment="1">
      <alignment wrapText="1"/>
    </xf>
    <xf numFmtId="0" fontId="43" fillId="0" borderId="14" xfId="706" applyFont="1" applyBorder="1" applyAlignment="1">
      <alignment wrapText="1"/>
    </xf>
    <xf numFmtId="0" fontId="43" fillId="0" borderId="15" xfId="706" applyFont="1" applyBorder="1" applyAlignment="1">
      <alignment wrapText="1"/>
    </xf>
    <xf numFmtId="0" fontId="43" fillId="0" borderId="14" xfId="706" applyFont="1" applyBorder="1" applyAlignment="1">
      <alignment horizontal="left" wrapText="1" indent="1"/>
    </xf>
    <xf numFmtId="0" fontId="43" fillId="0" borderId="17" xfId="706" applyFont="1" applyBorder="1" applyAlignment="1">
      <alignment horizontal="center"/>
    </xf>
    <xf numFmtId="0" fontId="43" fillId="0" borderId="0" xfId="706" applyFont="1" applyAlignment="1">
      <alignment horizontal="center"/>
    </xf>
    <xf numFmtId="167" fontId="43" fillId="25" borderId="0" xfId="706" applyNumberFormat="1" applyFont="1" applyFill="1" applyAlignment="1">
      <alignment horizontal="center"/>
    </xf>
    <xf numFmtId="167" fontId="43" fillId="25" borderId="17" xfId="706" applyNumberFormat="1" applyFont="1" applyFill="1" applyBorder="1" applyAlignment="1">
      <alignment horizontal="center"/>
    </xf>
    <xf numFmtId="167" fontId="43" fillId="25" borderId="17" xfId="706" applyNumberFormat="1" applyFont="1" applyFill="1" applyBorder="1"/>
    <xf numFmtId="0" fontId="43" fillId="0" borderId="17" xfId="706" applyFont="1" applyBorder="1"/>
    <xf numFmtId="0" fontId="43" fillId="0" borderId="16" xfId="706" applyFont="1" applyBorder="1" applyAlignment="1">
      <alignment horizontal="center"/>
    </xf>
    <xf numFmtId="0" fontId="43" fillId="0" borderId="16" xfId="706" applyFont="1" applyBorder="1"/>
    <xf numFmtId="0" fontId="44" fillId="25" borderId="0" xfId="789" applyFont="1" applyFill="1"/>
    <xf numFmtId="0" fontId="43" fillId="25" borderId="0" xfId="789" applyFont="1" applyFill="1" applyAlignment="1">
      <alignment horizontal="center"/>
    </xf>
    <xf numFmtId="0" fontId="43" fillId="25" borderId="0" xfId="789" applyFont="1" applyFill="1"/>
    <xf numFmtId="0" fontId="44" fillId="25" borderId="0" xfId="791" applyFont="1" applyFill="1" applyAlignment="1">
      <alignment horizontal="right"/>
    </xf>
    <xf numFmtId="0" fontId="44" fillId="25" borderId="0" xfId="791" applyFont="1" applyFill="1" applyAlignment="1">
      <alignment horizontal="center"/>
    </xf>
    <xf numFmtId="0" fontId="44" fillId="25" borderId="0" xfId="789" applyFont="1" applyFill="1" applyAlignment="1">
      <alignment horizontal="left"/>
    </xf>
    <xf numFmtId="0" fontId="46" fillId="25" borderId="0" xfId="789" applyFont="1" applyFill="1" applyAlignment="1">
      <alignment horizontal="center"/>
    </xf>
    <xf numFmtId="0" fontId="46" fillId="0" borderId="0" xfId="0" applyFont="1" applyAlignment="1">
      <alignment vertical="center" wrapText="1"/>
    </xf>
    <xf numFmtId="0" fontId="46" fillId="0" borderId="0" xfId="0" applyFont="1" applyAlignment="1">
      <alignment horizontal="center"/>
    </xf>
    <xf numFmtId="0" fontId="46" fillId="0" borderId="0" xfId="0" applyFont="1"/>
    <xf numFmtId="2" fontId="46" fillId="0" borderId="0" xfId="0" applyNumberFormat="1" applyFont="1" applyAlignment="1">
      <alignment horizontal="center"/>
    </xf>
    <xf numFmtId="0" fontId="46" fillId="25" borderId="0" xfId="873" applyFont="1" applyFill="1" applyAlignment="1">
      <alignment horizontal="center"/>
    </xf>
    <xf numFmtId="0" fontId="44" fillId="0" borderId="0" xfId="0" applyFont="1" applyAlignment="1">
      <alignment horizontal="center"/>
    </xf>
    <xf numFmtId="2" fontId="46" fillId="0" borderId="0" xfId="789" applyNumberFormat="1" applyFont="1" applyAlignment="1">
      <alignment horizontal="center"/>
    </xf>
    <xf numFmtId="0" fontId="44" fillId="25" borderId="0" xfId="873" applyFont="1" applyFill="1" applyAlignment="1">
      <alignment horizontal="center"/>
    </xf>
    <xf numFmtId="0" fontId="46" fillId="25" borderId="16" xfId="873" applyFont="1" applyFill="1" applyBorder="1" applyAlignment="1">
      <alignment horizontal="center"/>
    </xf>
    <xf numFmtId="0" fontId="54" fillId="25" borderId="16" xfId="873" applyFont="1" applyFill="1" applyBorder="1" applyAlignment="1">
      <alignment horizontal="center"/>
    </xf>
    <xf numFmtId="167" fontId="46" fillId="25" borderId="16" xfId="873" applyNumberFormat="1" applyFont="1" applyFill="1" applyBorder="1" applyAlignment="1">
      <alignment horizontal="center"/>
    </xf>
    <xf numFmtId="2" fontId="46" fillId="25" borderId="16" xfId="873" applyNumberFormat="1" applyFont="1" applyFill="1" applyBorder="1" applyAlignment="1">
      <alignment horizontal="center"/>
    </xf>
    <xf numFmtId="0" fontId="44" fillId="25" borderId="16" xfId="873" applyFont="1" applyFill="1" applyBorder="1" applyAlignment="1">
      <alignment horizontal="center"/>
    </xf>
    <xf numFmtId="0" fontId="47" fillId="25" borderId="16" xfId="873" applyFont="1" applyFill="1" applyBorder="1" applyAlignment="1">
      <alignment horizontal="center"/>
    </xf>
    <xf numFmtId="0" fontId="44" fillId="0" borderId="0" xfId="0" applyFont="1" applyAlignment="1">
      <alignment horizontal="center" vertical="center" wrapText="1"/>
    </xf>
    <xf numFmtId="0" fontId="46" fillId="0" borderId="0" xfId="625" applyFont="1" applyAlignment="1">
      <alignment horizontal="center"/>
    </xf>
    <xf numFmtId="0" fontId="46" fillId="25" borderId="0" xfId="872" applyFont="1" applyFill="1"/>
    <xf numFmtId="0" fontId="44" fillId="25" borderId="0" xfId="0" applyFont="1" applyFill="1" applyAlignment="1">
      <alignment horizontal="center"/>
    </xf>
    <xf numFmtId="0" fontId="46" fillId="25" borderId="0" xfId="0" applyFont="1" applyFill="1" applyAlignment="1">
      <alignment vertical="center" wrapText="1"/>
    </xf>
    <xf numFmtId="0" fontId="46" fillId="25" borderId="0" xfId="0" applyFont="1" applyFill="1"/>
    <xf numFmtId="0" fontId="46" fillId="25" borderId="0" xfId="873" applyFont="1" applyFill="1"/>
    <xf numFmtId="9" fontId="46" fillId="25" borderId="16" xfId="873" applyNumberFormat="1" applyFont="1" applyFill="1" applyBorder="1" applyAlignment="1">
      <alignment horizontal="center"/>
    </xf>
    <xf numFmtId="0" fontId="53" fillId="0" borderId="16" xfId="706" applyFont="1" applyBorder="1" applyAlignment="1">
      <alignment horizontal="center"/>
    </xf>
    <xf numFmtId="167" fontId="53" fillId="25" borderId="16" xfId="706" applyNumberFormat="1" applyFont="1" applyFill="1" applyBorder="1" applyAlignment="1">
      <alignment horizontal="center"/>
    </xf>
    <xf numFmtId="167" fontId="53" fillId="25" borderId="16" xfId="706" applyNumberFormat="1" applyFont="1" applyFill="1" applyBorder="1"/>
    <xf numFmtId="0" fontId="44" fillId="0" borderId="0" xfId="706" applyFont="1" applyFill="1" applyAlignment="1">
      <alignment horizontal="center"/>
    </xf>
    <xf numFmtId="0" fontId="44" fillId="0" borderId="0" xfId="706" applyFont="1" applyFill="1"/>
    <xf numFmtId="0" fontId="44" fillId="0" borderId="10" xfId="706" applyFont="1" applyFill="1" applyBorder="1" applyAlignment="1">
      <alignment horizontal="center"/>
    </xf>
    <xf numFmtId="0" fontId="44" fillId="0" borderId="10" xfId="706" applyFont="1" applyFill="1" applyBorder="1"/>
    <xf numFmtId="0" fontId="44" fillId="0" borderId="11" xfId="706" applyFont="1" applyFill="1" applyBorder="1" applyAlignment="1">
      <alignment horizontal="center"/>
    </xf>
    <xf numFmtId="0" fontId="44" fillId="0" borderId="12" xfId="706" applyFont="1" applyFill="1" applyBorder="1"/>
    <xf numFmtId="0" fontId="44" fillId="0" borderId="13" xfId="706" applyFont="1" applyFill="1" applyBorder="1"/>
    <xf numFmtId="0" fontId="44" fillId="0" borderId="14" xfId="706" applyFont="1" applyFill="1" applyBorder="1" applyAlignment="1">
      <alignment horizontal="center"/>
    </xf>
    <xf numFmtId="0" fontId="43" fillId="0" borderId="10" xfId="706" applyFont="1" applyFill="1" applyBorder="1" applyAlignment="1">
      <alignment horizontal="center" vertical="center" wrapText="1"/>
    </xf>
    <xf numFmtId="0" fontId="43" fillId="0" borderId="14" xfId="706" applyFont="1" applyFill="1" applyBorder="1" applyAlignment="1">
      <alignment horizontal="center" vertical="center" wrapText="1"/>
    </xf>
    <xf numFmtId="0" fontId="43" fillId="0" borderId="15" xfId="706" applyFont="1" applyFill="1" applyBorder="1" applyAlignment="1">
      <alignment horizontal="center" vertical="center" wrapText="1"/>
    </xf>
    <xf numFmtId="0" fontId="44" fillId="0" borderId="16" xfId="706" applyFont="1" applyFill="1" applyBorder="1" applyAlignment="1">
      <alignment horizontal="center"/>
    </xf>
    <xf numFmtId="0" fontId="44" fillId="0" borderId="13" xfId="706" applyFont="1" applyFill="1" applyBorder="1" applyAlignment="1">
      <alignment horizontal="center"/>
    </xf>
    <xf numFmtId="0" fontId="46" fillId="0" borderId="17" xfId="706" applyFont="1" applyFill="1" applyBorder="1" applyAlignment="1">
      <alignment horizontal="center"/>
    </xf>
    <xf numFmtId="0" fontId="46" fillId="0" borderId="0" xfId="706" applyFont="1" applyFill="1"/>
    <xf numFmtId="0" fontId="49" fillId="0" borderId="17" xfId="706" applyFont="1" applyFill="1" applyBorder="1" applyAlignment="1">
      <alignment horizontal="center"/>
    </xf>
    <xf numFmtId="0" fontId="46" fillId="0" borderId="17" xfId="706" applyFont="1" applyFill="1" applyBorder="1"/>
    <xf numFmtId="0" fontId="46" fillId="0" borderId="0" xfId="706" applyFont="1" applyFill="1" applyAlignment="1">
      <alignment horizontal="center"/>
    </xf>
    <xf numFmtId="172" fontId="46" fillId="0" borderId="0" xfId="491" applyNumberFormat="1" applyFont="1" applyFill="1" applyAlignment="1">
      <alignment horizontal="center"/>
    </xf>
    <xf numFmtId="172" fontId="46" fillId="0" borderId="17" xfId="491" applyNumberFormat="1" applyFont="1" applyFill="1" applyBorder="1" applyAlignment="1">
      <alignment horizontal="center"/>
    </xf>
    <xf numFmtId="0" fontId="46" fillId="0" borderId="14" xfId="706" applyFont="1" applyFill="1" applyBorder="1" applyAlignment="1">
      <alignment horizontal="center"/>
    </xf>
    <xf numFmtId="0" fontId="46" fillId="0" borderId="10" xfId="706" applyFont="1" applyFill="1" applyBorder="1" applyAlignment="1">
      <alignment horizontal="center"/>
    </xf>
    <xf numFmtId="0" fontId="54" fillId="0" borderId="14" xfId="706" applyFont="1" applyFill="1" applyBorder="1" applyAlignment="1">
      <alignment horizontal="center"/>
    </xf>
    <xf numFmtId="172" fontId="54" fillId="0" borderId="14" xfId="491" applyNumberFormat="1" applyFont="1" applyFill="1" applyBorder="1" applyAlignment="1">
      <alignment horizontal="center"/>
    </xf>
    <xf numFmtId="172" fontId="46" fillId="0" borderId="0" xfId="491" applyNumberFormat="1" applyFont="1" applyFill="1"/>
    <xf numFmtId="172" fontId="46" fillId="0" borderId="17" xfId="491" applyNumberFormat="1" applyFont="1" applyFill="1" applyBorder="1"/>
    <xf numFmtId="9" fontId="46" fillId="0" borderId="17" xfId="820" applyFont="1" applyFill="1" applyBorder="1" applyAlignment="1">
      <alignment horizontal="center"/>
    </xf>
    <xf numFmtId="0" fontId="46" fillId="0" borderId="16" xfId="706" applyFont="1" applyFill="1" applyBorder="1" applyAlignment="1">
      <alignment horizontal="center"/>
    </xf>
    <xf numFmtId="0" fontId="46" fillId="0" borderId="16" xfId="706" applyFont="1" applyFill="1" applyBorder="1"/>
    <xf numFmtId="0" fontId="54" fillId="0" borderId="16" xfId="706" applyFont="1" applyFill="1" applyBorder="1" applyAlignment="1">
      <alignment horizontal="center"/>
    </xf>
    <xf numFmtId="172" fontId="46" fillId="0" borderId="16" xfId="491" applyNumberFormat="1" applyFont="1" applyFill="1" applyBorder="1" applyAlignment="1">
      <alignment horizontal="center"/>
    </xf>
    <xf numFmtId="172" fontId="54" fillId="0" borderId="16" xfId="491" applyNumberFormat="1" applyFont="1" applyFill="1" applyBorder="1" applyAlignment="1">
      <alignment horizontal="center"/>
    </xf>
    <xf numFmtId="172" fontId="46" fillId="0" borderId="16" xfId="491" applyNumberFormat="1" applyFont="1" applyFill="1" applyBorder="1"/>
    <xf numFmtId="2" fontId="44" fillId="0" borderId="0" xfId="706" applyNumberFormat="1" applyFont="1"/>
    <xf numFmtId="174" fontId="44" fillId="0" borderId="0" xfId="706" applyNumberFormat="1" applyFont="1"/>
    <xf numFmtId="0" fontId="46" fillId="0" borderId="17" xfId="0" applyFont="1" applyBorder="1" applyAlignment="1">
      <alignment horizontal="center"/>
    </xf>
    <xf numFmtId="167" fontId="46" fillId="0" borderId="17" xfId="0" applyNumberFormat="1" applyFont="1" applyBorder="1" applyAlignment="1">
      <alignment horizontal="center"/>
    </xf>
    <xf numFmtId="2" fontId="46" fillId="0" borderId="17" xfId="0" applyNumberFormat="1" applyFont="1" applyBorder="1" applyAlignment="1">
      <alignment horizontal="center"/>
    </xf>
    <xf numFmtId="167" fontId="46" fillId="0" borderId="0" xfId="0" applyNumberFormat="1" applyFont="1" applyAlignment="1">
      <alignment horizontal="center"/>
    </xf>
    <xf numFmtId="0" fontId="46" fillId="0" borderId="14" xfId="0" applyFont="1" applyBorder="1" applyAlignment="1">
      <alignment horizontal="center"/>
    </xf>
    <xf numFmtId="0" fontId="46" fillId="0" borderId="10" xfId="0" applyFont="1" applyBorder="1" applyAlignment="1">
      <alignment horizontal="center"/>
    </xf>
    <xf numFmtId="167" fontId="46" fillId="0" borderId="14" xfId="0" applyNumberFormat="1" applyFont="1" applyBorder="1" applyAlignment="1">
      <alignment horizontal="center"/>
    </xf>
    <xf numFmtId="167" fontId="46" fillId="0" borderId="10" xfId="0" applyNumberFormat="1" applyFont="1" applyBorder="1" applyAlignment="1">
      <alignment horizontal="center"/>
    </xf>
    <xf numFmtId="2" fontId="46" fillId="0" borderId="14" xfId="0" applyNumberFormat="1" applyFont="1" applyBorder="1" applyAlignment="1">
      <alignment horizontal="center"/>
    </xf>
    <xf numFmtId="2" fontId="46" fillId="0" borderId="10" xfId="0" applyNumberFormat="1" applyFont="1" applyBorder="1" applyAlignment="1">
      <alignment horizontal="center"/>
    </xf>
    <xf numFmtId="0" fontId="46" fillId="0" borderId="17" xfId="0" applyFont="1" applyBorder="1" applyAlignment="1">
      <alignment horizontal="center" vertical="center" wrapText="1"/>
    </xf>
    <xf numFmtId="167" fontId="46" fillId="0" borderId="17" xfId="0" applyNumberFormat="1" applyFont="1" applyBorder="1" applyAlignment="1">
      <alignment horizontal="center" vertical="center" wrapText="1"/>
    </xf>
    <xf numFmtId="0" fontId="46" fillId="25" borderId="16" xfId="789" applyFont="1" applyFill="1" applyBorder="1" applyAlignment="1">
      <alignment horizontal="center" vertical="top" wrapText="1"/>
    </xf>
    <xf numFmtId="0" fontId="46" fillId="25" borderId="16" xfId="789" applyFont="1" applyFill="1" applyBorder="1" applyAlignment="1">
      <alignment horizontal="center"/>
    </xf>
    <xf numFmtId="0" fontId="46" fillId="25" borderId="13" xfId="789" applyFont="1" applyFill="1" applyBorder="1" applyAlignment="1">
      <alignment horizontal="center"/>
    </xf>
    <xf numFmtId="0" fontId="44" fillId="25" borderId="0" xfId="872" applyFont="1" applyFill="1" applyAlignment="1">
      <alignment horizontal="center"/>
    </xf>
    <xf numFmtId="0" fontId="43" fillId="25" borderId="0" xfId="872" applyFont="1" applyFill="1" applyAlignment="1">
      <alignment horizontal="center"/>
    </xf>
    <xf numFmtId="1" fontId="48" fillId="25" borderId="0" xfId="791" applyNumberFormat="1" applyFont="1" applyFill="1" applyAlignment="1">
      <alignment horizontal="center"/>
    </xf>
    <xf numFmtId="0" fontId="44" fillId="25" borderId="10" xfId="872" applyFont="1" applyFill="1" applyBorder="1" applyAlignment="1">
      <alignment horizontal="center"/>
    </xf>
    <xf numFmtId="0" fontId="43" fillId="25" borderId="11" xfId="789" applyFont="1" applyFill="1" applyBorder="1"/>
    <xf numFmtId="0" fontId="43" fillId="25" borderId="20" xfId="789" applyFont="1" applyFill="1" applyBorder="1" applyAlignment="1">
      <alignment horizontal="center"/>
    </xf>
    <xf numFmtId="0" fontId="43" fillId="25" borderId="21" xfId="789" applyFont="1" applyFill="1" applyBorder="1" applyAlignment="1">
      <alignment horizontal="center"/>
    </xf>
    <xf numFmtId="0" fontId="43" fillId="25" borderId="17" xfId="789" applyFont="1" applyFill="1" applyBorder="1"/>
    <xf numFmtId="0" fontId="43" fillId="25" borderId="18" xfId="789" applyFont="1" applyFill="1" applyBorder="1" applyAlignment="1">
      <alignment horizontal="center"/>
    </xf>
    <xf numFmtId="0" fontId="43" fillId="25" borderId="0" xfId="789" applyFont="1" applyFill="1" applyAlignment="1">
      <alignment horizontal="left"/>
    </xf>
    <xf numFmtId="0" fontId="43" fillId="25" borderId="22" xfId="789" applyFont="1" applyFill="1" applyBorder="1"/>
    <xf numFmtId="0" fontId="43" fillId="25" borderId="21" xfId="789" applyFont="1" applyFill="1" applyBorder="1"/>
    <xf numFmtId="0" fontId="43" fillId="25" borderId="23" xfId="789" applyFont="1" applyFill="1" applyBorder="1"/>
    <xf numFmtId="0" fontId="43" fillId="25" borderId="17" xfId="789" applyFont="1" applyFill="1" applyBorder="1" applyAlignment="1">
      <alignment horizontal="center"/>
    </xf>
    <xf numFmtId="0" fontId="43" fillId="25" borderId="14" xfId="789" applyFont="1" applyFill="1" applyBorder="1"/>
    <xf numFmtId="0" fontId="43" fillId="25" borderId="15" xfId="789" applyFont="1" applyFill="1" applyBorder="1" applyAlignment="1">
      <alignment horizontal="center"/>
    </xf>
    <xf numFmtId="0" fontId="43" fillId="25" borderId="24" xfId="789" applyFont="1" applyFill="1" applyBorder="1"/>
    <xf numFmtId="0" fontId="43" fillId="25" borderId="15" xfId="789" applyFont="1" applyFill="1" applyBorder="1"/>
    <xf numFmtId="0" fontId="43" fillId="25" borderId="10" xfId="789" applyFont="1" applyFill="1" applyBorder="1"/>
    <xf numFmtId="0" fontId="43" fillId="25" borderId="23" xfId="789" applyFont="1" applyFill="1" applyBorder="1" applyAlignment="1">
      <alignment horizontal="center"/>
    </xf>
    <xf numFmtId="0" fontId="43" fillId="25" borderId="14" xfId="789" applyFont="1" applyFill="1" applyBorder="1" applyAlignment="1">
      <alignment horizontal="center"/>
    </xf>
    <xf numFmtId="0" fontId="43" fillId="25" borderId="10" xfId="789" applyFont="1" applyFill="1" applyBorder="1" applyAlignment="1">
      <alignment horizontal="center"/>
    </xf>
    <xf numFmtId="0" fontId="43" fillId="25" borderId="12" xfId="789" applyFont="1" applyFill="1" applyBorder="1" applyAlignment="1">
      <alignment horizontal="center"/>
    </xf>
    <xf numFmtId="0" fontId="43" fillId="25" borderId="16" xfId="789" applyFont="1" applyFill="1" applyBorder="1" applyAlignment="1">
      <alignment horizontal="center"/>
    </xf>
    <xf numFmtId="0" fontId="43" fillId="25" borderId="13" xfId="789" applyFont="1" applyFill="1" applyBorder="1" applyAlignment="1">
      <alignment horizontal="center"/>
    </xf>
    <xf numFmtId="0" fontId="43" fillId="25" borderId="19" xfId="789" applyFont="1" applyFill="1" applyBorder="1" applyAlignment="1">
      <alignment horizontal="center"/>
    </xf>
    <xf numFmtId="0" fontId="46" fillId="25" borderId="13" xfId="873" applyFont="1" applyFill="1" applyBorder="1" applyAlignment="1">
      <alignment horizontal="center"/>
    </xf>
    <xf numFmtId="0" fontId="54" fillId="25" borderId="16" xfId="873" applyFont="1" applyFill="1" applyBorder="1" applyAlignment="1">
      <alignment horizontal="center" wrapText="1"/>
    </xf>
    <xf numFmtId="0" fontId="46" fillId="25" borderId="17" xfId="0" applyFont="1" applyFill="1" applyBorder="1" applyAlignment="1">
      <alignment horizontal="center"/>
    </xf>
    <xf numFmtId="0" fontId="46" fillId="25" borderId="0" xfId="0" applyFont="1" applyFill="1" applyBorder="1" applyAlignment="1">
      <alignment horizontal="center"/>
    </xf>
    <xf numFmtId="0" fontId="46" fillId="25" borderId="17" xfId="0" applyFont="1" applyFill="1" applyBorder="1" applyAlignment="1">
      <alignment horizontal="center" wrapText="1"/>
    </xf>
    <xf numFmtId="0" fontId="46" fillId="25" borderId="0" xfId="0" applyFont="1" applyFill="1" applyAlignment="1">
      <alignment horizontal="center"/>
    </xf>
    <xf numFmtId="167" fontId="46" fillId="25" borderId="17" xfId="0" applyNumberFormat="1" applyFont="1" applyFill="1" applyBorder="1" applyAlignment="1">
      <alignment horizontal="center"/>
    </xf>
    <xf numFmtId="2" fontId="46" fillId="25" borderId="17" xfId="0" applyNumberFormat="1" applyFont="1" applyFill="1" applyBorder="1" applyAlignment="1">
      <alignment horizontal="center"/>
    </xf>
    <xf numFmtId="167" fontId="46" fillId="25" borderId="0" xfId="0" applyNumberFormat="1" applyFont="1" applyFill="1" applyAlignment="1">
      <alignment horizontal="center"/>
    </xf>
    <xf numFmtId="2" fontId="46" fillId="25" borderId="0" xfId="0" applyNumberFormat="1" applyFont="1" applyFill="1" applyBorder="1" applyAlignment="1">
      <alignment horizontal="center"/>
    </xf>
    <xf numFmtId="2" fontId="46" fillId="25" borderId="17" xfId="788" applyNumberFormat="1" applyFont="1" applyFill="1" applyBorder="1" applyAlignment="1">
      <alignment horizontal="center"/>
    </xf>
    <xf numFmtId="0" fontId="46" fillId="25" borderId="14" xfId="0" applyFont="1" applyFill="1" applyBorder="1" applyAlignment="1">
      <alignment horizontal="center"/>
    </xf>
    <xf numFmtId="0" fontId="46" fillId="25" borderId="10" xfId="0" applyFont="1" applyFill="1" applyBorder="1" applyAlignment="1">
      <alignment horizontal="center"/>
    </xf>
    <xf numFmtId="169" fontId="46" fillId="25" borderId="14" xfId="0" applyNumberFormat="1" applyFont="1" applyFill="1" applyBorder="1" applyAlignment="1">
      <alignment horizontal="center"/>
    </xf>
    <xf numFmtId="167" fontId="46" fillId="25" borderId="10" xfId="0" applyNumberFormat="1" applyFont="1" applyFill="1" applyBorder="1" applyAlignment="1">
      <alignment horizontal="center"/>
    </xf>
    <xf numFmtId="2" fontId="46" fillId="25" borderId="14" xfId="0" applyNumberFormat="1" applyFont="1" applyFill="1" applyBorder="1" applyAlignment="1">
      <alignment horizontal="center"/>
    </xf>
    <xf numFmtId="2" fontId="46" fillId="25" borderId="10" xfId="0" applyNumberFormat="1" applyFont="1" applyFill="1" applyBorder="1" applyAlignment="1">
      <alignment horizontal="center"/>
    </xf>
    <xf numFmtId="2" fontId="46" fillId="25" borderId="17" xfId="787" applyNumberFormat="1" applyFont="1" applyFill="1" applyBorder="1" applyAlignment="1">
      <alignment horizontal="center"/>
    </xf>
    <xf numFmtId="2" fontId="46" fillId="25" borderId="0" xfId="787" applyNumberFormat="1" applyFont="1" applyFill="1" applyBorder="1" applyAlignment="1">
      <alignment horizontal="center"/>
    </xf>
    <xf numFmtId="0" fontId="46" fillId="25" borderId="17" xfId="787" applyFont="1" applyFill="1" applyBorder="1" applyAlignment="1">
      <alignment horizontal="center"/>
    </xf>
    <xf numFmtId="0" fontId="46" fillId="25" borderId="0" xfId="787" applyFont="1" applyFill="1" applyBorder="1" applyAlignment="1">
      <alignment horizontal="center"/>
    </xf>
    <xf numFmtId="2" fontId="46" fillId="25" borderId="0" xfId="0" applyNumberFormat="1" applyFont="1" applyFill="1" applyAlignment="1">
      <alignment horizontal="center"/>
    </xf>
    <xf numFmtId="0" fontId="46" fillId="25" borderId="0" xfId="787" applyFont="1" applyFill="1" applyAlignment="1">
      <alignment horizontal="center"/>
    </xf>
    <xf numFmtId="167" fontId="46" fillId="25" borderId="14" xfId="0" applyNumberFormat="1" applyFont="1" applyFill="1" applyBorder="1" applyAlignment="1">
      <alignment horizontal="center"/>
    </xf>
    <xf numFmtId="0" fontId="43" fillId="25" borderId="0" xfId="0" applyFont="1" applyFill="1" applyAlignment="1">
      <alignment horizontal="center"/>
    </xf>
    <xf numFmtId="0" fontId="46" fillId="25" borderId="14" xfId="787" applyFont="1" applyFill="1" applyBorder="1" applyAlignment="1">
      <alignment horizontal="center"/>
    </xf>
    <xf numFmtId="2" fontId="46" fillId="25" borderId="10" xfId="787" applyNumberFormat="1" applyFont="1" applyFill="1" applyBorder="1" applyAlignment="1">
      <alignment horizontal="center"/>
    </xf>
    <xf numFmtId="2" fontId="46" fillId="25" borderId="14" xfId="787" applyNumberFormat="1" applyFont="1" applyFill="1" applyBorder="1" applyAlignment="1">
      <alignment horizontal="center"/>
    </xf>
    <xf numFmtId="0" fontId="46" fillId="25" borderId="17" xfId="788" applyFont="1" applyFill="1" applyBorder="1" applyAlignment="1">
      <alignment horizontal="center"/>
    </xf>
    <xf numFmtId="0" fontId="46" fillId="25" borderId="14" xfId="788" applyFont="1" applyFill="1" applyBorder="1" applyAlignment="1">
      <alignment horizontal="center"/>
    </xf>
    <xf numFmtId="0" fontId="46" fillId="25" borderId="10" xfId="787" applyFont="1" applyFill="1" applyBorder="1" applyAlignment="1">
      <alignment horizontal="center"/>
    </xf>
    <xf numFmtId="2" fontId="46" fillId="25" borderId="0" xfId="0" applyNumberFormat="1" applyFont="1" applyFill="1" applyAlignment="1">
      <alignment horizontal="center" vertical="center" wrapText="1"/>
    </xf>
    <xf numFmtId="0" fontId="46" fillId="25" borderId="0" xfId="788" applyFont="1" applyFill="1" applyAlignment="1">
      <alignment horizontal="center"/>
    </xf>
    <xf numFmtId="0" fontId="46" fillId="25" borderId="10" xfId="788" applyFont="1" applyFill="1" applyBorder="1" applyAlignment="1">
      <alignment horizontal="center"/>
    </xf>
    <xf numFmtId="169" fontId="46" fillId="25" borderId="17" xfId="0" applyNumberFormat="1" applyFont="1" applyFill="1" applyBorder="1" applyAlignment="1">
      <alignment horizontal="center"/>
    </xf>
    <xf numFmtId="167" fontId="46" fillId="25" borderId="0" xfId="0" applyNumberFormat="1" applyFont="1" applyFill="1" applyBorder="1" applyAlignment="1">
      <alignment horizontal="center"/>
    </xf>
    <xf numFmtId="0" fontId="44" fillId="25" borderId="0" xfId="0" applyFont="1" applyFill="1" applyBorder="1" applyAlignment="1">
      <alignment horizontal="center"/>
    </xf>
    <xf numFmtId="168" fontId="46" fillId="25" borderId="17" xfId="0" applyNumberFormat="1" applyFont="1" applyFill="1" applyBorder="1" applyAlignment="1">
      <alignment horizontal="center"/>
    </xf>
    <xf numFmtId="0" fontId="43" fillId="25" borderId="10" xfId="0" applyFont="1" applyFill="1" applyBorder="1" applyAlignment="1">
      <alignment horizontal="center"/>
    </xf>
    <xf numFmtId="169" fontId="46" fillId="25" borderId="16" xfId="873" applyNumberFormat="1" applyFont="1" applyFill="1" applyBorder="1" applyAlignment="1">
      <alignment horizontal="center"/>
    </xf>
    <xf numFmtId="2" fontId="53" fillId="25" borderId="16" xfId="873" applyNumberFormat="1" applyFont="1" applyFill="1" applyBorder="1" applyAlignment="1">
      <alignment horizontal="center"/>
    </xf>
    <xf numFmtId="2" fontId="46" fillId="25" borderId="0" xfId="873" applyNumberFormat="1" applyFont="1" applyFill="1" applyAlignment="1">
      <alignment horizontal="center" vertical="center"/>
    </xf>
    <xf numFmtId="2" fontId="43" fillId="25" borderId="16" xfId="873" applyNumberFormat="1" applyFont="1" applyFill="1" applyBorder="1" applyAlignment="1">
      <alignment horizontal="center"/>
    </xf>
    <xf numFmtId="2" fontId="44" fillId="25" borderId="0" xfId="873" applyNumberFormat="1" applyFont="1" applyFill="1" applyAlignment="1">
      <alignment horizontal="center" vertical="center"/>
    </xf>
    <xf numFmtId="0" fontId="44" fillId="25" borderId="0" xfId="872" applyFont="1" applyFill="1"/>
    <xf numFmtId="2" fontId="44" fillId="25" borderId="0" xfId="872" applyNumberFormat="1" applyFont="1" applyFill="1" applyAlignment="1">
      <alignment horizontal="center"/>
    </xf>
    <xf numFmtId="0" fontId="46" fillId="25" borderId="0" xfId="872" applyFont="1" applyFill="1" applyAlignment="1">
      <alignment horizontal="center"/>
    </xf>
    <xf numFmtId="169" fontId="46" fillId="25" borderId="0" xfId="872" applyNumberFormat="1" applyFont="1" applyFill="1" applyAlignment="1">
      <alignment horizontal="center"/>
    </xf>
    <xf numFmtId="167" fontId="46" fillId="25" borderId="0" xfId="872" applyNumberFormat="1" applyFont="1" applyFill="1" applyAlignment="1">
      <alignment horizontal="center"/>
    </xf>
    <xf numFmtId="2" fontId="46" fillId="25" borderId="0" xfId="872" applyNumberFormat="1" applyFont="1" applyFill="1" applyAlignment="1">
      <alignment horizontal="center"/>
    </xf>
    <xf numFmtId="1" fontId="46" fillId="25" borderId="0" xfId="789" applyNumberFormat="1" applyFont="1" applyFill="1" applyAlignment="1">
      <alignment horizontal="center"/>
    </xf>
    <xf numFmtId="1" fontId="46" fillId="25" borderId="0" xfId="872" applyNumberFormat="1" applyFont="1" applyFill="1" applyAlignment="1">
      <alignment horizontal="center"/>
    </xf>
    <xf numFmtId="168" fontId="46" fillId="25" borderId="0" xfId="872" applyNumberFormat="1" applyFont="1" applyFill="1" applyAlignment="1">
      <alignment horizontal="center"/>
    </xf>
    <xf numFmtId="0" fontId="46" fillId="25" borderId="0" xfId="872" applyFont="1" applyFill="1" applyAlignment="1">
      <alignment horizontal="center" wrapText="1"/>
    </xf>
    <xf numFmtId="0" fontId="43" fillId="25" borderId="0" xfId="872" applyFont="1" applyFill="1" applyAlignment="1">
      <alignment horizontal="center" wrapText="1"/>
    </xf>
    <xf numFmtId="2" fontId="46" fillId="25" borderId="0" xfId="789" applyNumberFormat="1" applyFont="1" applyFill="1" applyAlignment="1">
      <alignment horizontal="center"/>
    </xf>
    <xf numFmtId="1" fontId="43" fillId="25" borderId="0" xfId="789" applyNumberFormat="1" applyFont="1" applyFill="1" applyAlignment="1">
      <alignment horizontal="center"/>
    </xf>
    <xf numFmtId="1" fontId="43" fillId="25" borderId="0" xfId="872" applyNumberFormat="1" applyFont="1" applyFill="1" applyAlignment="1">
      <alignment horizontal="center"/>
    </xf>
    <xf numFmtId="0" fontId="46" fillId="0" borderId="14" xfId="787" applyFont="1" applyBorder="1" applyAlignment="1">
      <alignment horizontal="center"/>
    </xf>
    <xf numFmtId="0" fontId="46" fillId="0" borderId="10" xfId="787" applyFont="1" applyBorder="1" applyAlignment="1">
      <alignment horizontal="center"/>
    </xf>
    <xf numFmtId="167" fontId="46" fillId="0" borderId="0" xfId="0" applyNumberFormat="1" applyFont="1" applyAlignment="1">
      <alignment horizontal="center" vertical="center" wrapText="1"/>
    </xf>
    <xf numFmtId="2" fontId="46" fillId="0" borderId="17" xfId="0" applyNumberFormat="1" applyFont="1" applyBorder="1" applyAlignment="1">
      <alignment horizontal="center" vertical="center" wrapText="1"/>
    </xf>
    <xf numFmtId="2" fontId="46" fillId="0" borderId="14" xfId="787" applyNumberFormat="1" applyFont="1" applyBorder="1" applyAlignment="1">
      <alignment horizontal="center"/>
    </xf>
    <xf numFmtId="2" fontId="46" fillId="0" borderId="10" xfId="787" applyNumberFormat="1" applyFont="1" applyBorder="1" applyAlignment="1">
      <alignment horizontal="center"/>
    </xf>
    <xf numFmtId="0" fontId="46" fillId="0" borderId="17" xfId="787" applyFont="1" applyBorder="1" applyAlignment="1">
      <alignment horizontal="center"/>
    </xf>
    <xf numFmtId="0" fontId="46" fillId="0" borderId="0" xfId="787" applyFont="1" applyAlignment="1">
      <alignment horizontal="center"/>
    </xf>
    <xf numFmtId="2" fontId="46" fillId="0" borderId="17" xfId="787" applyNumberFormat="1" applyFont="1" applyBorder="1" applyAlignment="1">
      <alignment horizontal="center"/>
    </xf>
    <xf numFmtId="2" fontId="46" fillId="0" borderId="0" xfId="787" applyNumberFormat="1" applyFont="1" applyAlignment="1">
      <alignment horizontal="center"/>
    </xf>
    <xf numFmtId="169" fontId="46" fillId="0" borderId="17" xfId="0" applyNumberFormat="1" applyFont="1" applyBorder="1" applyAlignment="1">
      <alignment horizontal="center"/>
    </xf>
    <xf numFmtId="168" fontId="46" fillId="0" borderId="17" xfId="0" applyNumberFormat="1" applyFont="1" applyBorder="1" applyAlignment="1">
      <alignment horizontal="center"/>
    </xf>
    <xf numFmtId="0" fontId="46" fillId="0" borderId="17" xfId="787" applyFont="1" applyBorder="1" applyAlignment="1">
      <alignment horizontal="center" vertical="center" wrapText="1"/>
    </xf>
    <xf numFmtId="0" fontId="46" fillId="0" borderId="17" xfId="0" applyFont="1" applyBorder="1" applyAlignment="1">
      <alignment horizontal="center" wrapText="1"/>
    </xf>
    <xf numFmtId="2" fontId="46" fillId="0" borderId="0" xfId="0" applyNumberFormat="1" applyFont="1" applyAlignment="1">
      <alignment horizontal="center" vertical="center" wrapText="1"/>
    </xf>
    <xf numFmtId="1" fontId="46" fillId="25" borderId="14" xfId="0" applyNumberFormat="1" applyFont="1" applyFill="1" applyBorder="1" applyAlignment="1">
      <alignment horizontal="center"/>
    </xf>
    <xf numFmtId="1" fontId="46" fillId="0" borderId="17" xfId="0" applyNumberFormat="1" applyFont="1" applyBorder="1" applyAlignment="1">
      <alignment horizontal="center" vertical="center" wrapText="1"/>
    </xf>
    <xf numFmtId="14" fontId="46" fillId="0" borderId="17" xfId="0" applyNumberFormat="1" applyFont="1" applyBorder="1" applyAlignment="1">
      <alignment horizontal="center"/>
    </xf>
    <xf numFmtId="2" fontId="46" fillId="0" borderId="0" xfId="787" applyNumberFormat="1" applyFont="1" applyAlignment="1">
      <alignment horizontal="center" vertical="center" wrapText="1"/>
    </xf>
    <xf numFmtId="2" fontId="46" fillId="0" borderId="17" xfId="787" applyNumberFormat="1" applyFont="1" applyBorder="1" applyAlignment="1">
      <alignment horizontal="center" vertical="center" wrapText="1"/>
    </xf>
    <xf numFmtId="0" fontId="46" fillId="0" borderId="17" xfId="788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167" fontId="46" fillId="0" borderId="14" xfId="0" applyNumberFormat="1" applyFont="1" applyBorder="1" applyAlignment="1">
      <alignment horizontal="center" vertical="center" wrapText="1"/>
    </xf>
    <xf numFmtId="167" fontId="46" fillId="0" borderId="10" xfId="0" applyNumberFormat="1" applyFont="1" applyBorder="1" applyAlignment="1">
      <alignment horizontal="center" vertical="center" wrapText="1"/>
    </xf>
    <xf numFmtId="2" fontId="46" fillId="0" borderId="14" xfId="0" applyNumberFormat="1" applyFont="1" applyBorder="1" applyAlignment="1">
      <alignment horizontal="center" vertical="center" wrapText="1"/>
    </xf>
    <xf numFmtId="0" fontId="46" fillId="0" borderId="14" xfId="0" applyFont="1" applyBorder="1"/>
    <xf numFmtId="2" fontId="46" fillId="0" borderId="10" xfId="0" applyNumberFormat="1" applyFont="1" applyBorder="1"/>
    <xf numFmtId="168" fontId="46" fillId="0" borderId="14" xfId="0" applyNumberFormat="1" applyFont="1" applyBorder="1" applyAlignment="1">
      <alignment horizontal="center"/>
    </xf>
    <xf numFmtId="2" fontId="46" fillId="25" borderId="10" xfId="789" applyNumberFormat="1" applyFont="1" applyFill="1" applyBorder="1" applyAlignment="1">
      <alignment horizontal="center"/>
    </xf>
    <xf numFmtId="0" fontId="46" fillId="25" borderId="0" xfId="625" applyFont="1" applyFill="1" applyAlignment="1">
      <alignment horizontal="center"/>
    </xf>
    <xf numFmtId="167" fontId="46" fillId="25" borderId="0" xfId="625" applyNumberFormat="1" applyFont="1" applyFill="1" applyAlignment="1">
      <alignment horizontal="center"/>
    </xf>
    <xf numFmtId="2" fontId="46" fillId="25" borderId="0" xfId="625" applyNumberFormat="1" applyFont="1" applyFill="1" applyAlignment="1">
      <alignment horizontal="center"/>
    </xf>
    <xf numFmtId="169" fontId="46" fillId="25" borderId="0" xfId="625" applyNumberFormat="1" applyFont="1" applyFill="1" applyAlignment="1">
      <alignment horizontal="center"/>
    </xf>
    <xf numFmtId="0" fontId="43" fillId="25" borderId="0" xfId="625" applyFont="1" applyFill="1" applyAlignment="1">
      <alignment horizontal="center"/>
    </xf>
    <xf numFmtId="0" fontId="46" fillId="0" borderId="0" xfId="787" applyFont="1" applyAlignment="1">
      <alignment horizontal="center" vertical="center" wrapText="1"/>
    </xf>
    <xf numFmtId="0" fontId="43" fillId="0" borderId="17" xfId="0" applyFont="1" applyBorder="1" applyAlignment="1">
      <alignment horizontal="center"/>
    </xf>
    <xf numFmtId="168" fontId="46" fillId="0" borderId="17" xfId="0" applyNumberFormat="1" applyFont="1" applyBorder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0" fontId="43" fillId="0" borderId="24" xfId="0" applyFont="1" applyBorder="1" applyAlignment="1">
      <alignment horizontal="center" vertical="center" wrapText="1"/>
    </xf>
    <xf numFmtId="0" fontId="43" fillId="0" borderId="0" xfId="0" applyFont="1"/>
    <xf numFmtId="0" fontId="43" fillId="0" borderId="0" xfId="0" applyFont="1" applyAlignment="1">
      <alignment horizontal="center"/>
    </xf>
    <xf numFmtId="167" fontId="43" fillId="0" borderId="17" xfId="0" applyNumberFormat="1" applyFont="1" applyBorder="1" applyAlignment="1">
      <alignment horizontal="center"/>
    </xf>
    <xf numFmtId="0" fontId="46" fillId="0" borderId="17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3" fillId="0" borderId="17" xfId="0" applyFont="1" applyBorder="1" applyAlignment="1">
      <alignment horizontal="center" vertical="center"/>
    </xf>
    <xf numFmtId="167" fontId="46" fillId="0" borderId="17" xfId="0" applyNumberFormat="1" applyFont="1" applyBorder="1" applyAlignment="1">
      <alignment horizontal="center" vertical="center"/>
    </xf>
    <xf numFmtId="167" fontId="46" fillId="0" borderId="0" xfId="0" applyNumberFormat="1" applyFont="1" applyAlignment="1">
      <alignment horizontal="center" vertical="center"/>
    </xf>
    <xf numFmtId="0" fontId="46" fillId="0" borderId="17" xfId="790" applyFont="1" applyBorder="1" applyAlignment="1">
      <alignment horizontal="center" vertical="center"/>
    </xf>
    <xf numFmtId="0" fontId="46" fillId="0" borderId="0" xfId="790" applyFont="1" applyAlignment="1">
      <alignment horizontal="center" vertical="center"/>
    </xf>
    <xf numFmtId="2" fontId="46" fillId="0" borderId="17" xfId="790" applyNumberFormat="1" applyFont="1" applyBorder="1" applyAlignment="1">
      <alignment horizontal="center"/>
    </xf>
    <xf numFmtId="2" fontId="46" fillId="0" borderId="0" xfId="790" applyNumberFormat="1" applyFont="1" applyAlignment="1">
      <alignment horizontal="center"/>
    </xf>
    <xf numFmtId="0" fontId="46" fillId="0" borderId="17" xfId="790" applyFont="1" applyBorder="1" applyAlignment="1">
      <alignment horizontal="center"/>
    </xf>
    <xf numFmtId="0" fontId="46" fillId="0" borderId="14" xfId="790" applyFont="1" applyBorder="1" applyAlignment="1">
      <alignment horizontal="center"/>
    </xf>
    <xf numFmtId="2" fontId="46" fillId="0" borderId="10" xfId="790" applyNumberFormat="1" applyFont="1" applyBorder="1" applyAlignment="1">
      <alignment horizontal="center"/>
    </xf>
    <xf numFmtId="2" fontId="46" fillId="0" borderId="14" xfId="790" applyNumberFormat="1" applyFont="1" applyBorder="1" applyAlignment="1">
      <alignment horizontal="center"/>
    </xf>
    <xf numFmtId="0" fontId="43" fillId="0" borderId="14" xfId="0" applyFont="1" applyBorder="1" applyAlignment="1">
      <alignment horizontal="center"/>
    </xf>
    <xf numFmtId="14" fontId="46" fillId="0" borderId="0" xfId="0" applyNumberFormat="1" applyFont="1" applyAlignment="1">
      <alignment horizontal="center" vertical="center" wrapText="1"/>
    </xf>
    <xf numFmtId="1" fontId="46" fillId="0" borderId="14" xfId="0" applyNumberFormat="1" applyFont="1" applyBorder="1" applyAlignment="1">
      <alignment horizontal="center"/>
    </xf>
    <xf numFmtId="0" fontId="43" fillId="0" borderId="0" xfId="0" applyFont="1" applyAlignment="1">
      <alignment horizontal="center" vertical="center" wrapText="1"/>
    </xf>
    <xf numFmtId="175" fontId="44" fillId="0" borderId="0" xfId="706" applyNumberFormat="1" applyFont="1"/>
    <xf numFmtId="0" fontId="46" fillId="0" borderId="23" xfId="0" applyFont="1" applyBorder="1" applyAlignment="1">
      <alignment horizontal="center" vertical="center" wrapText="1"/>
    </xf>
    <xf numFmtId="0" fontId="43" fillId="0" borderId="23" xfId="0" applyFont="1" applyBorder="1" applyAlignment="1">
      <alignment horizontal="center" vertical="center" wrapText="1"/>
    </xf>
    <xf numFmtId="0" fontId="46" fillId="0" borderId="23" xfId="0" applyFont="1" applyBorder="1" applyAlignment="1">
      <alignment horizontal="center"/>
    </xf>
    <xf numFmtId="169" fontId="46" fillId="0" borderId="14" xfId="0" applyNumberFormat="1" applyFont="1" applyBorder="1" applyAlignment="1">
      <alignment horizontal="center"/>
    </xf>
    <xf numFmtId="1" fontId="46" fillId="0" borderId="17" xfId="0" applyNumberFormat="1" applyFont="1" applyBorder="1" applyAlignment="1">
      <alignment horizontal="center"/>
    </xf>
    <xf numFmtId="0" fontId="46" fillId="0" borderId="0" xfId="788" applyFont="1" applyAlignment="1">
      <alignment horizontal="center" vertical="center" wrapText="1"/>
    </xf>
    <xf numFmtId="0" fontId="46" fillId="0" borderId="17" xfId="788" applyFont="1" applyBorder="1" applyAlignment="1">
      <alignment horizontal="center"/>
    </xf>
    <xf numFmtId="2" fontId="46" fillId="0" borderId="0" xfId="788" applyNumberFormat="1" applyFont="1" applyAlignment="1">
      <alignment horizontal="center"/>
    </xf>
    <xf numFmtId="2" fontId="46" fillId="0" borderId="17" xfId="788" applyNumberFormat="1" applyFont="1" applyBorder="1" applyAlignment="1">
      <alignment horizontal="center"/>
    </xf>
    <xf numFmtId="0" fontId="46" fillId="0" borderId="14" xfId="788" applyFont="1" applyBorder="1" applyAlignment="1">
      <alignment horizontal="center"/>
    </xf>
    <xf numFmtId="2" fontId="46" fillId="0" borderId="14" xfId="788" applyNumberFormat="1" applyFont="1" applyBorder="1" applyAlignment="1">
      <alignment horizontal="center"/>
    </xf>
    <xf numFmtId="2" fontId="46" fillId="0" borderId="10" xfId="788" applyNumberFormat="1" applyFont="1" applyBorder="1" applyAlignment="1">
      <alignment horizontal="center"/>
    </xf>
    <xf numFmtId="0" fontId="48" fillId="0" borderId="17" xfId="0" applyFont="1" applyBorder="1" applyAlignment="1">
      <alignment horizontal="center"/>
    </xf>
    <xf numFmtId="0" fontId="46" fillId="25" borderId="17" xfId="0" applyFont="1" applyFill="1" applyBorder="1" applyAlignment="1">
      <alignment horizontal="center" vertical="center" wrapText="1"/>
    </xf>
    <xf numFmtId="0" fontId="46" fillId="26" borderId="17" xfId="0" applyFont="1" applyFill="1" applyBorder="1" applyAlignment="1">
      <alignment horizontal="center"/>
    </xf>
    <xf numFmtId="0" fontId="46" fillId="26" borderId="14" xfId="0" applyFont="1" applyFill="1" applyBorder="1" applyAlignment="1">
      <alignment horizontal="center"/>
    </xf>
    <xf numFmtId="0" fontId="46" fillId="25" borderId="17" xfId="789" applyFont="1" applyFill="1" applyBorder="1" applyAlignment="1">
      <alignment horizontal="center"/>
    </xf>
    <xf numFmtId="0" fontId="46" fillId="0" borderId="17" xfId="670" applyFont="1" applyBorder="1" applyAlignment="1">
      <alignment horizontal="center"/>
    </xf>
    <xf numFmtId="0" fontId="46" fillId="0" borderId="0" xfId="670" applyFont="1" applyAlignment="1">
      <alignment horizontal="center"/>
    </xf>
    <xf numFmtId="167" fontId="46" fillId="0" borderId="17" xfId="670" applyNumberFormat="1" applyFont="1" applyBorder="1" applyAlignment="1">
      <alignment horizontal="center"/>
    </xf>
    <xf numFmtId="169" fontId="46" fillId="0" borderId="0" xfId="670" applyNumberFormat="1" applyFont="1" applyAlignment="1">
      <alignment horizontal="center"/>
    </xf>
    <xf numFmtId="2" fontId="46" fillId="0" borderId="17" xfId="670" applyNumberFormat="1" applyFont="1" applyBorder="1" applyAlignment="1">
      <alignment horizontal="center"/>
    </xf>
    <xf numFmtId="2" fontId="46" fillId="0" borderId="0" xfId="670" applyNumberFormat="1" applyFont="1" applyAlignment="1">
      <alignment horizontal="center"/>
    </xf>
    <xf numFmtId="0" fontId="43" fillId="0" borderId="0" xfId="625" applyFont="1" applyAlignment="1">
      <alignment horizontal="center"/>
    </xf>
    <xf numFmtId="167" fontId="46" fillId="0" borderId="0" xfId="670" applyNumberFormat="1" applyFont="1" applyAlignment="1">
      <alignment horizontal="center"/>
    </xf>
    <xf numFmtId="2" fontId="43" fillId="25" borderId="17" xfId="625" applyNumberFormat="1" applyFont="1" applyFill="1" applyBorder="1" applyAlignment="1">
      <alignment horizontal="center"/>
    </xf>
    <xf numFmtId="0" fontId="46" fillId="0" borderId="14" xfId="670" applyFont="1" applyBorder="1" applyAlignment="1">
      <alignment horizontal="center"/>
    </xf>
    <xf numFmtId="0" fontId="43" fillId="0" borderId="10" xfId="670" applyFont="1" applyBorder="1" applyAlignment="1">
      <alignment horizontal="center"/>
    </xf>
    <xf numFmtId="0" fontId="46" fillId="0" borderId="10" xfId="670" applyFont="1" applyBorder="1" applyAlignment="1">
      <alignment horizontal="center"/>
    </xf>
    <xf numFmtId="167" fontId="46" fillId="0" borderId="14" xfId="670" applyNumberFormat="1" applyFont="1" applyBorder="1" applyAlignment="1">
      <alignment horizontal="center"/>
    </xf>
    <xf numFmtId="167" fontId="46" fillId="0" borderId="10" xfId="670" applyNumberFormat="1" applyFont="1" applyBorder="1" applyAlignment="1">
      <alignment horizontal="center"/>
    </xf>
    <xf numFmtId="2" fontId="46" fillId="0" borderId="14" xfId="670" applyNumberFormat="1" applyFont="1" applyBorder="1" applyAlignment="1">
      <alignment horizontal="center"/>
    </xf>
    <xf numFmtId="2" fontId="46" fillId="0" borderId="10" xfId="670" applyNumberFormat="1" applyFont="1" applyBorder="1" applyAlignment="1">
      <alignment horizontal="center"/>
    </xf>
    <xf numFmtId="0" fontId="46" fillId="0" borderId="17" xfId="625" applyFont="1" applyBorder="1" applyAlignment="1">
      <alignment horizontal="center" vertical="center" wrapText="1"/>
    </xf>
    <xf numFmtId="14" fontId="46" fillId="0" borderId="0" xfId="625" applyNumberFormat="1" applyFont="1" applyAlignment="1">
      <alignment horizontal="center" wrapText="1"/>
    </xf>
    <xf numFmtId="0" fontId="46" fillId="0" borderId="0" xfId="625" applyFont="1" applyAlignment="1">
      <alignment horizontal="center" vertical="center" wrapText="1"/>
    </xf>
    <xf numFmtId="167" fontId="46" fillId="0" borderId="17" xfId="625" applyNumberFormat="1" applyFont="1" applyBorder="1" applyAlignment="1">
      <alignment horizontal="center" vertical="center" wrapText="1"/>
    </xf>
    <xf numFmtId="167" fontId="46" fillId="0" borderId="0" xfId="625" applyNumberFormat="1" applyFont="1" applyAlignment="1">
      <alignment horizontal="center" vertical="center" wrapText="1"/>
    </xf>
    <xf numFmtId="0" fontId="46" fillId="0" borderId="17" xfId="789" applyFont="1" applyBorder="1" applyAlignment="1">
      <alignment horizontal="center" vertical="center" wrapText="1"/>
    </xf>
    <xf numFmtId="2" fontId="46" fillId="0" borderId="0" xfId="789" applyNumberFormat="1" applyFont="1" applyAlignment="1">
      <alignment horizontal="center" vertical="center" wrapText="1"/>
    </xf>
    <xf numFmtId="2" fontId="46" fillId="0" borderId="17" xfId="625" applyNumberFormat="1" applyFont="1" applyBorder="1" applyAlignment="1">
      <alignment horizontal="center" vertical="center" wrapText="1"/>
    </xf>
    <xf numFmtId="2" fontId="46" fillId="0" borderId="0" xfId="625" applyNumberFormat="1" applyFont="1" applyAlignment="1">
      <alignment horizontal="center" vertical="center" wrapText="1"/>
    </xf>
    <xf numFmtId="2" fontId="46" fillId="0" borderId="17" xfId="789" applyNumberFormat="1" applyFont="1" applyBorder="1" applyAlignment="1">
      <alignment horizontal="center" vertical="center" wrapText="1"/>
    </xf>
    <xf numFmtId="0" fontId="46" fillId="0" borderId="17" xfId="625" applyFont="1" applyBorder="1" applyAlignment="1">
      <alignment horizontal="center"/>
    </xf>
    <xf numFmtId="167" fontId="46" fillId="0" borderId="17" xfId="625" applyNumberFormat="1" applyFont="1" applyBorder="1" applyAlignment="1">
      <alignment horizontal="center"/>
    </xf>
    <xf numFmtId="167" fontId="46" fillId="0" borderId="0" xfId="625" applyNumberFormat="1" applyFont="1" applyAlignment="1">
      <alignment horizontal="center"/>
    </xf>
    <xf numFmtId="2" fontId="46" fillId="0" borderId="17" xfId="625" applyNumberFormat="1" applyFont="1" applyBorder="1" applyAlignment="1">
      <alignment horizontal="center"/>
    </xf>
    <xf numFmtId="2" fontId="46" fillId="0" borderId="0" xfId="625" applyNumberFormat="1" applyFont="1" applyAlignment="1">
      <alignment horizontal="center"/>
    </xf>
    <xf numFmtId="2" fontId="46" fillId="0" borderId="17" xfId="789" applyNumberFormat="1" applyFont="1" applyBorder="1" applyAlignment="1">
      <alignment horizontal="center"/>
    </xf>
    <xf numFmtId="0" fontId="48" fillId="0" borderId="0" xfId="625" applyFont="1" applyAlignment="1">
      <alignment horizontal="center"/>
    </xf>
    <xf numFmtId="0" fontId="46" fillId="0" borderId="0" xfId="625" applyFont="1"/>
    <xf numFmtId="2" fontId="46" fillId="25" borderId="17" xfId="625" applyNumberFormat="1" applyFont="1" applyFill="1" applyBorder="1" applyAlignment="1">
      <alignment horizontal="center"/>
    </xf>
    <xf numFmtId="0" fontId="43" fillId="0" borderId="0" xfId="625" applyFont="1" applyAlignment="1">
      <alignment horizontal="center" vertical="center" wrapText="1"/>
    </xf>
    <xf numFmtId="168" fontId="46" fillId="0" borderId="0" xfId="625" applyNumberFormat="1" applyFont="1" applyAlignment="1">
      <alignment horizontal="center" vertical="center" wrapText="1"/>
    </xf>
    <xf numFmtId="0" fontId="46" fillId="0" borderId="15" xfId="625" applyFont="1" applyBorder="1" applyAlignment="1">
      <alignment horizontal="center"/>
    </xf>
    <xf numFmtId="0" fontId="46" fillId="0" borderId="14" xfId="625" applyFont="1" applyBorder="1" applyAlignment="1">
      <alignment horizontal="center"/>
    </xf>
    <xf numFmtId="0" fontId="46" fillId="0" borderId="24" xfId="625" applyFont="1" applyBorder="1" applyAlignment="1">
      <alignment horizontal="center"/>
    </xf>
    <xf numFmtId="0" fontId="46" fillId="0" borderId="10" xfId="625" applyFont="1" applyBorder="1" applyAlignment="1">
      <alignment horizontal="center"/>
    </xf>
    <xf numFmtId="167" fontId="46" fillId="0" borderId="14" xfId="625" applyNumberFormat="1" applyFont="1" applyBorder="1" applyAlignment="1">
      <alignment horizontal="center"/>
    </xf>
    <xf numFmtId="167" fontId="46" fillId="0" borderId="10" xfId="625" applyNumberFormat="1" applyFont="1" applyBorder="1" applyAlignment="1">
      <alignment horizontal="center"/>
    </xf>
    <xf numFmtId="2" fontId="46" fillId="0" borderId="14" xfId="789" applyNumberFormat="1" applyFont="1" applyBorder="1" applyAlignment="1">
      <alignment horizontal="center"/>
    </xf>
    <xf numFmtId="2" fontId="46" fillId="0" borderId="14" xfId="625" applyNumberFormat="1" applyFont="1" applyBorder="1" applyAlignment="1">
      <alignment horizontal="center"/>
    </xf>
    <xf numFmtId="2" fontId="46" fillId="0" borderId="10" xfId="625" applyNumberFormat="1" applyFont="1" applyBorder="1" applyAlignment="1">
      <alignment horizontal="center"/>
    </xf>
    <xf numFmtId="2" fontId="46" fillId="0" borderId="10" xfId="789" applyNumberFormat="1" applyFont="1" applyBorder="1" applyAlignment="1">
      <alignment horizontal="center"/>
    </xf>
    <xf numFmtId="0" fontId="46" fillId="25" borderId="17" xfId="625" applyFont="1" applyFill="1" applyBorder="1" applyAlignment="1">
      <alignment horizontal="center"/>
    </xf>
    <xf numFmtId="167" fontId="46" fillId="25" borderId="17" xfId="625" applyNumberFormat="1" applyFont="1" applyFill="1" applyBorder="1" applyAlignment="1">
      <alignment horizontal="center"/>
    </xf>
    <xf numFmtId="2" fontId="46" fillId="25" borderId="17" xfId="789" applyNumberFormat="1" applyFont="1" applyFill="1" applyBorder="1" applyAlignment="1">
      <alignment horizontal="center"/>
    </xf>
    <xf numFmtId="0" fontId="46" fillId="25" borderId="14" xfId="625" applyFont="1" applyFill="1" applyBorder="1" applyAlignment="1">
      <alignment horizontal="center"/>
    </xf>
    <xf numFmtId="0" fontId="43" fillId="25" borderId="10" xfId="625" applyFont="1" applyFill="1" applyBorder="1" applyAlignment="1">
      <alignment horizontal="center"/>
    </xf>
    <xf numFmtId="0" fontId="46" fillId="25" borderId="10" xfId="625" applyFont="1" applyFill="1" applyBorder="1" applyAlignment="1">
      <alignment horizontal="center"/>
    </xf>
    <xf numFmtId="167" fontId="46" fillId="25" borderId="14" xfId="625" applyNumberFormat="1" applyFont="1" applyFill="1" applyBorder="1" applyAlignment="1">
      <alignment horizontal="center"/>
    </xf>
    <xf numFmtId="2" fontId="46" fillId="25" borderId="10" xfId="625" applyNumberFormat="1" applyFont="1" applyFill="1" applyBorder="1" applyAlignment="1">
      <alignment horizontal="center"/>
    </xf>
    <xf numFmtId="2" fontId="46" fillId="25" borderId="14" xfId="789" applyNumberFormat="1" applyFont="1" applyFill="1" applyBorder="1" applyAlignment="1">
      <alignment horizontal="center"/>
    </xf>
    <xf numFmtId="2" fontId="46" fillId="25" borderId="14" xfId="625" applyNumberFormat="1" applyFont="1" applyFill="1" applyBorder="1" applyAlignment="1">
      <alignment horizontal="center"/>
    </xf>
    <xf numFmtId="0" fontId="46" fillId="25" borderId="17" xfId="625" applyFont="1" applyFill="1" applyBorder="1" applyAlignment="1">
      <alignment horizontal="center" vertical="center" wrapText="1"/>
    </xf>
    <xf numFmtId="14" fontId="43" fillId="25" borderId="0" xfId="625" applyNumberFormat="1" applyFont="1" applyFill="1" applyAlignment="1">
      <alignment horizontal="center" wrapText="1"/>
    </xf>
    <xf numFmtId="0" fontId="46" fillId="25" borderId="0" xfId="625" applyFont="1" applyFill="1" applyAlignment="1">
      <alignment horizontal="center" vertical="center" wrapText="1"/>
    </xf>
    <xf numFmtId="167" fontId="46" fillId="25" borderId="17" xfId="625" applyNumberFormat="1" applyFont="1" applyFill="1" applyBorder="1" applyAlignment="1">
      <alignment horizontal="center" vertical="center" wrapText="1"/>
    </xf>
    <xf numFmtId="167" fontId="46" fillId="25" borderId="0" xfId="625" applyNumberFormat="1" applyFont="1" applyFill="1" applyAlignment="1">
      <alignment horizontal="center" vertical="center" wrapText="1"/>
    </xf>
    <xf numFmtId="2" fontId="46" fillId="25" borderId="17" xfId="789" applyNumberFormat="1" applyFont="1" applyFill="1" applyBorder="1" applyAlignment="1">
      <alignment horizontal="center" vertical="center" wrapText="1"/>
    </xf>
    <xf numFmtId="2" fontId="46" fillId="25" borderId="0" xfId="789" applyNumberFormat="1" applyFont="1" applyFill="1" applyAlignment="1">
      <alignment horizontal="center" vertical="center" wrapText="1"/>
    </xf>
    <xf numFmtId="2" fontId="46" fillId="25" borderId="17" xfId="625" applyNumberFormat="1" applyFont="1" applyFill="1" applyBorder="1" applyAlignment="1">
      <alignment horizontal="center" vertical="center" wrapText="1"/>
    </xf>
    <xf numFmtId="2" fontId="46" fillId="25" borderId="0" xfId="625" applyNumberFormat="1" applyFont="1" applyFill="1" applyAlignment="1">
      <alignment horizontal="center" vertical="center" wrapText="1"/>
    </xf>
    <xf numFmtId="0" fontId="46" fillId="25" borderId="0" xfId="625" applyFont="1" applyFill="1"/>
    <xf numFmtId="0" fontId="46" fillId="25" borderId="15" xfId="625" applyFont="1" applyFill="1" applyBorder="1" applyAlignment="1">
      <alignment horizontal="center"/>
    </xf>
    <xf numFmtId="0" fontId="46" fillId="25" borderId="24" xfId="625" applyFont="1" applyFill="1" applyBorder="1" applyAlignment="1">
      <alignment horizontal="center"/>
    </xf>
    <xf numFmtId="167" fontId="46" fillId="25" borderId="10" xfId="625" applyNumberFormat="1" applyFont="1" applyFill="1" applyBorder="1" applyAlignment="1">
      <alignment horizontal="center"/>
    </xf>
    <xf numFmtId="0" fontId="45" fillId="0" borderId="0" xfId="666" applyFont="1" applyAlignment="1">
      <alignment horizontal="center" vertical="center"/>
    </xf>
    <xf numFmtId="0" fontId="45" fillId="0" borderId="0" xfId="706" applyFont="1" applyFill="1" applyAlignment="1">
      <alignment horizontal="center"/>
    </xf>
    <xf numFmtId="0" fontId="44" fillId="0" borderId="0" xfId="873" applyFont="1" applyFill="1" applyAlignment="1">
      <alignment horizontal="center" vertical="center"/>
    </xf>
    <xf numFmtId="0" fontId="47" fillId="0" borderId="0" xfId="873" applyFont="1" applyFill="1" applyAlignment="1">
      <alignment horizontal="center" vertical="center" wrapText="1"/>
    </xf>
    <xf numFmtId="0" fontId="43" fillId="0" borderId="0" xfId="706" applyFont="1" applyFill="1" applyAlignment="1">
      <alignment horizontal="center"/>
    </xf>
    <xf numFmtId="0" fontId="48" fillId="0" borderId="20" xfId="706" applyFont="1" applyFill="1" applyBorder="1" applyAlignment="1">
      <alignment horizontal="center" vertical="center" wrapText="1"/>
    </xf>
    <xf numFmtId="0" fontId="48" fillId="0" borderId="14" xfId="706" applyFont="1" applyFill="1" applyBorder="1" applyAlignment="1">
      <alignment horizontal="center" vertical="center" wrapText="1"/>
    </xf>
    <xf numFmtId="0" fontId="43" fillId="0" borderId="20" xfId="706" applyFont="1" applyFill="1" applyBorder="1" applyAlignment="1">
      <alignment horizontal="center" vertical="center" wrapText="1"/>
    </xf>
    <xf numFmtId="0" fontId="43" fillId="0" borderId="14" xfId="706" applyFont="1" applyFill="1" applyBorder="1" applyAlignment="1">
      <alignment horizontal="center" vertical="center" wrapText="1"/>
    </xf>
    <xf numFmtId="0" fontId="45" fillId="0" borderId="0" xfId="706" applyFont="1" applyAlignment="1">
      <alignment horizontal="center"/>
    </xf>
    <xf numFmtId="0" fontId="54" fillId="0" borderId="0" xfId="867" applyFont="1" applyAlignment="1">
      <alignment horizontal="center" vertical="center" wrapText="1"/>
    </xf>
    <xf numFmtId="0" fontId="43" fillId="0" borderId="0" xfId="706" applyFont="1" applyAlignment="1">
      <alignment horizontal="center"/>
    </xf>
    <xf numFmtId="0" fontId="44" fillId="0" borderId="12" xfId="706" applyFont="1" applyBorder="1" applyAlignment="1">
      <alignment horizontal="center"/>
    </xf>
    <xf numFmtId="0" fontId="44" fillId="0" borderId="13" xfId="706" applyFont="1" applyBorder="1" applyAlignment="1">
      <alignment horizontal="center"/>
    </xf>
    <xf numFmtId="0" fontId="44" fillId="0" borderId="19" xfId="706" applyFont="1" applyBorder="1" applyAlignment="1">
      <alignment horizontal="center"/>
    </xf>
    <xf numFmtId="2" fontId="46" fillId="0" borderId="17" xfId="0" applyNumberFormat="1" applyFont="1" applyFill="1" applyBorder="1" applyAlignment="1">
      <alignment horizontal="center"/>
    </xf>
  </cellXfs>
  <cellStyles count="904">
    <cellStyle name="20% - Accent1" xfId="1"/>
    <cellStyle name="20% - Accent1 2" xfId="2"/>
    <cellStyle name="20% - Accent1 2 2" xfId="3"/>
    <cellStyle name="20% - Accent1 2 2 2" xfId="4"/>
    <cellStyle name="20% - Accent1 2 3" xfId="5"/>
    <cellStyle name="20% - Accent1 2 3 2" xfId="6"/>
    <cellStyle name="20% - Accent1 2 4" xfId="7"/>
    <cellStyle name="20% - Accent1 2 4 2" xfId="8"/>
    <cellStyle name="20% - Accent1 2 5" xfId="9"/>
    <cellStyle name="20% - Accent1 2 5 2" xfId="10"/>
    <cellStyle name="20% - Accent1 2 6" xfId="11"/>
    <cellStyle name="20% - Accent1 3" xfId="12"/>
    <cellStyle name="20% - Accent1 3 2" xfId="13"/>
    <cellStyle name="20% - Accent1 4" xfId="14"/>
    <cellStyle name="20% - Accent1 4 2" xfId="15"/>
    <cellStyle name="20% - Accent1 4 2 2" xfId="16"/>
    <cellStyle name="20% - Accent1 4 3" xfId="17"/>
    <cellStyle name="20% - Accent1 5" xfId="18"/>
    <cellStyle name="20% - Accent1 5 2" xfId="19"/>
    <cellStyle name="20% - Accent1 6" xfId="20"/>
    <cellStyle name="20% - Accent1 6 2" xfId="21"/>
    <cellStyle name="20% - Accent1 7" xfId="22"/>
    <cellStyle name="20% - Accent1 7 2" xfId="23"/>
    <cellStyle name="20% - Accent1_Q.W. ADMINISTRACIULI SENOBA" xfId="24"/>
    <cellStyle name="20% - Accent2" xfId="25"/>
    <cellStyle name="20% - Accent2 2" xfId="26"/>
    <cellStyle name="20% - Accent2 2 2" xfId="27"/>
    <cellStyle name="20% - Accent2 2 2 2" xfId="28"/>
    <cellStyle name="20% - Accent2 2 3" xfId="29"/>
    <cellStyle name="20% - Accent2 2 3 2" xfId="30"/>
    <cellStyle name="20% - Accent2 2 4" xfId="31"/>
    <cellStyle name="20% - Accent2 2 4 2" xfId="32"/>
    <cellStyle name="20% - Accent2 2 5" xfId="33"/>
    <cellStyle name="20% - Accent2 2 5 2" xfId="34"/>
    <cellStyle name="20% - Accent2 2 6" xfId="35"/>
    <cellStyle name="20% - Accent2 3" xfId="36"/>
    <cellStyle name="20% - Accent2 3 2" xfId="37"/>
    <cellStyle name="20% - Accent2 4" xfId="38"/>
    <cellStyle name="20% - Accent2 4 2" xfId="39"/>
    <cellStyle name="20% - Accent2 4 2 2" xfId="40"/>
    <cellStyle name="20% - Accent2 4 3" xfId="41"/>
    <cellStyle name="20% - Accent2 5" xfId="42"/>
    <cellStyle name="20% - Accent2 5 2" xfId="43"/>
    <cellStyle name="20% - Accent2 6" xfId="44"/>
    <cellStyle name="20% - Accent2 6 2" xfId="45"/>
    <cellStyle name="20% - Accent2 7" xfId="46"/>
    <cellStyle name="20% - Accent2 7 2" xfId="47"/>
    <cellStyle name="20% - Accent2_Q.W. ADMINISTRACIULI SENOBA" xfId="48"/>
    <cellStyle name="20% - Accent3" xfId="49"/>
    <cellStyle name="20% - Accent3 2" xfId="50"/>
    <cellStyle name="20% - Accent3 2 2" xfId="51"/>
    <cellStyle name="20% - Accent3 2 2 2" xfId="52"/>
    <cellStyle name="20% - Accent3 2 3" xfId="53"/>
    <cellStyle name="20% - Accent3 2 3 2" xfId="54"/>
    <cellStyle name="20% - Accent3 2 4" xfId="55"/>
    <cellStyle name="20% - Accent3 2 4 2" xfId="56"/>
    <cellStyle name="20% - Accent3 2 5" xfId="57"/>
    <cellStyle name="20% - Accent3 2 5 2" xfId="58"/>
    <cellStyle name="20% - Accent3 2 6" xfId="59"/>
    <cellStyle name="20% - Accent3 3" xfId="60"/>
    <cellStyle name="20% - Accent3 3 2" xfId="61"/>
    <cellStyle name="20% - Accent3 4" xfId="62"/>
    <cellStyle name="20% - Accent3 4 2" xfId="63"/>
    <cellStyle name="20% - Accent3 4 2 2" xfId="64"/>
    <cellStyle name="20% - Accent3 4 3" xfId="65"/>
    <cellStyle name="20% - Accent3 5" xfId="66"/>
    <cellStyle name="20% - Accent3 5 2" xfId="67"/>
    <cellStyle name="20% - Accent3 6" xfId="68"/>
    <cellStyle name="20% - Accent3 6 2" xfId="69"/>
    <cellStyle name="20% - Accent3 7" xfId="70"/>
    <cellStyle name="20% - Accent3 7 2" xfId="71"/>
    <cellStyle name="20% - Accent3_Q.W. ADMINISTRACIULI SENOBA" xfId="72"/>
    <cellStyle name="20% - Accent4" xfId="73"/>
    <cellStyle name="20% - Accent4 2" xfId="74"/>
    <cellStyle name="20% - Accent4 2 2" xfId="75"/>
    <cellStyle name="20% - Accent4 2 2 2" xfId="76"/>
    <cellStyle name="20% - Accent4 2 3" xfId="77"/>
    <cellStyle name="20% - Accent4 2 3 2" xfId="78"/>
    <cellStyle name="20% - Accent4 2 4" xfId="79"/>
    <cellStyle name="20% - Accent4 2 4 2" xfId="80"/>
    <cellStyle name="20% - Accent4 2 5" xfId="81"/>
    <cellStyle name="20% - Accent4 2 5 2" xfId="82"/>
    <cellStyle name="20% - Accent4 2 6" xfId="83"/>
    <cellStyle name="20% - Accent4 3" xfId="84"/>
    <cellStyle name="20% - Accent4 3 2" xfId="85"/>
    <cellStyle name="20% - Accent4 4" xfId="86"/>
    <cellStyle name="20% - Accent4 4 2" xfId="87"/>
    <cellStyle name="20% - Accent4 4 2 2" xfId="88"/>
    <cellStyle name="20% - Accent4 4 3" xfId="89"/>
    <cellStyle name="20% - Accent4 5" xfId="90"/>
    <cellStyle name="20% - Accent4 5 2" xfId="91"/>
    <cellStyle name="20% - Accent4 6" xfId="92"/>
    <cellStyle name="20% - Accent4 6 2" xfId="93"/>
    <cellStyle name="20% - Accent4 7" xfId="94"/>
    <cellStyle name="20% - Accent4 7 2" xfId="95"/>
    <cellStyle name="20% - Accent4_Q.W. ADMINISTRACIULI SENOBA" xfId="96"/>
    <cellStyle name="20% - Accent5" xfId="97"/>
    <cellStyle name="20% - Accent5 2" xfId="98"/>
    <cellStyle name="20% - Accent5 2 2" xfId="99"/>
    <cellStyle name="20% - Accent5 2 2 2" xfId="100"/>
    <cellStyle name="20% - Accent5 2 3" xfId="101"/>
    <cellStyle name="20% - Accent5 2 3 2" xfId="102"/>
    <cellStyle name="20% - Accent5 2 4" xfId="103"/>
    <cellStyle name="20% - Accent5 2 4 2" xfId="104"/>
    <cellStyle name="20% - Accent5 2 5" xfId="105"/>
    <cellStyle name="20% - Accent5 2 5 2" xfId="106"/>
    <cellStyle name="20% - Accent5 2 6" xfId="107"/>
    <cellStyle name="20% - Accent5 3" xfId="108"/>
    <cellStyle name="20% - Accent5 3 2" xfId="109"/>
    <cellStyle name="20% - Accent5 4" xfId="110"/>
    <cellStyle name="20% - Accent5 4 2" xfId="111"/>
    <cellStyle name="20% - Accent5 4 2 2" xfId="112"/>
    <cellStyle name="20% - Accent5 4 3" xfId="113"/>
    <cellStyle name="20% - Accent5 5" xfId="114"/>
    <cellStyle name="20% - Accent5 5 2" xfId="115"/>
    <cellStyle name="20% - Accent5 6" xfId="116"/>
    <cellStyle name="20% - Accent5 6 2" xfId="117"/>
    <cellStyle name="20% - Accent5 7" xfId="118"/>
    <cellStyle name="20% - Accent5 7 2" xfId="119"/>
    <cellStyle name="20% - Accent5_Q.W. ADMINISTRACIULI SENOBA" xfId="120"/>
    <cellStyle name="20% - Accent6" xfId="121"/>
    <cellStyle name="20% - Accent6 2" xfId="122"/>
    <cellStyle name="20% - Accent6 2 2" xfId="123"/>
    <cellStyle name="20% - Accent6 2 2 2" xfId="124"/>
    <cellStyle name="20% - Accent6 2 3" xfId="125"/>
    <cellStyle name="20% - Accent6 2 3 2" xfId="126"/>
    <cellStyle name="20% - Accent6 2 4" xfId="127"/>
    <cellStyle name="20% - Accent6 2 4 2" xfId="128"/>
    <cellStyle name="20% - Accent6 2 5" xfId="129"/>
    <cellStyle name="20% - Accent6 2 5 2" xfId="130"/>
    <cellStyle name="20% - Accent6 2 6" xfId="131"/>
    <cellStyle name="20% - Accent6 3" xfId="132"/>
    <cellStyle name="20% - Accent6 3 2" xfId="133"/>
    <cellStyle name="20% - Accent6 4" xfId="134"/>
    <cellStyle name="20% - Accent6 4 2" xfId="135"/>
    <cellStyle name="20% - Accent6 4 2 2" xfId="136"/>
    <cellStyle name="20% - Accent6 4 3" xfId="137"/>
    <cellStyle name="20% - Accent6 5" xfId="138"/>
    <cellStyle name="20% - Accent6 5 2" xfId="139"/>
    <cellStyle name="20% - Accent6 6" xfId="140"/>
    <cellStyle name="20% - Accent6 6 2" xfId="141"/>
    <cellStyle name="20% - Accent6 7" xfId="142"/>
    <cellStyle name="20% - Accent6 7 2" xfId="143"/>
    <cellStyle name="20% - Accent6_Q.W. ADMINISTRACIULI SENOBA" xfId="144"/>
    <cellStyle name="40% - Accent1" xfId="145"/>
    <cellStyle name="40% - Accent1 2" xfId="146"/>
    <cellStyle name="40% - Accent1 2 2" xfId="147"/>
    <cellStyle name="40% - Accent1 2 2 2" xfId="148"/>
    <cellStyle name="40% - Accent1 2 3" xfId="149"/>
    <cellStyle name="40% - Accent1 2 3 2" xfId="150"/>
    <cellStyle name="40% - Accent1 2 4" xfId="151"/>
    <cellStyle name="40% - Accent1 2 4 2" xfId="152"/>
    <cellStyle name="40% - Accent1 2 5" xfId="153"/>
    <cellStyle name="40% - Accent1 2 5 2" xfId="154"/>
    <cellStyle name="40% - Accent1 2 6" xfId="155"/>
    <cellStyle name="40% - Accent1 3" xfId="156"/>
    <cellStyle name="40% - Accent1 3 2" xfId="157"/>
    <cellStyle name="40% - Accent1 4" xfId="158"/>
    <cellStyle name="40% - Accent1 4 2" xfId="159"/>
    <cellStyle name="40% - Accent1 4 2 2" xfId="160"/>
    <cellStyle name="40% - Accent1 4 3" xfId="161"/>
    <cellStyle name="40% - Accent1 5" xfId="162"/>
    <cellStyle name="40% - Accent1 5 2" xfId="163"/>
    <cellStyle name="40% - Accent1 6" xfId="164"/>
    <cellStyle name="40% - Accent1 6 2" xfId="165"/>
    <cellStyle name="40% - Accent1 7" xfId="166"/>
    <cellStyle name="40% - Accent1 7 2" xfId="167"/>
    <cellStyle name="40% - Accent1_Q.W. ADMINISTRACIULI SENOBA" xfId="168"/>
    <cellStyle name="40% - Accent2" xfId="169"/>
    <cellStyle name="40% - Accent2 2" xfId="170"/>
    <cellStyle name="40% - Accent2 2 2" xfId="171"/>
    <cellStyle name="40% - Accent2 2 2 2" xfId="172"/>
    <cellStyle name="40% - Accent2 2 3" xfId="173"/>
    <cellStyle name="40% - Accent2 2 3 2" xfId="174"/>
    <cellStyle name="40% - Accent2 2 4" xfId="175"/>
    <cellStyle name="40% - Accent2 2 4 2" xfId="176"/>
    <cellStyle name="40% - Accent2 2 5" xfId="177"/>
    <cellStyle name="40% - Accent2 2 5 2" xfId="178"/>
    <cellStyle name="40% - Accent2 2 6" xfId="179"/>
    <cellStyle name="40% - Accent2 3" xfId="180"/>
    <cellStyle name="40% - Accent2 3 2" xfId="181"/>
    <cellStyle name="40% - Accent2 4" xfId="182"/>
    <cellStyle name="40% - Accent2 4 2" xfId="183"/>
    <cellStyle name="40% - Accent2 4 2 2" xfId="184"/>
    <cellStyle name="40% - Accent2 4 3" xfId="185"/>
    <cellStyle name="40% - Accent2 5" xfId="186"/>
    <cellStyle name="40% - Accent2 5 2" xfId="187"/>
    <cellStyle name="40% - Accent2 6" xfId="188"/>
    <cellStyle name="40% - Accent2 6 2" xfId="189"/>
    <cellStyle name="40% - Accent2 7" xfId="190"/>
    <cellStyle name="40% - Accent2 7 2" xfId="191"/>
    <cellStyle name="40% - Accent2_Q.W. ADMINISTRACIULI SENOBA" xfId="192"/>
    <cellStyle name="40% - Accent3" xfId="193"/>
    <cellStyle name="40% - Accent3 2" xfId="194"/>
    <cellStyle name="40% - Accent3 2 2" xfId="195"/>
    <cellStyle name="40% - Accent3 2 2 2" xfId="196"/>
    <cellStyle name="40% - Accent3 2 3" xfId="197"/>
    <cellStyle name="40% - Accent3 2 3 2" xfId="198"/>
    <cellStyle name="40% - Accent3 2 4" xfId="199"/>
    <cellStyle name="40% - Accent3 2 4 2" xfId="200"/>
    <cellStyle name="40% - Accent3 2 5" xfId="201"/>
    <cellStyle name="40% - Accent3 2 5 2" xfId="202"/>
    <cellStyle name="40% - Accent3 2 6" xfId="203"/>
    <cellStyle name="40% - Accent3 3" xfId="204"/>
    <cellStyle name="40% - Accent3 3 2" xfId="205"/>
    <cellStyle name="40% - Accent3 4" xfId="206"/>
    <cellStyle name="40% - Accent3 4 2" xfId="207"/>
    <cellStyle name="40% - Accent3 4 2 2" xfId="208"/>
    <cellStyle name="40% - Accent3 4 3" xfId="209"/>
    <cellStyle name="40% - Accent3 5" xfId="210"/>
    <cellStyle name="40% - Accent3 5 2" xfId="211"/>
    <cellStyle name="40% - Accent3 6" xfId="212"/>
    <cellStyle name="40% - Accent3 6 2" xfId="213"/>
    <cellStyle name="40% - Accent3 7" xfId="214"/>
    <cellStyle name="40% - Accent3 7 2" xfId="215"/>
    <cellStyle name="40% - Accent3_Q.W. ADMINISTRACIULI SENOBA" xfId="216"/>
    <cellStyle name="40% - Accent4" xfId="217"/>
    <cellStyle name="40% - Accent4 2" xfId="218"/>
    <cellStyle name="40% - Accent4 2 2" xfId="219"/>
    <cellStyle name="40% - Accent4 2 2 2" xfId="220"/>
    <cellStyle name="40% - Accent4 2 3" xfId="221"/>
    <cellStyle name="40% - Accent4 2 3 2" xfId="222"/>
    <cellStyle name="40% - Accent4 2 4" xfId="223"/>
    <cellStyle name="40% - Accent4 2 4 2" xfId="224"/>
    <cellStyle name="40% - Accent4 2 5" xfId="225"/>
    <cellStyle name="40% - Accent4 2 5 2" xfId="226"/>
    <cellStyle name="40% - Accent4 2 6" xfId="227"/>
    <cellStyle name="40% - Accent4 3" xfId="228"/>
    <cellStyle name="40% - Accent4 3 2" xfId="229"/>
    <cellStyle name="40% - Accent4 4" xfId="230"/>
    <cellStyle name="40% - Accent4 4 2" xfId="231"/>
    <cellStyle name="40% - Accent4 4 2 2" xfId="232"/>
    <cellStyle name="40% - Accent4 4 3" xfId="233"/>
    <cellStyle name="40% - Accent4 5" xfId="234"/>
    <cellStyle name="40% - Accent4 5 2" xfId="235"/>
    <cellStyle name="40% - Accent4 6" xfId="236"/>
    <cellStyle name="40% - Accent4 6 2" xfId="237"/>
    <cellStyle name="40% - Accent4 7" xfId="238"/>
    <cellStyle name="40% - Accent4 7 2" xfId="239"/>
    <cellStyle name="40% - Accent4_Q.W. ADMINISTRACIULI SENOBA" xfId="240"/>
    <cellStyle name="40% - Accent5" xfId="241"/>
    <cellStyle name="40% - Accent5 2" xfId="242"/>
    <cellStyle name="40% - Accent5 2 2" xfId="243"/>
    <cellStyle name="40% - Accent5 2 2 2" xfId="244"/>
    <cellStyle name="40% - Accent5 2 3" xfId="245"/>
    <cellStyle name="40% - Accent5 2 3 2" xfId="246"/>
    <cellStyle name="40% - Accent5 2 4" xfId="247"/>
    <cellStyle name="40% - Accent5 2 4 2" xfId="248"/>
    <cellStyle name="40% - Accent5 2 5" xfId="249"/>
    <cellStyle name="40% - Accent5 2 5 2" xfId="250"/>
    <cellStyle name="40% - Accent5 2 6" xfId="251"/>
    <cellStyle name="40% - Accent5 3" xfId="252"/>
    <cellStyle name="40% - Accent5 3 2" xfId="253"/>
    <cellStyle name="40% - Accent5 4" xfId="254"/>
    <cellStyle name="40% - Accent5 4 2" xfId="255"/>
    <cellStyle name="40% - Accent5 4 2 2" xfId="256"/>
    <cellStyle name="40% - Accent5 4 3" xfId="257"/>
    <cellStyle name="40% - Accent5 5" xfId="258"/>
    <cellStyle name="40% - Accent5 5 2" xfId="259"/>
    <cellStyle name="40% - Accent5 6" xfId="260"/>
    <cellStyle name="40% - Accent5 6 2" xfId="261"/>
    <cellStyle name="40% - Accent5 7" xfId="262"/>
    <cellStyle name="40% - Accent5 7 2" xfId="263"/>
    <cellStyle name="40% - Accent5_Q.W. ADMINISTRACIULI SENOBA" xfId="264"/>
    <cellStyle name="40% - Accent6" xfId="265"/>
    <cellStyle name="40% - Accent6 2" xfId="266"/>
    <cellStyle name="40% - Accent6 2 2" xfId="267"/>
    <cellStyle name="40% - Accent6 2 2 2" xfId="268"/>
    <cellStyle name="40% - Accent6 2 3" xfId="269"/>
    <cellStyle name="40% - Accent6 2 3 2" xfId="270"/>
    <cellStyle name="40% - Accent6 2 4" xfId="271"/>
    <cellStyle name="40% - Accent6 2 4 2" xfId="272"/>
    <cellStyle name="40% - Accent6 2 5" xfId="273"/>
    <cellStyle name="40% - Accent6 2 5 2" xfId="274"/>
    <cellStyle name="40% - Accent6 2 6" xfId="275"/>
    <cellStyle name="40% - Accent6 3" xfId="276"/>
    <cellStyle name="40% - Accent6 3 2" xfId="277"/>
    <cellStyle name="40% - Accent6 4" xfId="278"/>
    <cellStyle name="40% - Accent6 4 2" xfId="279"/>
    <cellStyle name="40% - Accent6 4 2 2" xfId="280"/>
    <cellStyle name="40% - Accent6 4 3" xfId="281"/>
    <cellStyle name="40% - Accent6 5" xfId="282"/>
    <cellStyle name="40% - Accent6 5 2" xfId="283"/>
    <cellStyle name="40% - Accent6 6" xfId="284"/>
    <cellStyle name="40% - Accent6 6 2" xfId="285"/>
    <cellStyle name="40% - Accent6 7" xfId="286"/>
    <cellStyle name="40% - Accent6 7 2" xfId="287"/>
    <cellStyle name="40% - Accent6_Q.W. ADMINISTRACIULI SENOBA" xfId="288"/>
    <cellStyle name="60% - Accent1" xfId="289"/>
    <cellStyle name="60% - Accent1 2" xfId="290"/>
    <cellStyle name="60% - Accent1 2 2" xfId="291"/>
    <cellStyle name="60% - Accent1 2 3" xfId="292"/>
    <cellStyle name="60% - Accent1 2 4" xfId="293"/>
    <cellStyle name="60% - Accent1 2 5" xfId="294"/>
    <cellStyle name="60% - Accent1 3" xfId="295"/>
    <cellStyle name="60% - Accent1 4" xfId="296"/>
    <cellStyle name="60% - Accent1 4 2" xfId="297"/>
    <cellStyle name="60% - Accent1 5" xfId="298"/>
    <cellStyle name="60% - Accent1 6" xfId="299"/>
    <cellStyle name="60% - Accent1 7" xfId="300"/>
    <cellStyle name="60% - Accent2" xfId="301"/>
    <cellStyle name="60% - Accent2 2" xfId="302"/>
    <cellStyle name="60% - Accent2 2 2" xfId="303"/>
    <cellStyle name="60% - Accent2 2 3" xfId="304"/>
    <cellStyle name="60% - Accent2 2 4" xfId="305"/>
    <cellStyle name="60% - Accent2 2 5" xfId="306"/>
    <cellStyle name="60% - Accent2 3" xfId="307"/>
    <cellStyle name="60% - Accent2 4" xfId="308"/>
    <cellStyle name="60% - Accent2 4 2" xfId="309"/>
    <cellStyle name="60% - Accent2 5" xfId="310"/>
    <cellStyle name="60% - Accent2 6" xfId="311"/>
    <cellStyle name="60% - Accent2 7" xfId="312"/>
    <cellStyle name="60% - Accent3" xfId="313"/>
    <cellStyle name="60% - Accent3 2" xfId="314"/>
    <cellStyle name="60% - Accent3 2 2" xfId="315"/>
    <cellStyle name="60% - Accent3 2 3" xfId="316"/>
    <cellStyle name="60% - Accent3 2 4" xfId="317"/>
    <cellStyle name="60% - Accent3 2 5" xfId="318"/>
    <cellStyle name="60% - Accent3 3" xfId="319"/>
    <cellStyle name="60% - Accent3 4" xfId="320"/>
    <cellStyle name="60% - Accent3 4 2" xfId="321"/>
    <cellStyle name="60% - Accent3 5" xfId="322"/>
    <cellStyle name="60% - Accent3 6" xfId="323"/>
    <cellStyle name="60% - Accent3 7" xfId="324"/>
    <cellStyle name="60% - Accent4" xfId="325"/>
    <cellStyle name="60% - Accent4 2" xfId="326"/>
    <cellStyle name="60% - Accent4 2 2" xfId="327"/>
    <cellStyle name="60% - Accent4 2 3" xfId="328"/>
    <cellStyle name="60% - Accent4 2 4" xfId="329"/>
    <cellStyle name="60% - Accent4 2 5" xfId="330"/>
    <cellStyle name="60% - Accent4 3" xfId="331"/>
    <cellStyle name="60% - Accent4 4" xfId="332"/>
    <cellStyle name="60% - Accent4 4 2" xfId="333"/>
    <cellStyle name="60% - Accent4 5" xfId="334"/>
    <cellStyle name="60% - Accent4 6" xfId="335"/>
    <cellStyle name="60% - Accent4 7" xfId="336"/>
    <cellStyle name="60% - Accent5" xfId="337"/>
    <cellStyle name="60% - Accent5 2" xfId="338"/>
    <cellStyle name="60% - Accent5 2 2" xfId="339"/>
    <cellStyle name="60% - Accent5 2 3" xfId="340"/>
    <cellStyle name="60% - Accent5 2 4" xfId="341"/>
    <cellStyle name="60% - Accent5 2 5" xfId="342"/>
    <cellStyle name="60% - Accent5 3" xfId="343"/>
    <cellStyle name="60% - Accent5 4" xfId="344"/>
    <cellStyle name="60% - Accent5 4 2" xfId="345"/>
    <cellStyle name="60% - Accent5 5" xfId="346"/>
    <cellStyle name="60% - Accent5 6" xfId="347"/>
    <cellStyle name="60% - Accent5 7" xfId="348"/>
    <cellStyle name="60% - Accent6" xfId="349"/>
    <cellStyle name="60% - Accent6 2" xfId="350"/>
    <cellStyle name="60% - Accent6 2 2" xfId="351"/>
    <cellStyle name="60% - Accent6 2 3" xfId="352"/>
    <cellStyle name="60% - Accent6 2 4" xfId="353"/>
    <cellStyle name="60% - Accent6 2 5" xfId="354"/>
    <cellStyle name="60% - Accent6 3" xfId="355"/>
    <cellStyle name="60% - Accent6 4" xfId="356"/>
    <cellStyle name="60% - Accent6 4 2" xfId="357"/>
    <cellStyle name="60% - Accent6 5" xfId="358"/>
    <cellStyle name="60% - Accent6 6" xfId="359"/>
    <cellStyle name="60% - Accent6 7" xfId="360"/>
    <cellStyle name="Accent1" xfId="361"/>
    <cellStyle name="Accent1 2" xfId="362"/>
    <cellStyle name="Accent1 2 2" xfId="363"/>
    <cellStyle name="Accent1 2 3" xfId="364"/>
    <cellStyle name="Accent1 2 4" xfId="365"/>
    <cellStyle name="Accent1 2 5" xfId="366"/>
    <cellStyle name="Accent1 3" xfId="367"/>
    <cellStyle name="Accent1 4" xfId="368"/>
    <cellStyle name="Accent1 4 2" xfId="369"/>
    <cellStyle name="Accent1 5" xfId="370"/>
    <cellStyle name="Accent1 6" xfId="371"/>
    <cellStyle name="Accent1 7" xfId="372"/>
    <cellStyle name="Accent2" xfId="373"/>
    <cellStyle name="Accent2 2" xfId="374"/>
    <cellStyle name="Accent2 2 2" xfId="375"/>
    <cellStyle name="Accent2 2 3" xfId="376"/>
    <cellStyle name="Accent2 2 4" xfId="377"/>
    <cellStyle name="Accent2 2 5" xfId="378"/>
    <cellStyle name="Accent2 3" xfId="379"/>
    <cellStyle name="Accent2 4" xfId="380"/>
    <cellStyle name="Accent2 4 2" xfId="381"/>
    <cellStyle name="Accent2 5" xfId="382"/>
    <cellStyle name="Accent2 6" xfId="383"/>
    <cellStyle name="Accent2 7" xfId="384"/>
    <cellStyle name="Accent3" xfId="385"/>
    <cellStyle name="Accent3 2" xfId="386"/>
    <cellStyle name="Accent3 2 2" xfId="387"/>
    <cellStyle name="Accent3 2 3" xfId="388"/>
    <cellStyle name="Accent3 2 4" xfId="389"/>
    <cellStyle name="Accent3 2 5" xfId="390"/>
    <cellStyle name="Accent3 3" xfId="391"/>
    <cellStyle name="Accent3 4" xfId="392"/>
    <cellStyle name="Accent3 4 2" xfId="393"/>
    <cellStyle name="Accent3 5" xfId="394"/>
    <cellStyle name="Accent3 6" xfId="395"/>
    <cellStyle name="Accent3 7" xfId="396"/>
    <cellStyle name="Accent4" xfId="397"/>
    <cellStyle name="Accent4 2" xfId="398"/>
    <cellStyle name="Accent4 2 2" xfId="399"/>
    <cellStyle name="Accent4 2 3" xfId="400"/>
    <cellStyle name="Accent4 2 4" xfId="401"/>
    <cellStyle name="Accent4 2 5" xfId="402"/>
    <cellStyle name="Accent4 3" xfId="403"/>
    <cellStyle name="Accent4 4" xfId="404"/>
    <cellStyle name="Accent4 4 2" xfId="405"/>
    <cellStyle name="Accent4 5" xfId="406"/>
    <cellStyle name="Accent4 6" xfId="407"/>
    <cellStyle name="Accent4 7" xfId="408"/>
    <cellStyle name="Accent5" xfId="409"/>
    <cellStyle name="Accent5 2" xfId="410"/>
    <cellStyle name="Accent5 2 2" xfId="411"/>
    <cellStyle name="Accent5 2 3" xfId="412"/>
    <cellStyle name="Accent5 2 4" xfId="413"/>
    <cellStyle name="Accent5 2 5" xfId="414"/>
    <cellStyle name="Accent5 3" xfId="415"/>
    <cellStyle name="Accent5 4" xfId="416"/>
    <cellStyle name="Accent5 4 2" xfId="417"/>
    <cellStyle name="Accent5 5" xfId="418"/>
    <cellStyle name="Accent5 6" xfId="419"/>
    <cellStyle name="Accent5 7" xfId="420"/>
    <cellStyle name="Accent6" xfId="421"/>
    <cellStyle name="Accent6 2" xfId="422"/>
    <cellStyle name="Accent6 2 2" xfId="423"/>
    <cellStyle name="Accent6 2 3" xfId="424"/>
    <cellStyle name="Accent6 2 4" xfId="425"/>
    <cellStyle name="Accent6 2 5" xfId="426"/>
    <cellStyle name="Accent6 3" xfId="427"/>
    <cellStyle name="Accent6 4" xfId="428"/>
    <cellStyle name="Accent6 4 2" xfId="429"/>
    <cellStyle name="Accent6 5" xfId="430"/>
    <cellStyle name="Accent6 6" xfId="431"/>
    <cellStyle name="Accent6 7" xfId="432"/>
    <cellStyle name="Bad" xfId="433"/>
    <cellStyle name="Bad 2" xfId="434"/>
    <cellStyle name="Bad 2 2" xfId="435"/>
    <cellStyle name="Bad 2 3" xfId="436"/>
    <cellStyle name="Bad 2 4" xfId="437"/>
    <cellStyle name="Bad 2 5" xfId="438"/>
    <cellStyle name="Bad 3" xfId="439"/>
    <cellStyle name="Bad 4" xfId="440"/>
    <cellStyle name="Bad 4 2" xfId="441"/>
    <cellStyle name="Bad 5" xfId="442"/>
    <cellStyle name="Bad 6" xfId="443"/>
    <cellStyle name="Bad 7" xfId="444"/>
    <cellStyle name="Calculation" xfId="445"/>
    <cellStyle name="Calculation 2" xfId="446"/>
    <cellStyle name="Calculation 2 2" xfId="447"/>
    <cellStyle name="Calculation 2 3" xfId="448"/>
    <cellStyle name="Calculation 2 4" xfId="449"/>
    <cellStyle name="Calculation 2 5" xfId="450"/>
    <cellStyle name="Calculation 2_anakia II etapi.xls sm. defeqturi" xfId="451"/>
    <cellStyle name="Calculation 3" xfId="452"/>
    <cellStyle name="Calculation 4" xfId="453"/>
    <cellStyle name="Calculation 4 2" xfId="454"/>
    <cellStyle name="Calculation 4_anakia II etapi.xls sm. defeqturi" xfId="455"/>
    <cellStyle name="Calculation 5" xfId="456"/>
    <cellStyle name="Calculation 6" xfId="457"/>
    <cellStyle name="Calculation 7" xfId="458"/>
    <cellStyle name="Check Cell" xfId="459"/>
    <cellStyle name="Check Cell 2" xfId="460"/>
    <cellStyle name="Check Cell 2 2" xfId="461"/>
    <cellStyle name="Check Cell 2 3" xfId="462"/>
    <cellStyle name="Check Cell 2 4" xfId="463"/>
    <cellStyle name="Check Cell 2 5" xfId="464"/>
    <cellStyle name="Check Cell 2_anakia II etapi.xls sm. defeqturi" xfId="465"/>
    <cellStyle name="Check Cell 3" xfId="466"/>
    <cellStyle name="Check Cell 4" xfId="467"/>
    <cellStyle name="Check Cell 4 2" xfId="468"/>
    <cellStyle name="Check Cell 4_anakia II etapi.xls sm. defeqturi" xfId="469"/>
    <cellStyle name="Check Cell 5" xfId="470"/>
    <cellStyle name="Check Cell 6" xfId="471"/>
    <cellStyle name="Check Cell 7" xfId="472"/>
    <cellStyle name="Comma 10" xfId="473"/>
    <cellStyle name="Comma 10 2" xfId="474"/>
    <cellStyle name="Comma 11" xfId="475"/>
    <cellStyle name="Comma 12" xfId="476"/>
    <cellStyle name="Comma 12 2" xfId="477"/>
    <cellStyle name="Comma 12 3" xfId="478"/>
    <cellStyle name="Comma 12 4" xfId="479"/>
    <cellStyle name="Comma 12 5" xfId="480"/>
    <cellStyle name="Comma 12 6" xfId="481"/>
    <cellStyle name="Comma 12 7" xfId="482"/>
    <cellStyle name="Comma 12 8" xfId="483"/>
    <cellStyle name="Comma 13" xfId="484"/>
    <cellStyle name="Comma 14" xfId="485"/>
    <cellStyle name="Comma 15" xfId="486"/>
    <cellStyle name="Comma 15 2" xfId="487"/>
    <cellStyle name="Comma 16" xfId="488"/>
    <cellStyle name="Comma 17" xfId="489"/>
    <cellStyle name="Comma 17 2" xfId="490"/>
    <cellStyle name="Comma 18" xfId="491"/>
    <cellStyle name="Comma 19" xfId="492"/>
    <cellStyle name="Comma 2" xfId="493"/>
    <cellStyle name="Comma 2 2" xfId="494"/>
    <cellStyle name="Comma 2 2 2" xfId="495"/>
    <cellStyle name="Comma 2 2 3" xfId="496"/>
    <cellStyle name="Comma 2 3" xfId="497"/>
    <cellStyle name="Comma 20" xfId="498"/>
    <cellStyle name="Comma 3" xfId="499"/>
    <cellStyle name="Comma 4" xfId="500"/>
    <cellStyle name="Comma 5" xfId="501"/>
    <cellStyle name="Comma 6" xfId="502"/>
    <cellStyle name="Comma 7" xfId="503"/>
    <cellStyle name="Comma 8" xfId="504"/>
    <cellStyle name="Comma 9" xfId="505"/>
    <cellStyle name="Explanatory Text" xfId="506"/>
    <cellStyle name="Explanatory Text 2" xfId="507"/>
    <cellStyle name="Explanatory Text 2 2" xfId="508"/>
    <cellStyle name="Explanatory Text 2 3" xfId="509"/>
    <cellStyle name="Explanatory Text 2 4" xfId="510"/>
    <cellStyle name="Explanatory Text 2 5" xfId="511"/>
    <cellStyle name="Explanatory Text 3" xfId="512"/>
    <cellStyle name="Explanatory Text 4" xfId="513"/>
    <cellStyle name="Explanatory Text 4 2" xfId="514"/>
    <cellStyle name="Explanatory Text 5" xfId="515"/>
    <cellStyle name="Explanatory Text 6" xfId="516"/>
    <cellStyle name="Explanatory Text 7" xfId="517"/>
    <cellStyle name="Good" xfId="518"/>
    <cellStyle name="Good 2" xfId="519"/>
    <cellStyle name="Good 2 2" xfId="520"/>
    <cellStyle name="Good 2 3" xfId="521"/>
    <cellStyle name="Good 2 4" xfId="522"/>
    <cellStyle name="Good 2 5" xfId="523"/>
    <cellStyle name="Good 3" xfId="524"/>
    <cellStyle name="Good 4" xfId="525"/>
    <cellStyle name="Good 4 2" xfId="526"/>
    <cellStyle name="Good 5" xfId="527"/>
    <cellStyle name="Good 6" xfId="528"/>
    <cellStyle name="Good 7" xfId="529"/>
    <cellStyle name="Heading 1" xfId="530"/>
    <cellStyle name="Heading 1 2" xfId="531"/>
    <cellStyle name="Heading 1 2 2" xfId="532"/>
    <cellStyle name="Heading 1 2 3" xfId="533"/>
    <cellStyle name="Heading 1 2 4" xfId="534"/>
    <cellStyle name="Heading 1 2 5" xfId="535"/>
    <cellStyle name="Heading 1 2_anakia II etapi.xls sm. defeqturi" xfId="536"/>
    <cellStyle name="Heading 1 3" xfId="537"/>
    <cellStyle name="Heading 1 4" xfId="538"/>
    <cellStyle name="Heading 1 4 2" xfId="539"/>
    <cellStyle name="Heading 1 4_anakia II etapi.xls sm. defeqturi" xfId="540"/>
    <cellStyle name="Heading 1 5" xfId="541"/>
    <cellStyle name="Heading 1 6" xfId="542"/>
    <cellStyle name="Heading 1 7" xfId="543"/>
    <cellStyle name="Heading 2" xfId="544"/>
    <cellStyle name="Heading 2 2" xfId="545"/>
    <cellStyle name="Heading 2 2 2" xfId="546"/>
    <cellStyle name="Heading 2 2 3" xfId="547"/>
    <cellStyle name="Heading 2 2 4" xfId="548"/>
    <cellStyle name="Heading 2 2 5" xfId="549"/>
    <cellStyle name="Heading 2 2_anakia II etapi.xls sm. defeqturi" xfId="550"/>
    <cellStyle name="Heading 2 3" xfId="551"/>
    <cellStyle name="Heading 2 4" xfId="552"/>
    <cellStyle name="Heading 2 4 2" xfId="553"/>
    <cellStyle name="Heading 2 4_anakia II etapi.xls sm. defeqturi" xfId="554"/>
    <cellStyle name="Heading 2 5" xfId="555"/>
    <cellStyle name="Heading 2 6" xfId="556"/>
    <cellStyle name="Heading 2 7" xfId="557"/>
    <cellStyle name="Heading 3" xfId="558"/>
    <cellStyle name="Heading 3 2" xfId="559"/>
    <cellStyle name="Heading 3 2 2" xfId="560"/>
    <cellStyle name="Heading 3 2 3" xfId="561"/>
    <cellStyle name="Heading 3 2 4" xfId="562"/>
    <cellStyle name="Heading 3 2 5" xfId="563"/>
    <cellStyle name="Heading 3 2_anakia II etapi.xls sm. defeqturi" xfId="564"/>
    <cellStyle name="Heading 3 3" xfId="565"/>
    <cellStyle name="Heading 3 4" xfId="566"/>
    <cellStyle name="Heading 3 4 2" xfId="567"/>
    <cellStyle name="Heading 3 4_anakia II etapi.xls sm. defeqturi" xfId="568"/>
    <cellStyle name="Heading 3 5" xfId="569"/>
    <cellStyle name="Heading 3 6" xfId="570"/>
    <cellStyle name="Heading 3 7" xfId="571"/>
    <cellStyle name="Heading 4" xfId="572"/>
    <cellStyle name="Heading 4 2" xfId="573"/>
    <cellStyle name="Heading 4 2 2" xfId="574"/>
    <cellStyle name="Heading 4 2 3" xfId="575"/>
    <cellStyle name="Heading 4 2 4" xfId="576"/>
    <cellStyle name="Heading 4 2 5" xfId="577"/>
    <cellStyle name="Heading 4 3" xfId="578"/>
    <cellStyle name="Heading 4 4" xfId="579"/>
    <cellStyle name="Heading 4 4 2" xfId="580"/>
    <cellStyle name="Heading 4 5" xfId="581"/>
    <cellStyle name="Heading 4 6" xfId="582"/>
    <cellStyle name="Heading 4 7" xfId="583"/>
    <cellStyle name="Hyperlink 2" xfId="584"/>
    <cellStyle name="Input" xfId="585"/>
    <cellStyle name="Input 2" xfId="586"/>
    <cellStyle name="Input 2 2" xfId="587"/>
    <cellStyle name="Input 2 3" xfId="588"/>
    <cellStyle name="Input 2 4" xfId="589"/>
    <cellStyle name="Input 2 5" xfId="590"/>
    <cellStyle name="Input 2_anakia II etapi.xls sm. defeqturi" xfId="591"/>
    <cellStyle name="Input 3" xfId="592"/>
    <cellStyle name="Input 4" xfId="593"/>
    <cellStyle name="Input 4 2" xfId="594"/>
    <cellStyle name="Input 4_anakia II etapi.xls sm. defeqturi" xfId="595"/>
    <cellStyle name="Input 5" xfId="596"/>
    <cellStyle name="Input 6" xfId="597"/>
    <cellStyle name="Input 7" xfId="598"/>
    <cellStyle name="Linked Cell" xfId="599"/>
    <cellStyle name="Linked Cell 2" xfId="600"/>
    <cellStyle name="Linked Cell 2 2" xfId="601"/>
    <cellStyle name="Linked Cell 2 3" xfId="602"/>
    <cellStyle name="Linked Cell 2 4" xfId="603"/>
    <cellStyle name="Linked Cell 2 5" xfId="604"/>
    <cellStyle name="Linked Cell 2_anakia II etapi.xls sm. defeqturi" xfId="605"/>
    <cellStyle name="Linked Cell 3" xfId="606"/>
    <cellStyle name="Linked Cell 4" xfId="607"/>
    <cellStyle name="Linked Cell 4 2" xfId="608"/>
    <cellStyle name="Linked Cell 4_anakia II etapi.xls sm. defeqturi" xfId="609"/>
    <cellStyle name="Linked Cell 5" xfId="610"/>
    <cellStyle name="Linked Cell 6" xfId="611"/>
    <cellStyle name="Linked Cell 7" xfId="612"/>
    <cellStyle name="Neutral" xfId="613"/>
    <cellStyle name="Neutral 2" xfId="614"/>
    <cellStyle name="Neutral 2 2" xfId="615"/>
    <cellStyle name="Neutral 2 3" xfId="616"/>
    <cellStyle name="Neutral 2 4" xfId="617"/>
    <cellStyle name="Neutral 2 5" xfId="618"/>
    <cellStyle name="Neutral 3" xfId="619"/>
    <cellStyle name="Neutral 4" xfId="620"/>
    <cellStyle name="Neutral 4 2" xfId="621"/>
    <cellStyle name="Neutral 5" xfId="622"/>
    <cellStyle name="Neutral 6" xfId="623"/>
    <cellStyle name="Neutral 7" xfId="624"/>
    <cellStyle name="Normal" xfId="0" builtinId="0"/>
    <cellStyle name="Normal 10" xfId="625"/>
    <cellStyle name="Normal 10 2" xfId="626"/>
    <cellStyle name="Normal 11" xfId="627"/>
    <cellStyle name="Normal 11 2" xfId="628"/>
    <cellStyle name="Normal 11 2 2" xfId="629"/>
    <cellStyle name="Normal 11 3" xfId="630"/>
    <cellStyle name="Normal 11_GAZI-2010" xfId="631"/>
    <cellStyle name="Normal 12" xfId="632"/>
    <cellStyle name="Normal 12 2" xfId="633"/>
    <cellStyle name="Normal 12_gazis gare qseli" xfId="634"/>
    <cellStyle name="Normal 13" xfId="635"/>
    <cellStyle name="Normal 13 2" xfId="636"/>
    <cellStyle name="Normal 13 2 2" xfId="637"/>
    <cellStyle name="Normal 13 2 3" xfId="899"/>
    <cellStyle name="Normal 13 3" xfId="638"/>
    <cellStyle name="Normal 13 3 2" xfId="639"/>
    <cellStyle name="Normal 13 3 2 2" xfId="903"/>
    <cellStyle name="Normal 13 3 3" xfId="640"/>
    <cellStyle name="Normal 13 3 3 2" xfId="641"/>
    <cellStyle name="Normal 13 3 3 3" xfId="642"/>
    <cellStyle name="Normal 13 3 3 6" xfId="900"/>
    <cellStyle name="Normal 13 3 4" xfId="643"/>
    <cellStyle name="Normal 13 3 5" xfId="644"/>
    <cellStyle name="Normal 13 4" xfId="645"/>
    <cellStyle name="Normal 13 5" xfId="646"/>
    <cellStyle name="Normal 13 5 2" xfId="647"/>
    <cellStyle name="Normal 13 5 3" xfId="648"/>
    <cellStyle name="Normal 13 5 3 2" xfId="649"/>
    <cellStyle name="Normal 13 5 3 2 2" xfId="901"/>
    <cellStyle name="Normal 13 5 3 3" xfId="650"/>
    <cellStyle name="Normal 13 5 3 4" xfId="651"/>
    <cellStyle name="Normal 13 5 4" xfId="652"/>
    <cellStyle name="Normal 13 6" xfId="653"/>
    <cellStyle name="Normal 13 7" xfId="654"/>
    <cellStyle name="Normal 13_# 6-1 27.01.12 - копия (1)" xfId="655"/>
    <cellStyle name="Normal 14" xfId="656"/>
    <cellStyle name="Normal 14 2" xfId="657"/>
    <cellStyle name="Normal 14 3" xfId="658"/>
    <cellStyle name="Normal 14 3 2" xfId="659"/>
    <cellStyle name="Normal 14 4" xfId="660"/>
    <cellStyle name="Normal 14 5" xfId="661"/>
    <cellStyle name="Normal 14 6" xfId="662"/>
    <cellStyle name="Normal 14_anakia II etapi.xls sm. defeqturi" xfId="663"/>
    <cellStyle name="Normal 15" xfId="664"/>
    <cellStyle name="Normal 16" xfId="665"/>
    <cellStyle name="Normal 16 2" xfId="666"/>
    <cellStyle name="Normal 16 3" xfId="667"/>
    <cellStyle name="Normal 16 4" xfId="668"/>
    <cellStyle name="Normal 16_# 6-1 27.01.12 - копия (1)" xfId="669"/>
    <cellStyle name="Normal 17" xfId="670"/>
    <cellStyle name="Normal 18" xfId="671"/>
    <cellStyle name="Normal 19" xfId="672"/>
    <cellStyle name="Normal 2" xfId="673"/>
    <cellStyle name="Normal 2 10" xfId="674"/>
    <cellStyle name="Normal 2 11" xfId="675"/>
    <cellStyle name="Normal 2 2" xfId="676"/>
    <cellStyle name="Normal 2 2 2" xfId="677"/>
    <cellStyle name="Normal 2 2 3" xfId="678"/>
    <cellStyle name="Normal 2 2 4" xfId="679"/>
    <cellStyle name="Normal 2 2 5" xfId="680"/>
    <cellStyle name="Normal 2 2 6" xfId="681"/>
    <cellStyle name="Normal 2 2 7" xfId="682"/>
    <cellStyle name="Normal 2 2_2D4CD000" xfId="683"/>
    <cellStyle name="Normal 2 3" xfId="684"/>
    <cellStyle name="Normal 2 4" xfId="685"/>
    <cellStyle name="Normal 2 5" xfId="686"/>
    <cellStyle name="Normal 2 6" xfId="687"/>
    <cellStyle name="Normal 2 7" xfId="688"/>
    <cellStyle name="Normal 2 7 2" xfId="689"/>
    <cellStyle name="Normal 2 7 3" xfId="690"/>
    <cellStyle name="Normal 2 7_anakia II etapi.xls sm. defeqturi" xfId="691"/>
    <cellStyle name="Normal 2 8" xfId="692"/>
    <cellStyle name="Normal 2 9" xfId="693"/>
    <cellStyle name="Normal 2_anakia II etapi.xls sm. defeqturi" xfId="694"/>
    <cellStyle name="Normal 20" xfId="695"/>
    <cellStyle name="Normal 21" xfId="696"/>
    <cellStyle name="Normal 22" xfId="697"/>
    <cellStyle name="Normal 23" xfId="698"/>
    <cellStyle name="Normal 24" xfId="699"/>
    <cellStyle name="Normal 25" xfId="700"/>
    <cellStyle name="Normal 26" xfId="701"/>
    <cellStyle name="Normal 27" xfId="702"/>
    <cellStyle name="Normal 28" xfId="703"/>
    <cellStyle name="Normal 29" xfId="704"/>
    <cellStyle name="Normal 29 2" xfId="705"/>
    <cellStyle name="Normal 3" xfId="706"/>
    <cellStyle name="Normal 3 2" xfId="707"/>
    <cellStyle name="Normal 3 2 2" xfId="708"/>
    <cellStyle name="Normal 3 2_anakia II etapi.xls sm. defeqturi" xfId="709"/>
    <cellStyle name="Normal 3 3" xfId="710"/>
    <cellStyle name="Normal 30" xfId="711"/>
    <cellStyle name="Normal 30 2" xfId="712"/>
    <cellStyle name="Normal 31" xfId="713"/>
    <cellStyle name="Normal 32" xfId="714"/>
    <cellStyle name="Normal 32 2" xfId="715"/>
    <cellStyle name="Normal 32 2 2" xfId="716"/>
    <cellStyle name="Normal 32 3" xfId="717"/>
    <cellStyle name="Normal 32 3 2" xfId="718"/>
    <cellStyle name="Normal 32 3 2 2" xfId="719"/>
    <cellStyle name="Normal 32 4" xfId="720"/>
    <cellStyle name="Normal 32_# 6-1 27.01.12 - копия (1)" xfId="721"/>
    <cellStyle name="Normal 33" xfId="722"/>
    <cellStyle name="Normal 33 2" xfId="723"/>
    <cellStyle name="Normal 34" xfId="724"/>
    <cellStyle name="Normal 35" xfId="725"/>
    <cellStyle name="Normal 35 2" xfId="726"/>
    <cellStyle name="Normal 35 3" xfId="727"/>
    <cellStyle name="Normal 36" xfId="728"/>
    <cellStyle name="Normal 36 2" xfId="729"/>
    <cellStyle name="Normal 36 2 2" xfId="730"/>
    <cellStyle name="Normal 36 2 2 3" xfId="898"/>
    <cellStyle name="Normal 36 2 2 4" xfId="902"/>
    <cellStyle name="Normal 36 2 3" xfId="731"/>
    <cellStyle name="Normal 36 2 4" xfId="732"/>
    <cellStyle name="Normal 36 3" xfId="733"/>
    <cellStyle name="Normal 36 4" xfId="734"/>
    <cellStyle name="Normal 37" xfId="735"/>
    <cellStyle name="Normal 37 2" xfId="736"/>
    <cellStyle name="Normal 38" xfId="737"/>
    <cellStyle name="Normal 38 2" xfId="738"/>
    <cellStyle name="Normal 38 2 2" xfId="739"/>
    <cellStyle name="Normal 38 3" xfId="740"/>
    <cellStyle name="Normal 38 3 2" xfId="741"/>
    <cellStyle name="Normal 38 4" xfId="742"/>
    <cellStyle name="Normal 39" xfId="743"/>
    <cellStyle name="Normal 39 2" xfId="744"/>
    <cellStyle name="Normal 4" xfId="745"/>
    <cellStyle name="Normal 4 2" xfId="746"/>
    <cellStyle name="Normal 4 3" xfId="747"/>
    <cellStyle name="Normal 40" xfId="748"/>
    <cellStyle name="Normal 40 2" xfId="749"/>
    <cellStyle name="Normal 40 3" xfId="750"/>
    <cellStyle name="Normal 41" xfId="751"/>
    <cellStyle name="Normal 41 2" xfId="752"/>
    <cellStyle name="Normal 42" xfId="753"/>
    <cellStyle name="Normal 42 2" xfId="754"/>
    <cellStyle name="Normal 42 3" xfId="755"/>
    <cellStyle name="Normal 43" xfId="756"/>
    <cellStyle name="Normal 44" xfId="757"/>
    <cellStyle name="Normal 45" xfId="758"/>
    <cellStyle name="Normal 46" xfId="759"/>
    <cellStyle name="Normal 47" xfId="760"/>
    <cellStyle name="Normal 47 2" xfId="761"/>
    <cellStyle name="Normal 47 3" xfId="762"/>
    <cellStyle name="Normal 47 3 2" xfId="763"/>
    <cellStyle name="Normal 47 4" xfId="764"/>
    <cellStyle name="Normal 5" xfId="765"/>
    <cellStyle name="Normal 5 2" xfId="766"/>
    <cellStyle name="Normal 5 2 2" xfId="767"/>
    <cellStyle name="Normal 5 3" xfId="768"/>
    <cellStyle name="Normal 5 4" xfId="769"/>
    <cellStyle name="Normal 5 4 2" xfId="770"/>
    <cellStyle name="Normal 5 4 3" xfId="771"/>
    <cellStyle name="Normal 5 5" xfId="772"/>
    <cellStyle name="Normal 5_Copy of SAN2010" xfId="773"/>
    <cellStyle name="Normal 6" xfId="774"/>
    <cellStyle name="Normal 7" xfId="775"/>
    <cellStyle name="Normal 75" xfId="776"/>
    <cellStyle name="Normal 8" xfId="777"/>
    <cellStyle name="Normal 8 2" xfId="778"/>
    <cellStyle name="Normal 8_2D4CD000" xfId="779"/>
    <cellStyle name="Normal 9" xfId="780"/>
    <cellStyle name="Normal 9 2" xfId="781"/>
    <cellStyle name="Normal 9 2 2" xfId="782"/>
    <cellStyle name="Normal 9 2 3" xfId="783"/>
    <cellStyle name="Normal 9 2 4" xfId="784"/>
    <cellStyle name="Normal 9 2_anakia II etapi.xls sm. defeqturi" xfId="785"/>
    <cellStyle name="Normal 9_2D4CD000" xfId="786"/>
    <cellStyle name="Normal_gare wyalsadfenigagarini" xfId="787"/>
    <cellStyle name="Normal_gare wyalsadfenigagarini 10" xfId="788"/>
    <cellStyle name="Normal_gare wyalsadfenigagarini 2 2" xfId="789"/>
    <cellStyle name="Normal_gare wyalsadfenigagarini 2_SMSH2008-IIkv ." xfId="790"/>
    <cellStyle name="Normal_sida wyalsadeni 2 2" xfId="791"/>
    <cellStyle name="Note" xfId="792"/>
    <cellStyle name="Note 2" xfId="793"/>
    <cellStyle name="Note 2 2" xfId="794"/>
    <cellStyle name="Note 2 3" xfId="795"/>
    <cellStyle name="Note 2 4" xfId="796"/>
    <cellStyle name="Note 2 5" xfId="797"/>
    <cellStyle name="Note 2_anakia II etapi.xls sm. defeqturi" xfId="798"/>
    <cellStyle name="Note 3" xfId="799"/>
    <cellStyle name="Note 4" xfId="800"/>
    <cellStyle name="Note 4 2" xfId="801"/>
    <cellStyle name="Note 4_anakia II etapi.xls sm. defeqturi" xfId="802"/>
    <cellStyle name="Note 5" xfId="803"/>
    <cellStyle name="Note 6" xfId="804"/>
    <cellStyle name="Note 7" xfId="805"/>
    <cellStyle name="Output" xfId="806"/>
    <cellStyle name="Output 2" xfId="807"/>
    <cellStyle name="Output 2 2" xfId="808"/>
    <cellStyle name="Output 2 3" xfId="809"/>
    <cellStyle name="Output 2 4" xfId="810"/>
    <cellStyle name="Output 2 5" xfId="811"/>
    <cellStyle name="Output 2_anakia II etapi.xls sm. defeqturi" xfId="812"/>
    <cellStyle name="Output 3" xfId="813"/>
    <cellStyle name="Output 4" xfId="814"/>
    <cellStyle name="Output 4 2" xfId="815"/>
    <cellStyle name="Output 4_anakia II etapi.xls sm. defeqturi" xfId="816"/>
    <cellStyle name="Output 5" xfId="817"/>
    <cellStyle name="Output 6" xfId="818"/>
    <cellStyle name="Output 7" xfId="819"/>
    <cellStyle name="Percent 2" xfId="820"/>
    <cellStyle name="Percent 3" xfId="821"/>
    <cellStyle name="Percent 3 2" xfId="822"/>
    <cellStyle name="Percent 4" xfId="823"/>
    <cellStyle name="Percent 5" xfId="824"/>
    <cellStyle name="Percent 6" xfId="825"/>
    <cellStyle name="Style 1" xfId="826"/>
    <cellStyle name="Title" xfId="827"/>
    <cellStyle name="Title 2" xfId="828"/>
    <cellStyle name="Title 2 2" xfId="829"/>
    <cellStyle name="Title 2 3" xfId="830"/>
    <cellStyle name="Title 2 4" xfId="831"/>
    <cellStyle name="Title 2 5" xfId="832"/>
    <cellStyle name="Title 3" xfId="833"/>
    <cellStyle name="Title 4" xfId="834"/>
    <cellStyle name="Title 4 2" xfId="835"/>
    <cellStyle name="Title 5" xfId="836"/>
    <cellStyle name="Title 6" xfId="837"/>
    <cellStyle name="Title 7" xfId="838"/>
    <cellStyle name="Total" xfId="839"/>
    <cellStyle name="Total 2" xfId="840"/>
    <cellStyle name="Total 2 2" xfId="841"/>
    <cellStyle name="Total 2 3" xfId="842"/>
    <cellStyle name="Total 2 4" xfId="843"/>
    <cellStyle name="Total 2 5" xfId="844"/>
    <cellStyle name="Total 2_anakia II etapi.xls sm. defeqturi" xfId="845"/>
    <cellStyle name="Total 3" xfId="846"/>
    <cellStyle name="Total 4" xfId="847"/>
    <cellStyle name="Total 4 2" xfId="848"/>
    <cellStyle name="Total 4_anakia II etapi.xls sm. defeqturi" xfId="849"/>
    <cellStyle name="Total 5" xfId="850"/>
    <cellStyle name="Total 6" xfId="851"/>
    <cellStyle name="Total 7" xfId="852"/>
    <cellStyle name="Warning Text" xfId="853"/>
    <cellStyle name="Warning Text 2" xfId="854"/>
    <cellStyle name="Warning Text 2 2" xfId="855"/>
    <cellStyle name="Warning Text 2 3" xfId="856"/>
    <cellStyle name="Warning Text 2 4" xfId="857"/>
    <cellStyle name="Warning Text 2 5" xfId="858"/>
    <cellStyle name="Warning Text 3" xfId="859"/>
    <cellStyle name="Warning Text 4" xfId="860"/>
    <cellStyle name="Warning Text 4 2" xfId="861"/>
    <cellStyle name="Warning Text 5" xfId="862"/>
    <cellStyle name="Warning Text 6" xfId="863"/>
    <cellStyle name="Warning Text 7" xfId="864"/>
    <cellStyle name="Обычный 10" xfId="865"/>
    <cellStyle name="Обычный 10 2" xfId="866"/>
    <cellStyle name="Обычный 2" xfId="867"/>
    <cellStyle name="Обычный 2 2" xfId="868"/>
    <cellStyle name="Обычный 3" xfId="869"/>
    <cellStyle name="Обычный 3 2" xfId="870"/>
    <cellStyle name="Обычный 3 3" xfId="871"/>
    <cellStyle name="Обычный 4" xfId="872"/>
    <cellStyle name="Обычный 4 2" xfId="873"/>
    <cellStyle name="Обычный 4 3" xfId="874"/>
    <cellStyle name="Обычный 4 4" xfId="875"/>
    <cellStyle name="Обычный 5" xfId="876"/>
    <cellStyle name="Обычный 5 2" xfId="877"/>
    <cellStyle name="Обычный 5 2 2" xfId="878"/>
    <cellStyle name="Обычный 5 3" xfId="879"/>
    <cellStyle name="Обычный 5 4" xfId="880"/>
    <cellStyle name="Обычный 5 4 2" xfId="881"/>
    <cellStyle name="Обычный 5 5" xfId="882"/>
    <cellStyle name="Обычный 6" xfId="883"/>
    <cellStyle name="Обычный 6 2" xfId="884"/>
    <cellStyle name="Обычный 7" xfId="885"/>
    <cellStyle name="Обычный 8" xfId="886"/>
    <cellStyle name="Обычный 8 2" xfId="887"/>
    <cellStyle name="Обычный 9" xfId="888"/>
    <cellStyle name="Плохой" xfId="889"/>
    <cellStyle name="Процентный 2" xfId="890"/>
    <cellStyle name="Процентный 3" xfId="891"/>
    <cellStyle name="Процентный 3 2" xfId="892"/>
    <cellStyle name="Финансовый 2" xfId="893"/>
    <cellStyle name="Финансовый 2 2" xfId="894"/>
    <cellStyle name="Финансовый 3" xfId="895"/>
    <cellStyle name="Финансовый 4" xfId="896"/>
    <cellStyle name="Финансовый 5" xfId="89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24"/>
  <sheetViews>
    <sheetView topLeftCell="A7" zoomScale="110" zoomScaleNormal="110" workbookViewId="0">
      <selection activeCell="D15" sqref="D15"/>
    </sheetView>
  </sheetViews>
  <sheetFormatPr defaultColWidth="9.140625" defaultRowHeight="16.5" x14ac:dyDescent="0.3"/>
  <cols>
    <col min="1" max="1" width="3.7109375" style="3" customWidth="1"/>
    <col min="2" max="2" width="14.5703125" style="4" customWidth="1"/>
    <col min="3" max="3" width="51" style="4" customWidth="1"/>
    <col min="4" max="4" width="13.28515625" style="4" customWidth="1"/>
    <col min="5" max="5" width="12.28515625" style="4" customWidth="1"/>
    <col min="6" max="6" width="13.5703125" style="4" customWidth="1"/>
    <col min="7" max="7" width="11.7109375" style="4" customWidth="1"/>
    <col min="8" max="8" width="23" style="4" customWidth="1"/>
    <col min="9" max="16384" width="9.140625" style="4"/>
  </cols>
  <sheetData>
    <row r="1" spans="1:8" ht="21" customHeight="1" x14ac:dyDescent="0.3">
      <c r="A1" s="66"/>
      <c r="B1" s="67"/>
      <c r="C1" s="67"/>
      <c r="D1" s="67"/>
      <c r="E1" s="67"/>
      <c r="F1" s="67"/>
      <c r="G1" s="67"/>
      <c r="H1" s="67"/>
    </row>
    <row r="2" spans="1:8" ht="18" customHeight="1" x14ac:dyDescent="0.4">
      <c r="A2" s="349" t="s">
        <v>56</v>
      </c>
      <c r="B2" s="349"/>
      <c r="C2" s="349"/>
      <c r="D2" s="349"/>
      <c r="E2" s="349"/>
      <c r="F2" s="349"/>
      <c r="G2" s="349"/>
      <c r="H2" s="349"/>
    </row>
    <row r="3" spans="1:8" ht="18.75" customHeight="1" x14ac:dyDescent="0.3">
      <c r="A3" s="350" t="s">
        <v>55</v>
      </c>
      <c r="B3" s="350"/>
      <c r="C3" s="350"/>
      <c r="D3" s="350"/>
      <c r="E3" s="350"/>
      <c r="F3" s="350"/>
      <c r="G3" s="350"/>
      <c r="H3" s="350"/>
    </row>
    <row r="4" spans="1:8" ht="15" customHeight="1" x14ac:dyDescent="0.3">
      <c r="A4" s="351" t="e">
        <f>#REF!</f>
        <v>#REF!</v>
      </c>
      <c r="B4" s="351"/>
      <c r="C4" s="351"/>
      <c r="D4" s="351"/>
      <c r="E4" s="351"/>
      <c r="F4" s="351"/>
      <c r="G4" s="351"/>
      <c r="H4" s="351"/>
    </row>
    <row r="5" spans="1:8" ht="24.75" customHeight="1" x14ac:dyDescent="0.3">
      <c r="A5" s="351"/>
      <c r="B5" s="351"/>
      <c r="C5" s="351"/>
      <c r="D5" s="351"/>
      <c r="E5" s="351"/>
      <c r="F5" s="351"/>
      <c r="G5" s="351"/>
      <c r="H5" s="351"/>
    </row>
    <row r="6" spans="1:8" ht="15" customHeight="1" x14ac:dyDescent="0.3">
      <c r="A6" s="352" t="s">
        <v>57</v>
      </c>
      <c r="B6" s="352"/>
      <c r="C6" s="352"/>
      <c r="D6" s="352"/>
      <c r="E6" s="352"/>
      <c r="F6" s="352"/>
      <c r="G6" s="352"/>
      <c r="H6" s="352"/>
    </row>
    <row r="7" spans="1:8" ht="8.25" customHeight="1" x14ac:dyDescent="0.3">
      <c r="A7" s="68"/>
      <c r="B7" s="69"/>
      <c r="C7" s="69"/>
      <c r="D7" s="69"/>
      <c r="E7" s="69"/>
      <c r="F7" s="69"/>
      <c r="G7" s="69"/>
      <c r="H7" s="67"/>
    </row>
    <row r="8" spans="1:8" x14ac:dyDescent="0.3">
      <c r="A8" s="70"/>
      <c r="B8" s="353" t="s">
        <v>58</v>
      </c>
      <c r="C8" s="355" t="s">
        <v>59</v>
      </c>
      <c r="D8" s="71" t="s">
        <v>60</v>
      </c>
      <c r="E8" s="72"/>
      <c r="F8" s="72"/>
      <c r="G8" s="72"/>
      <c r="H8" s="355" t="s">
        <v>61</v>
      </c>
    </row>
    <row r="9" spans="1:8" ht="64.5" customHeight="1" x14ac:dyDescent="0.3">
      <c r="A9" s="73" t="s">
        <v>0</v>
      </c>
      <c r="B9" s="354"/>
      <c r="C9" s="356"/>
      <c r="D9" s="74" t="s">
        <v>62</v>
      </c>
      <c r="E9" s="75" t="s">
        <v>63</v>
      </c>
      <c r="F9" s="74" t="s">
        <v>64</v>
      </c>
      <c r="G9" s="76" t="s">
        <v>65</v>
      </c>
      <c r="H9" s="356"/>
    </row>
    <row r="10" spans="1:8" ht="15" customHeight="1" x14ac:dyDescent="0.3">
      <c r="A10" s="77">
        <v>1</v>
      </c>
      <c r="B10" s="78">
        <v>2</v>
      </c>
      <c r="C10" s="77">
        <v>3</v>
      </c>
      <c r="D10" s="78">
        <v>4</v>
      </c>
      <c r="E10" s="77">
        <v>5</v>
      </c>
      <c r="F10" s="78">
        <v>6</v>
      </c>
      <c r="G10" s="77">
        <v>7</v>
      </c>
      <c r="H10" s="77">
        <v>8</v>
      </c>
    </row>
    <row r="11" spans="1:8" s="2" customFormat="1" ht="15.75" x14ac:dyDescent="0.3">
      <c r="A11" s="79"/>
      <c r="B11" s="80"/>
      <c r="C11" s="81" t="s">
        <v>67</v>
      </c>
      <c r="D11" s="80"/>
      <c r="E11" s="82"/>
      <c r="F11" s="80"/>
      <c r="G11" s="82"/>
      <c r="H11" s="82"/>
    </row>
    <row r="12" spans="1:8" s="2" customFormat="1" ht="15.75" x14ac:dyDescent="0.3">
      <c r="A12" s="79"/>
      <c r="B12" s="80"/>
      <c r="C12" s="81" t="s">
        <v>68</v>
      </c>
      <c r="D12" s="80"/>
      <c r="E12" s="82"/>
      <c r="F12" s="80"/>
      <c r="G12" s="82"/>
      <c r="H12" s="82"/>
    </row>
    <row r="13" spans="1:8" s="2" customFormat="1" ht="15.75" x14ac:dyDescent="0.3">
      <c r="A13" s="79">
        <v>1</v>
      </c>
      <c r="B13" s="83" t="s">
        <v>66</v>
      </c>
      <c r="C13" s="79" t="s">
        <v>84</v>
      </c>
      <c r="D13" s="84">
        <f>'ობ.ხ. 2.1'!D15</f>
        <v>0</v>
      </c>
      <c r="E13" s="85">
        <f>'ობ.ხ. 2.1'!E15</f>
        <v>0</v>
      </c>
      <c r="F13" s="84">
        <f>'ობ.ხ. 2.1'!F15</f>
        <v>0</v>
      </c>
      <c r="G13" s="85"/>
      <c r="H13" s="85">
        <f>D13+E13+F13</f>
        <v>0</v>
      </c>
    </row>
    <row r="14" spans="1:8" s="2" customFormat="1" ht="15.75" x14ac:dyDescent="0.3">
      <c r="A14" s="86"/>
      <c r="B14" s="87"/>
      <c r="C14" s="88" t="s">
        <v>69</v>
      </c>
      <c r="D14" s="89">
        <f>SUM(D13:D13)</f>
        <v>0</v>
      </c>
      <c r="E14" s="89">
        <f>SUM(E13:E13)</f>
        <v>0</v>
      </c>
      <c r="F14" s="89">
        <f>SUM(F13:F13)</f>
        <v>0</v>
      </c>
      <c r="G14" s="89"/>
      <c r="H14" s="89">
        <f>SUM(H13:H13)</f>
        <v>0</v>
      </c>
    </row>
    <row r="15" spans="1:8" s="2" customFormat="1" ht="21.75" customHeight="1" x14ac:dyDescent="0.3">
      <c r="A15" s="79">
        <v>12</v>
      </c>
      <c r="B15" s="80"/>
      <c r="C15" s="92" t="s">
        <v>83</v>
      </c>
      <c r="D15" s="90"/>
      <c r="E15" s="91"/>
      <c r="F15" s="90"/>
      <c r="G15" s="85"/>
      <c r="H15" s="85">
        <f>H14*3%</f>
        <v>0</v>
      </c>
    </row>
    <row r="16" spans="1:8" s="2" customFormat="1" ht="21.75" customHeight="1" x14ac:dyDescent="0.3">
      <c r="A16" s="93"/>
      <c r="B16" s="94"/>
      <c r="C16" s="95" t="s">
        <v>1</v>
      </c>
      <c r="D16" s="96"/>
      <c r="E16" s="96"/>
      <c r="F16" s="96"/>
      <c r="G16" s="96"/>
      <c r="H16" s="97">
        <f>H15+H14</f>
        <v>0</v>
      </c>
    </row>
    <row r="17" spans="1:8" s="2" customFormat="1" ht="21.75" customHeight="1" x14ac:dyDescent="0.3">
      <c r="A17" s="93">
        <v>13</v>
      </c>
      <c r="B17" s="94"/>
      <c r="C17" s="93" t="s">
        <v>70</v>
      </c>
      <c r="D17" s="98"/>
      <c r="E17" s="98"/>
      <c r="F17" s="98"/>
      <c r="G17" s="96"/>
      <c r="H17" s="96">
        <f>H16*18%</f>
        <v>0</v>
      </c>
    </row>
    <row r="18" spans="1:8" s="2" customFormat="1" ht="21.75" customHeight="1" x14ac:dyDescent="0.3">
      <c r="A18" s="93">
        <v>14</v>
      </c>
      <c r="B18" s="94"/>
      <c r="C18" s="95" t="s">
        <v>2</v>
      </c>
      <c r="D18" s="96"/>
      <c r="E18" s="96"/>
      <c r="F18" s="96"/>
      <c r="G18" s="96"/>
      <c r="H18" s="97">
        <f>H16+H17</f>
        <v>0</v>
      </c>
    </row>
    <row r="19" spans="1:8" x14ac:dyDescent="0.3">
      <c r="B19" s="10"/>
      <c r="C19" s="3"/>
      <c r="F19" s="10"/>
      <c r="G19" s="10"/>
      <c r="H19" s="9"/>
    </row>
    <row r="20" spans="1:8" x14ac:dyDescent="0.3">
      <c r="B20" s="1"/>
      <c r="C20" s="3"/>
      <c r="F20" s="1"/>
      <c r="G20" s="1"/>
      <c r="H20" s="100"/>
    </row>
    <row r="21" spans="1:8" x14ac:dyDescent="0.3">
      <c r="B21" s="1"/>
      <c r="F21" s="1"/>
      <c r="G21" s="1"/>
      <c r="H21" s="260"/>
    </row>
    <row r="22" spans="1:8" x14ac:dyDescent="0.3">
      <c r="B22" s="1"/>
      <c r="F22" s="1"/>
    </row>
    <row r="23" spans="1:8" s="11" customFormat="1" ht="26.25" customHeight="1" x14ac:dyDescent="0.25">
      <c r="A23" s="348" t="s">
        <v>88</v>
      </c>
      <c r="B23" s="348"/>
      <c r="C23" s="348"/>
      <c r="D23" s="348"/>
      <c r="E23" s="348"/>
      <c r="F23" s="348"/>
      <c r="G23" s="348"/>
      <c r="H23" s="348"/>
    </row>
    <row r="24" spans="1:8" ht="21" x14ac:dyDescent="0.3">
      <c r="A24" s="348"/>
      <c r="B24" s="348"/>
      <c r="C24" s="348"/>
      <c r="D24" s="348"/>
      <c r="E24" s="348"/>
      <c r="F24" s="348"/>
      <c r="G24" s="348"/>
      <c r="H24" s="348"/>
    </row>
  </sheetData>
  <mergeCells count="9">
    <mergeCell ref="A24:H24"/>
    <mergeCell ref="A2:H2"/>
    <mergeCell ref="A3:H3"/>
    <mergeCell ref="A4:H5"/>
    <mergeCell ref="A6:H6"/>
    <mergeCell ref="B8:B9"/>
    <mergeCell ref="C8:C9"/>
    <mergeCell ref="H8:H9"/>
    <mergeCell ref="A23:H23"/>
  </mergeCells>
  <pageMargins left="0.25" right="0.25" top="0.75" bottom="0.75" header="0.3" footer="0.3"/>
  <pageSetup paperSize="9" orientation="landscape" r:id="rId1"/>
  <headerFooter alignWithMargins="0">
    <oddFooter>&amp;C&amp;R&amp;P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L17"/>
  <sheetViews>
    <sheetView topLeftCell="A7" zoomScale="130" zoomScaleNormal="130" workbookViewId="0">
      <selection activeCell="A18" sqref="A18:XFD18"/>
    </sheetView>
  </sheetViews>
  <sheetFormatPr defaultColWidth="9.140625" defaultRowHeight="16.5" x14ac:dyDescent="0.3"/>
  <cols>
    <col min="1" max="1" width="5.42578125" style="4" customWidth="1"/>
    <col min="2" max="2" width="14.85546875" style="4" customWidth="1"/>
    <col min="3" max="3" width="42.7109375" style="4" customWidth="1"/>
    <col min="4" max="4" width="14.42578125" style="4" customWidth="1"/>
    <col min="5" max="5" width="11.28515625" style="4" customWidth="1"/>
    <col min="6" max="6" width="9.85546875" style="4" customWidth="1"/>
    <col min="7" max="7" width="8.5703125" style="4" customWidth="1"/>
    <col min="8" max="8" width="9.85546875" style="4" customWidth="1"/>
    <col min="9" max="9" width="10.28515625" style="4" customWidth="1"/>
    <col min="10" max="10" width="10.7109375" style="4" customWidth="1"/>
    <col min="11" max="11" width="9.140625" style="4"/>
    <col min="12" max="12" width="8.42578125" style="4" customWidth="1"/>
    <col min="13" max="16384" width="9.140625" style="4"/>
  </cols>
  <sheetData>
    <row r="1" spans="1:12" ht="15" customHeight="1" x14ac:dyDescent="0.3"/>
    <row r="2" spans="1:12" ht="3" customHeight="1" x14ac:dyDescent="0.3"/>
    <row r="3" spans="1:12" ht="6" customHeight="1" x14ac:dyDescent="0.3"/>
    <row r="4" spans="1:12" ht="18" customHeight="1" x14ac:dyDescent="0.4">
      <c r="B4" s="357" t="s">
        <v>71</v>
      </c>
      <c r="C4" s="357"/>
      <c r="D4" s="357"/>
      <c r="E4" s="357"/>
      <c r="F4" s="357"/>
      <c r="G4" s="357"/>
      <c r="H4" s="357"/>
      <c r="I4" s="357"/>
      <c r="J4" s="357"/>
    </row>
    <row r="5" spans="1:12" ht="36" customHeight="1" x14ac:dyDescent="0.3">
      <c r="B5" s="358" t="e">
        <f>K.X.!A4</f>
        <v>#REF!</v>
      </c>
      <c r="C5" s="358"/>
      <c r="D5" s="358"/>
      <c r="E5" s="358"/>
      <c r="F5" s="358"/>
      <c r="G5" s="358"/>
      <c r="H5" s="358"/>
      <c r="I5" s="358"/>
      <c r="J5" s="358"/>
    </row>
    <row r="6" spans="1:12" ht="7.5" customHeight="1" x14ac:dyDescent="0.3">
      <c r="C6" s="12"/>
    </row>
    <row r="7" spans="1:12" ht="15" customHeight="1" x14ac:dyDescent="0.3">
      <c r="A7" s="359" t="s">
        <v>3</v>
      </c>
      <c r="B7" s="359"/>
      <c r="C7" s="359"/>
      <c r="D7" s="359"/>
      <c r="E7" s="359"/>
      <c r="F7" s="359"/>
      <c r="G7" s="359"/>
      <c r="H7" s="359"/>
      <c r="I7" s="359"/>
      <c r="J7" s="359"/>
    </row>
    <row r="8" spans="1:12" ht="15" customHeight="1" x14ac:dyDescent="0.3"/>
    <row r="9" spans="1:12" ht="15" customHeight="1" x14ac:dyDescent="0.3">
      <c r="B9" s="4" t="s">
        <v>98</v>
      </c>
      <c r="D9" s="12" t="s">
        <v>72</v>
      </c>
      <c r="H9" s="13">
        <f>H15</f>
        <v>0</v>
      </c>
      <c r="I9" s="4" t="s">
        <v>73</v>
      </c>
    </row>
    <row r="10" spans="1:12" ht="15" customHeight="1" x14ac:dyDescent="0.3">
      <c r="A10" s="5"/>
      <c r="B10" s="5"/>
      <c r="C10" s="5"/>
      <c r="D10" s="14" t="s">
        <v>74</v>
      </c>
      <c r="F10" s="5"/>
      <c r="G10" s="5"/>
      <c r="H10" s="15">
        <f>I15</f>
        <v>0</v>
      </c>
      <c r="I10" s="4" t="s">
        <v>73</v>
      </c>
    </row>
    <row r="11" spans="1:12" x14ac:dyDescent="0.3">
      <c r="A11" s="16"/>
      <c r="B11" s="16"/>
      <c r="C11" s="16"/>
      <c r="D11" s="360" t="s">
        <v>60</v>
      </c>
      <c r="E11" s="361"/>
      <c r="F11" s="361"/>
      <c r="G11" s="361"/>
      <c r="H11" s="362"/>
      <c r="I11" s="17"/>
      <c r="J11" s="17"/>
      <c r="K11" s="18"/>
      <c r="L11" s="18"/>
    </row>
    <row r="12" spans="1:12" ht="67.5" customHeight="1" x14ac:dyDescent="0.3">
      <c r="A12" s="19" t="s">
        <v>0</v>
      </c>
      <c r="B12" s="20" t="s">
        <v>75</v>
      </c>
      <c r="C12" s="21" t="s">
        <v>76</v>
      </c>
      <c r="D12" s="22" t="s">
        <v>62</v>
      </c>
      <c r="E12" s="23" t="s">
        <v>63</v>
      </c>
      <c r="F12" s="22" t="s">
        <v>77</v>
      </c>
      <c r="G12" s="24" t="s">
        <v>78</v>
      </c>
      <c r="H12" s="25" t="s">
        <v>2</v>
      </c>
      <c r="I12" s="23" t="s">
        <v>79</v>
      </c>
      <c r="J12" s="23" t="s">
        <v>80</v>
      </c>
      <c r="K12" s="18"/>
      <c r="L12" s="18"/>
    </row>
    <row r="13" spans="1:12" ht="15" customHeight="1" x14ac:dyDescent="0.3">
      <c r="A13" s="7">
        <v>1</v>
      </c>
      <c r="B13" s="8">
        <v>2</v>
      </c>
      <c r="C13" s="7">
        <v>3</v>
      </c>
      <c r="D13" s="8">
        <v>4</v>
      </c>
      <c r="E13" s="7">
        <v>5</v>
      </c>
      <c r="F13" s="8">
        <v>6</v>
      </c>
      <c r="G13" s="7">
        <v>7</v>
      </c>
      <c r="H13" s="6">
        <v>8</v>
      </c>
      <c r="I13" s="7">
        <v>9</v>
      </c>
      <c r="J13" s="7">
        <v>10</v>
      </c>
    </row>
    <row r="14" spans="1:12" s="18" customFormat="1" ht="13.5" x14ac:dyDescent="0.25">
      <c r="A14" s="26">
        <v>1</v>
      </c>
      <c r="B14" s="27" t="s">
        <v>81</v>
      </c>
      <c r="C14" s="26" t="s">
        <v>82</v>
      </c>
      <c r="D14" s="28">
        <f>'x.2-1'!L1/1000</f>
        <v>0</v>
      </c>
      <c r="E14" s="29"/>
      <c r="F14" s="28"/>
      <c r="G14" s="30"/>
      <c r="H14" s="29">
        <f t="shared" ref="H14" si="0">D14</f>
        <v>0</v>
      </c>
      <c r="I14" s="29">
        <f>'x.2-1'!H186/1000</f>
        <v>0</v>
      </c>
      <c r="J14" s="31"/>
    </row>
    <row r="15" spans="1:12" s="18" customFormat="1" ht="13.5" x14ac:dyDescent="0.25">
      <c r="A15" s="32"/>
      <c r="B15" s="33"/>
      <c r="C15" s="63" t="s">
        <v>1</v>
      </c>
      <c r="D15" s="64">
        <f>SUM(D14:D14)</f>
        <v>0</v>
      </c>
      <c r="E15" s="64">
        <f>SUM(E14:E14)</f>
        <v>0</v>
      </c>
      <c r="F15" s="64">
        <f>SUM(F14:F14)</f>
        <v>0</v>
      </c>
      <c r="G15" s="65"/>
      <c r="H15" s="64">
        <f>SUM(H14:H14)</f>
        <v>0</v>
      </c>
      <c r="I15" s="64">
        <f>SUM(I14:I14)</f>
        <v>0</v>
      </c>
      <c r="J15" s="33"/>
    </row>
    <row r="17" spans="4:4" x14ac:dyDescent="0.3">
      <c r="D17" s="99"/>
    </row>
  </sheetData>
  <mergeCells count="4">
    <mergeCell ref="B4:J4"/>
    <mergeCell ref="B5:J5"/>
    <mergeCell ref="A7:J7"/>
    <mergeCell ref="D11:H11"/>
  </mergeCells>
  <pageMargins left="0.25" right="0.25" top="0.75" bottom="0.75" header="0.3" footer="0.3"/>
  <pageSetup paperSize="9" orientation="landscape" r:id="rId1"/>
  <headerFooter alignWithMargins="0">
    <oddFooter>&amp;C&amp;R&amp;P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U506"/>
  <sheetViews>
    <sheetView tabSelected="1" zoomScaleNormal="100" workbookViewId="0">
      <selection activeCell="G204" sqref="G204"/>
    </sheetView>
  </sheetViews>
  <sheetFormatPr defaultColWidth="9.140625" defaultRowHeight="16.5" x14ac:dyDescent="0.3"/>
  <cols>
    <col min="1" max="1" width="3.85546875" style="116" customWidth="1"/>
    <col min="2" max="2" width="9.140625" style="116" customWidth="1"/>
    <col min="3" max="3" width="41.42578125" style="116" customWidth="1"/>
    <col min="4" max="4" width="8.28515625" style="116" bestFit="1" customWidth="1"/>
    <col min="5" max="5" width="15.85546875" style="116" bestFit="1" customWidth="1"/>
    <col min="6" max="6" width="11.42578125" style="116" customWidth="1"/>
    <col min="7" max="7" width="9.28515625" style="116" customWidth="1"/>
    <col min="8" max="9" width="9.42578125" style="116" customWidth="1"/>
    <col min="10" max="10" width="10.28515625" style="116" customWidth="1"/>
    <col min="11" max="11" width="7" style="116" customWidth="1"/>
    <col min="12" max="12" width="8.28515625" style="116" customWidth="1"/>
    <col min="13" max="13" width="10.7109375" style="116" customWidth="1"/>
    <col min="14" max="14" width="10.5703125" style="116" customWidth="1"/>
    <col min="15" max="16384" width="9.140625" style="116"/>
  </cols>
  <sheetData>
    <row r="1" spans="1:13" ht="15" customHeight="1" x14ac:dyDescent="0.3">
      <c r="A1" s="34"/>
      <c r="B1" s="35"/>
      <c r="C1" s="35"/>
      <c r="D1" s="36"/>
      <c r="E1" s="35"/>
      <c r="F1" s="36"/>
      <c r="G1" s="36"/>
      <c r="H1" s="36"/>
      <c r="I1" s="36"/>
      <c r="J1" s="36"/>
      <c r="K1" s="37" t="s">
        <v>4</v>
      </c>
      <c r="L1" s="118">
        <f>M190</f>
        <v>0</v>
      </c>
      <c r="M1" s="38" t="s">
        <v>5</v>
      </c>
    </row>
    <row r="2" spans="1:13" ht="15" customHeight="1" x14ac:dyDescent="0.3">
      <c r="A2" s="39"/>
      <c r="B2" s="35"/>
      <c r="C2" s="35"/>
      <c r="D2" s="36"/>
      <c r="E2" s="35"/>
      <c r="F2" s="36"/>
      <c r="G2" s="36"/>
      <c r="H2" s="36"/>
      <c r="I2" s="36"/>
      <c r="J2" s="36"/>
      <c r="K2" s="37" t="s">
        <v>6</v>
      </c>
      <c r="L2" s="118">
        <f>H186</f>
        <v>0</v>
      </c>
      <c r="M2" s="38" t="s">
        <v>5</v>
      </c>
    </row>
    <row r="3" spans="1:13" ht="15" customHeight="1" x14ac:dyDescent="0.3">
      <c r="D3" s="119"/>
      <c r="E3" s="119"/>
      <c r="F3" s="119"/>
      <c r="G3" s="119"/>
    </row>
    <row r="4" spans="1:13" x14ac:dyDescent="0.3">
      <c r="A4" s="120"/>
      <c r="B4" s="121"/>
      <c r="C4" s="122"/>
      <c r="D4" s="123"/>
      <c r="E4" s="35" t="s">
        <v>7</v>
      </c>
      <c r="F4" s="124"/>
      <c r="G4" s="125" t="s">
        <v>8</v>
      </c>
      <c r="H4" s="126"/>
      <c r="I4" s="120" t="s">
        <v>9</v>
      </c>
      <c r="J4" s="126"/>
      <c r="K4" s="127" t="s">
        <v>10</v>
      </c>
      <c r="L4" s="127"/>
      <c r="M4" s="121"/>
    </row>
    <row r="5" spans="1:13" ht="16.5" customHeight="1" x14ac:dyDescent="0.3">
      <c r="A5" s="128"/>
      <c r="B5" s="129"/>
      <c r="C5" s="40" t="s">
        <v>11</v>
      </c>
      <c r="D5" s="130"/>
      <c r="E5" s="131" t="s">
        <v>12</v>
      </c>
      <c r="F5" s="132"/>
      <c r="G5" s="133"/>
      <c r="H5" s="132"/>
      <c r="I5" s="133"/>
      <c r="J5" s="132"/>
      <c r="K5" s="133" t="s">
        <v>13</v>
      </c>
      <c r="L5" s="134"/>
      <c r="M5" s="129" t="s">
        <v>1</v>
      </c>
    </row>
    <row r="6" spans="1:13" x14ac:dyDescent="0.3">
      <c r="A6" s="135" t="s">
        <v>0</v>
      </c>
      <c r="B6" s="129" t="s">
        <v>14</v>
      </c>
      <c r="C6" s="116" t="s">
        <v>15</v>
      </c>
      <c r="D6" s="129" t="s">
        <v>16</v>
      </c>
      <c r="E6" s="129" t="s">
        <v>17</v>
      </c>
      <c r="F6" s="35" t="s">
        <v>2</v>
      </c>
      <c r="G6" s="129" t="s">
        <v>18</v>
      </c>
      <c r="H6" s="35" t="s">
        <v>2</v>
      </c>
      <c r="I6" s="129" t="s">
        <v>18</v>
      </c>
      <c r="J6" s="35" t="s">
        <v>2</v>
      </c>
      <c r="K6" s="129" t="s">
        <v>18</v>
      </c>
      <c r="L6" s="35" t="s">
        <v>2</v>
      </c>
      <c r="M6" s="129"/>
    </row>
    <row r="7" spans="1:13" x14ac:dyDescent="0.3">
      <c r="A7" s="133"/>
      <c r="B7" s="136"/>
      <c r="C7" s="137"/>
      <c r="D7" s="130"/>
      <c r="E7" s="136"/>
      <c r="F7" s="137"/>
      <c r="G7" s="136" t="s">
        <v>19</v>
      </c>
      <c r="H7" s="137"/>
      <c r="I7" s="136" t="s">
        <v>19</v>
      </c>
      <c r="J7" s="137"/>
      <c r="K7" s="136" t="s">
        <v>19</v>
      </c>
      <c r="L7" s="137"/>
      <c r="M7" s="136"/>
    </row>
    <row r="8" spans="1:13" x14ac:dyDescent="0.3">
      <c r="A8" s="138" t="s">
        <v>20</v>
      </c>
      <c r="B8" s="139" t="s">
        <v>21</v>
      </c>
      <c r="C8" s="140" t="s">
        <v>22</v>
      </c>
      <c r="D8" s="138" t="s">
        <v>23</v>
      </c>
      <c r="E8" s="139" t="s">
        <v>24</v>
      </c>
      <c r="F8" s="141" t="s">
        <v>25</v>
      </c>
      <c r="G8" s="140" t="s">
        <v>26</v>
      </c>
      <c r="H8" s="138" t="s">
        <v>27</v>
      </c>
      <c r="I8" s="139" t="s">
        <v>28</v>
      </c>
      <c r="J8" s="140" t="s">
        <v>29</v>
      </c>
      <c r="K8" s="139" t="s">
        <v>30</v>
      </c>
      <c r="L8" s="138" t="s">
        <v>31</v>
      </c>
      <c r="M8" s="139" t="s">
        <v>32</v>
      </c>
    </row>
    <row r="9" spans="1:13" s="61" customFormat="1" ht="15.75" x14ac:dyDescent="0.3">
      <c r="A9" s="49"/>
      <c r="B9" s="142"/>
      <c r="C9" s="143" t="s">
        <v>99</v>
      </c>
      <c r="D9" s="142"/>
      <c r="E9" s="113"/>
      <c r="F9" s="115"/>
      <c r="G9" s="114"/>
      <c r="H9" s="115"/>
      <c r="I9" s="114"/>
      <c r="J9" s="115"/>
      <c r="K9" s="114"/>
      <c r="L9" s="115"/>
      <c r="M9" s="114"/>
    </row>
    <row r="10" spans="1:13" s="41" customFormat="1" ht="31.5" x14ac:dyDescent="0.25">
      <c r="A10" s="111">
        <v>1</v>
      </c>
      <c r="B10" s="238" t="s">
        <v>100</v>
      </c>
      <c r="C10" s="111" t="s">
        <v>101</v>
      </c>
      <c r="D10" s="238" t="s">
        <v>35</v>
      </c>
      <c r="E10" s="112"/>
      <c r="F10" s="202">
        <v>200</v>
      </c>
      <c r="G10" s="111"/>
      <c r="H10" s="238"/>
      <c r="I10" s="111"/>
      <c r="J10" s="238"/>
      <c r="K10" s="111"/>
      <c r="L10" s="238"/>
      <c r="M10" s="111"/>
    </row>
    <row r="11" spans="1:13" s="43" customFormat="1" ht="15.75" x14ac:dyDescent="0.3">
      <c r="A11" s="105"/>
      <c r="B11" s="105"/>
      <c r="C11" s="105" t="s">
        <v>33</v>
      </c>
      <c r="D11" s="105" t="s">
        <v>34</v>
      </c>
      <c r="E11" s="107">
        <v>3.37</v>
      </c>
      <c r="F11" s="108">
        <f>F10*E11</f>
        <v>674</v>
      </c>
      <c r="G11" s="109">
        <v>0</v>
      </c>
      <c r="H11" s="110">
        <f>F11*G11</f>
        <v>0</v>
      </c>
      <c r="I11" s="200"/>
      <c r="J11" s="201"/>
      <c r="K11" s="200"/>
      <c r="L11" s="201"/>
      <c r="M11" s="109">
        <f>H11</f>
        <v>0</v>
      </c>
    </row>
    <row r="12" spans="1:13" s="41" customFormat="1" ht="27" x14ac:dyDescent="0.25">
      <c r="A12" s="221">
        <v>2</v>
      </c>
      <c r="B12" s="239" t="s">
        <v>102</v>
      </c>
      <c r="C12" s="221" t="s">
        <v>103</v>
      </c>
      <c r="D12" s="222" t="s">
        <v>36</v>
      </c>
      <c r="E12" s="223"/>
      <c r="F12" s="224">
        <f>200*1.75</f>
        <v>350</v>
      </c>
      <c r="G12" s="221"/>
      <c r="H12" s="222"/>
      <c r="I12" s="221"/>
      <c r="J12" s="222"/>
      <c r="K12" s="225">
        <v>0</v>
      </c>
      <c r="L12" s="222">
        <f>F12*K12</f>
        <v>0</v>
      </c>
      <c r="M12" s="225">
        <f>L12</f>
        <v>0</v>
      </c>
    </row>
    <row r="13" spans="1:13" s="61" customFormat="1" ht="15.75" x14ac:dyDescent="0.3">
      <c r="A13" s="49"/>
      <c r="B13" s="142"/>
      <c r="C13" s="143" t="s">
        <v>104</v>
      </c>
      <c r="D13" s="142"/>
      <c r="E13" s="113"/>
      <c r="F13" s="115"/>
      <c r="G13" s="114"/>
      <c r="H13" s="115"/>
      <c r="I13" s="114"/>
      <c r="J13" s="115"/>
      <c r="K13" s="114"/>
      <c r="L13" s="115"/>
      <c r="M13" s="114"/>
    </row>
    <row r="14" spans="1:13" s="43" customFormat="1" ht="15.75" x14ac:dyDescent="0.3">
      <c r="A14" s="101">
        <v>1</v>
      </c>
      <c r="B14" s="101" t="s">
        <v>105</v>
      </c>
      <c r="C14" s="101" t="s">
        <v>106</v>
      </c>
      <c r="D14" s="42" t="s">
        <v>35</v>
      </c>
      <c r="E14" s="102"/>
      <c r="F14" s="104">
        <v>40</v>
      </c>
      <c r="G14" s="206"/>
      <c r="H14" s="207"/>
      <c r="I14" s="206"/>
      <c r="J14" s="207"/>
      <c r="K14" s="206"/>
      <c r="L14" s="207"/>
      <c r="M14" s="206"/>
    </row>
    <row r="15" spans="1:13" s="43" customFormat="1" ht="15.75" x14ac:dyDescent="0.3">
      <c r="A15" s="101"/>
      <c r="B15" s="240"/>
      <c r="C15" s="101" t="s">
        <v>33</v>
      </c>
      <c r="D15" s="101" t="s">
        <v>34</v>
      </c>
      <c r="E15" s="102">
        <v>1</v>
      </c>
      <c r="F15" s="104">
        <f>F14*E15</f>
        <v>40</v>
      </c>
      <c r="G15" s="103">
        <v>0</v>
      </c>
      <c r="H15" s="44">
        <f>F15*G15</f>
        <v>0</v>
      </c>
      <c r="I15" s="208"/>
      <c r="J15" s="209"/>
      <c r="K15" s="208"/>
      <c r="L15" s="209"/>
      <c r="M15" s="103">
        <f>H15</f>
        <v>0</v>
      </c>
    </row>
    <row r="16" spans="1:13" s="43" customFormat="1" ht="15.75" x14ac:dyDescent="0.3">
      <c r="A16" s="101"/>
      <c r="B16" s="42"/>
      <c r="C16" s="101" t="s">
        <v>37</v>
      </c>
      <c r="D16" s="42" t="s">
        <v>5</v>
      </c>
      <c r="E16" s="102">
        <v>0.37</v>
      </c>
      <c r="F16" s="104">
        <f>F14*E16</f>
        <v>14.8</v>
      </c>
      <c r="G16" s="206"/>
      <c r="H16" s="209"/>
      <c r="I16" s="208"/>
      <c r="J16" s="209"/>
      <c r="K16" s="103">
        <v>0</v>
      </c>
      <c r="L16" s="44">
        <f>F16*K16</f>
        <v>0</v>
      </c>
      <c r="M16" s="103">
        <f>L16</f>
        <v>0</v>
      </c>
    </row>
    <row r="17" spans="1:14" s="43" customFormat="1" ht="15.75" x14ac:dyDescent="0.3">
      <c r="A17" s="101"/>
      <c r="B17" s="241"/>
      <c r="C17" s="101" t="s">
        <v>107</v>
      </c>
      <c r="D17" s="42" t="s">
        <v>35</v>
      </c>
      <c r="E17" s="102">
        <v>1.1499999999999999</v>
      </c>
      <c r="F17" s="104">
        <f>F14*E17</f>
        <v>46</v>
      </c>
      <c r="G17" s="206"/>
      <c r="H17" s="209"/>
      <c r="I17" s="103">
        <v>0</v>
      </c>
      <c r="J17" s="44">
        <f>F17*I17</f>
        <v>0</v>
      </c>
      <c r="K17" s="208"/>
      <c r="L17" s="209"/>
      <c r="M17" s="103">
        <f>J17</f>
        <v>0</v>
      </c>
    </row>
    <row r="18" spans="1:14" s="43" customFormat="1" ht="15.75" x14ac:dyDescent="0.3">
      <c r="A18" s="105"/>
      <c r="B18" s="106"/>
      <c r="C18" s="105" t="s">
        <v>38</v>
      </c>
      <c r="D18" s="106" t="s">
        <v>5</v>
      </c>
      <c r="E18" s="107">
        <v>0.02</v>
      </c>
      <c r="F18" s="108">
        <f>F14*E18</f>
        <v>0.8</v>
      </c>
      <c r="G18" s="200"/>
      <c r="H18" s="205"/>
      <c r="I18" s="109">
        <v>0</v>
      </c>
      <c r="J18" s="110">
        <f>F18*I18</f>
        <v>0</v>
      </c>
      <c r="K18" s="204"/>
      <c r="L18" s="205"/>
      <c r="M18" s="109">
        <f>J18</f>
        <v>0</v>
      </c>
    </row>
    <row r="19" spans="1:14" s="43" customFormat="1" ht="15.75" x14ac:dyDescent="0.3">
      <c r="A19" s="101">
        <v>2</v>
      </c>
      <c r="B19" s="101" t="s">
        <v>108</v>
      </c>
      <c r="C19" s="101" t="s">
        <v>109</v>
      </c>
      <c r="D19" s="42" t="s">
        <v>35</v>
      </c>
      <c r="E19" s="102"/>
      <c r="F19" s="104">
        <v>10</v>
      </c>
      <c r="G19" s="206"/>
      <c r="H19" s="207"/>
      <c r="I19" s="206"/>
      <c r="J19" s="207"/>
      <c r="K19" s="206"/>
      <c r="L19" s="207"/>
      <c r="M19" s="206"/>
    </row>
    <row r="20" spans="1:14" s="43" customFormat="1" ht="15.75" x14ac:dyDescent="0.3">
      <c r="A20" s="101"/>
      <c r="B20" s="240"/>
      <c r="C20" s="101" t="s">
        <v>33</v>
      </c>
      <c r="D20" s="101" t="s">
        <v>34</v>
      </c>
      <c r="E20" s="102">
        <v>1</v>
      </c>
      <c r="F20" s="104">
        <f>F19*E20</f>
        <v>10</v>
      </c>
      <c r="G20" s="103">
        <v>0</v>
      </c>
      <c r="H20" s="44">
        <f>F20*G20</f>
        <v>0</v>
      </c>
      <c r="I20" s="208"/>
      <c r="J20" s="209"/>
      <c r="K20" s="208"/>
      <c r="L20" s="209"/>
      <c r="M20" s="103">
        <f>H20</f>
        <v>0</v>
      </c>
    </row>
    <row r="21" spans="1:14" s="43" customFormat="1" ht="15.75" x14ac:dyDescent="0.3">
      <c r="A21" s="101"/>
      <c r="B21" s="42"/>
      <c r="C21" s="101" t="s">
        <v>37</v>
      </c>
      <c r="D21" s="42" t="s">
        <v>5</v>
      </c>
      <c r="E21" s="102">
        <v>0.28299999999999997</v>
      </c>
      <c r="F21" s="104">
        <f>F19*E21</f>
        <v>2.8299999999999996</v>
      </c>
      <c r="G21" s="206"/>
      <c r="H21" s="209"/>
      <c r="I21" s="208"/>
      <c r="J21" s="209"/>
      <c r="K21" s="103">
        <v>0</v>
      </c>
      <c r="L21" s="44">
        <f>F21*K21</f>
        <v>0</v>
      </c>
      <c r="M21" s="103">
        <f>L21</f>
        <v>0</v>
      </c>
    </row>
    <row r="22" spans="1:14" s="43" customFormat="1" ht="15.75" x14ac:dyDescent="0.3">
      <c r="A22" s="101"/>
      <c r="B22" s="241"/>
      <c r="C22" s="101" t="s">
        <v>110</v>
      </c>
      <c r="D22" s="42" t="s">
        <v>35</v>
      </c>
      <c r="E22" s="102">
        <v>1.02</v>
      </c>
      <c r="F22" s="104">
        <f>F19*E22</f>
        <v>10.199999999999999</v>
      </c>
      <c r="G22" s="206"/>
      <c r="H22" s="209"/>
      <c r="I22" s="103">
        <v>0</v>
      </c>
      <c r="J22" s="44">
        <f>F22*I22</f>
        <v>0</v>
      </c>
      <c r="K22" s="208"/>
      <c r="L22" s="209"/>
      <c r="M22" s="103">
        <f>J22</f>
        <v>0</v>
      </c>
    </row>
    <row r="23" spans="1:14" s="43" customFormat="1" ht="15.75" x14ac:dyDescent="0.3">
      <c r="A23" s="105"/>
      <c r="B23" s="106"/>
      <c r="C23" s="105" t="s">
        <v>38</v>
      </c>
      <c r="D23" s="106" t="s">
        <v>5</v>
      </c>
      <c r="E23" s="107">
        <v>0.62</v>
      </c>
      <c r="F23" s="108">
        <f>F19*E23</f>
        <v>6.2</v>
      </c>
      <c r="G23" s="200"/>
      <c r="H23" s="205"/>
      <c r="I23" s="109">
        <v>0</v>
      </c>
      <c r="J23" s="110">
        <f>F23*I23</f>
        <v>0</v>
      </c>
      <c r="K23" s="204"/>
      <c r="L23" s="205"/>
      <c r="M23" s="109">
        <f>J23</f>
        <v>0</v>
      </c>
    </row>
    <row r="24" spans="1:14" s="238" customFormat="1" ht="15.75" x14ac:dyDescent="0.25">
      <c r="A24" s="111">
        <v>3</v>
      </c>
      <c r="B24" s="111" t="s">
        <v>113</v>
      </c>
      <c r="C24" s="111" t="s">
        <v>145</v>
      </c>
      <c r="D24" s="238" t="s">
        <v>35</v>
      </c>
      <c r="E24" s="112"/>
      <c r="F24" s="202">
        <v>150</v>
      </c>
      <c r="G24" s="212"/>
      <c r="H24" s="235"/>
      <c r="I24" s="203"/>
      <c r="K24" s="212"/>
      <c r="L24" s="235"/>
      <c r="M24" s="203"/>
    </row>
    <row r="25" spans="1:14" s="42" customFormat="1" ht="15.75" x14ac:dyDescent="0.3">
      <c r="A25" s="101"/>
      <c r="C25" s="101" t="s">
        <v>33</v>
      </c>
      <c r="D25" s="101" t="s">
        <v>34</v>
      </c>
      <c r="E25" s="102">
        <v>1</v>
      </c>
      <c r="F25" s="104">
        <f>F24*E25</f>
        <v>150</v>
      </c>
      <c r="G25" s="103">
        <v>0</v>
      </c>
      <c r="H25" s="44">
        <f>F25*G25</f>
        <v>0</v>
      </c>
      <c r="I25" s="208"/>
      <c r="J25" s="209"/>
      <c r="K25" s="208"/>
      <c r="L25" s="209"/>
      <c r="M25" s="103">
        <f>H25</f>
        <v>0</v>
      </c>
    </row>
    <row r="26" spans="1:14" s="42" customFormat="1" ht="15.75" x14ac:dyDescent="0.3">
      <c r="A26" s="101"/>
      <c r="C26" s="101" t="s">
        <v>37</v>
      </c>
      <c r="D26" s="42" t="s">
        <v>5</v>
      </c>
      <c r="E26" s="102">
        <v>1.29</v>
      </c>
      <c r="F26" s="104">
        <f>F24*E26</f>
        <v>193.5</v>
      </c>
      <c r="G26" s="206"/>
      <c r="H26" s="209"/>
      <c r="I26" s="208"/>
      <c r="J26" s="209"/>
      <c r="K26" s="103">
        <v>0</v>
      </c>
      <c r="L26" s="44">
        <f>F26*K26</f>
        <v>0</v>
      </c>
      <c r="M26" s="103">
        <f>L26</f>
        <v>0</v>
      </c>
    </row>
    <row r="27" spans="1:14" s="42" customFormat="1" ht="15.75" x14ac:dyDescent="0.3">
      <c r="A27" s="101"/>
      <c r="B27" s="241"/>
      <c r="C27" s="101" t="s">
        <v>114</v>
      </c>
      <c r="D27" s="42" t="s">
        <v>35</v>
      </c>
      <c r="E27" s="102">
        <v>1.0149999999999999</v>
      </c>
      <c r="F27" s="104">
        <f>F24*E27</f>
        <v>152.24999999999997</v>
      </c>
      <c r="G27" s="206"/>
      <c r="H27" s="209"/>
      <c r="I27" s="103">
        <v>0</v>
      </c>
      <c r="J27" s="44">
        <f t="shared" ref="J27:J31" si="0">F27*I27</f>
        <v>0</v>
      </c>
      <c r="K27" s="208"/>
      <c r="L27" s="209"/>
      <c r="M27" s="103">
        <f t="shared" ref="M27:M31" si="1">J27</f>
        <v>0</v>
      </c>
    </row>
    <row r="28" spans="1:14" s="42" customFormat="1" ht="15.75" x14ac:dyDescent="0.3">
      <c r="A28" s="101"/>
      <c r="C28" s="101" t="s">
        <v>111</v>
      </c>
      <c r="D28" s="42" t="s">
        <v>39</v>
      </c>
      <c r="E28" s="102">
        <v>1.24</v>
      </c>
      <c r="F28" s="104">
        <f>F24*E28</f>
        <v>186</v>
      </c>
      <c r="G28" s="206"/>
      <c r="H28" s="209"/>
      <c r="I28" s="103">
        <v>0</v>
      </c>
      <c r="J28" s="44">
        <f t="shared" si="0"/>
        <v>0</v>
      </c>
      <c r="K28" s="208"/>
      <c r="L28" s="209"/>
      <c r="M28" s="103">
        <f t="shared" si="1"/>
        <v>0</v>
      </c>
    </row>
    <row r="29" spans="1:14" s="43" customFormat="1" ht="15.75" x14ac:dyDescent="0.3">
      <c r="A29" s="101"/>
      <c r="B29" s="42"/>
      <c r="C29" s="101" t="s">
        <v>112</v>
      </c>
      <c r="D29" s="42" t="s">
        <v>35</v>
      </c>
      <c r="E29" s="210">
        <v>1.38E-2</v>
      </c>
      <c r="F29" s="104">
        <f>F24*E29</f>
        <v>2.0699999999999998</v>
      </c>
      <c r="G29" s="206"/>
      <c r="H29" s="209"/>
      <c r="I29" s="103">
        <v>0</v>
      </c>
      <c r="J29" s="44">
        <f t="shared" si="0"/>
        <v>0</v>
      </c>
      <c r="K29" s="208"/>
      <c r="L29" s="209"/>
      <c r="M29" s="103">
        <f t="shared" si="1"/>
        <v>0</v>
      </c>
      <c r="N29" s="44"/>
    </row>
    <row r="30" spans="1:14" s="42" customFormat="1" ht="15.75" x14ac:dyDescent="0.3">
      <c r="A30" s="101"/>
      <c r="C30" s="101" t="s">
        <v>115</v>
      </c>
      <c r="D30" s="42" t="s">
        <v>36</v>
      </c>
      <c r="E30" s="242" t="s">
        <v>40</v>
      </c>
      <c r="F30" s="104">
        <v>16</v>
      </c>
      <c r="G30" s="206"/>
      <c r="H30" s="209"/>
      <c r="I30" s="103">
        <v>0</v>
      </c>
      <c r="J30" s="44">
        <f t="shared" si="0"/>
        <v>0</v>
      </c>
      <c r="K30" s="208"/>
      <c r="L30" s="209"/>
      <c r="M30" s="103">
        <f t="shared" si="1"/>
        <v>0</v>
      </c>
    </row>
    <row r="31" spans="1:14" s="42" customFormat="1" ht="15.75" x14ac:dyDescent="0.3">
      <c r="A31" s="105"/>
      <c r="B31" s="106"/>
      <c r="C31" s="105" t="s">
        <v>38</v>
      </c>
      <c r="D31" s="106" t="s">
        <v>5</v>
      </c>
      <c r="E31" s="107">
        <v>0.3</v>
      </c>
      <c r="F31" s="108">
        <f>F24*E31</f>
        <v>45</v>
      </c>
      <c r="G31" s="200"/>
      <c r="H31" s="205"/>
      <c r="I31" s="109">
        <v>0</v>
      </c>
      <c r="J31" s="110">
        <f t="shared" si="0"/>
        <v>0</v>
      </c>
      <c r="K31" s="204"/>
      <c r="L31" s="205"/>
      <c r="M31" s="109">
        <f t="shared" si="1"/>
        <v>0</v>
      </c>
    </row>
    <row r="32" spans="1:14" s="244" customFormat="1" ht="15.75" x14ac:dyDescent="0.25">
      <c r="A32" s="243">
        <v>8</v>
      </c>
      <c r="B32" s="244" t="s">
        <v>123</v>
      </c>
      <c r="C32" s="111" t="s">
        <v>127</v>
      </c>
      <c r="D32" s="245" t="s">
        <v>124</v>
      </c>
      <c r="E32" s="246"/>
      <c r="F32" s="247">
        <v>0.6</v>
      </c>
      <c r="G32" s="248"/>
      <c r="H32" s="249"/>
      <c r="I32" s="248"/>
      <c r="J32" s="249"/>
      <c r="K32" s="248"/>
      <c r="L32" s="249"/>
      <c r="M32" s="248"/>
    </row>
    <row r="33" spans="1:13" s="42" customFormat="1" ht="15.75" x14ac:dyDescent="0.3">
      <c r="A33" s="101"/>
      <c r="B33" s="217"/>
      <c r="C33" s="101" t="s">
        <v>33</v>
      </c>
      <c r="D33" s="101" t="s">
        <v>34</v>
      </c>
      <c r="E33" s="102">
        <v>100</v>
      </c>
      <c r="F33" s="104">
        <f>F32*E33</f>
        <v>60</v>
      </c>
      <c r="G33" s="103">
        <v>0</v>
      </c>
      <c r="H33" s="44">
        <f>F33*G33</f>
        <v>0</v>
      </c>
      <c r="I33" s="250"/>
      <c r="J33" s="251"/>
      <c r="K33" s="250"/>
      <c r="L33" s="251"/>
      <c r="M33" s="103">
        <f>H33</f>
        <v>0</v>
      </c>
    </row>
    <row r="34" spans="1:13" s="43" customFormat="1" ht="15.75" x14ac:dyDescent="0.3">
      <c r="A34" s="101"/>
      <c r="B34" s="42"/>
      <c r="C34" s="101" t="s">
        <v>37</v>
      </c>
      <c r="D34" s="42" t="s">
        <v>5</v>
      </c>
      <c r="E34" s="102">
        <v>2.76</v>
      </c>
      <c r="F34" s="104">
        <f>F32*E34</f>
        <v>1.6559999999999999</v>
      </c>
      <c r="G34" s="252"/>
      <c r="H34" s="251"/>
      <c r="I34" s="250"/>
      <c r="J34" s="251"/>
      <c r="K34" s="103">
        <v>0</v>
      </c>
      <c r="L34" s="44">
        <f>F34*K34</f>
        <v>0</v>
      </c>
      <c r="M34" s="103">
        <f>L34</f>
        <v>0</v>
      </c>
    </row>
    <row r="35" spans="1:13" s="43" customFormat="1" ht="15.75" x14ac:dyDescent="0.3">
      <c r="A35" s="101"/>
      <c r="B35" s="241"/>
      <c r="C35" s="236" t="s">
        <v>125</v>
      </c>
      <c r="D35" s="42" t="s">
        <v>39</v>
      </c>
      <c r="E35" s="102">
        <v>110</v>
      </c>
      <c r="F35" s="104">
        <f>F32*E35</f>
        <v>66</v>
      </c>
      <c r="G35" s="252"/>
      <c r="H35" s="251"/>
      <c r="I35" s="103">
        <v>0</v>
      </c>
      <c r="J35" s="44">
        <f>F35*I35</f>
        <v>0</v>
      </c>
      <c r="K35" s="250"/>
      <c r="L35" s="251"/>
      <c r="M35" s="103">
        <f>J35</f>
        <v>0</v>
      </c>
    </row>
    <row r="36" spans="1:13" s="43" customFormat="1" ht="15.75" x14ac:dyDescent="0.3">
      <c r="A36" s="101"/>
      <c r="B36" s="42"/>
      <c r="C36" s="101" t="s">
        <v>126</v>
      </c>
      <c r="D36" s="42" t="s">
        <v>36</v>
      </c>
      <c r="E36" s="102">
        <v>0.22</v>
      </c>
      <c r="F36" s="104">
        <f>F32*E36</f>
        <v>0.13200000000000001</v>
      </c>
      <c r="G36" s="252"/>
      <c r="H36" s="251"/>
      <c r="I36" s="103">
        <v>0</v>
      </c>
      <c r="J36" s="44">
        <f>F36*I36</f>
        <v>0</v>
      </c>
      <c r="K36" s="250"/>
      <c r="L36" s="251"/>
      <c r="M36" s="103">
        <f>J36</f>
        <v>0</v>
      </c>
    </row>
    <row r="37" spans="1:13" s="43" customFormat="1" ht="15.75" x14ac:dyDescent="0.3">
      <c r="A37" s="105"/>
      <c r="B37" s="106"/>
      <c r="C37" s="105" t="s">
        <v>38</v>
      </c>
      <c r="D37" s="106" t="s">
        <v>5</v>
      </c>
      <c r="E37" s="107">
        <v>3.72</v>
      </c>
      <c r="F37" s="108">
        <f>F32*E37</f>
        <v>2.2320000000000002</v>
      </c>
      <c r="G37" s="253"/>
      <c r="H37" s="254"/>
      <c r="I37" s="109">
        <v>0</v>
      </c>
      <c r="J37" s="110">
        <f>F37*I37</f>
        <v>0</v>
      </c>
      <c r="K37" s="255"/>
      <c r="L37" s="254"/>
      <c r="M37" s="109">
        <f>J37</f>
        <v>0</v>
      </c>
    </row>
    <row r="38" spans="1:13" s="55" customFormat="1" ht="28.5" customHeight="1" x14ac:dyDescent="0.25">
      <c r="A38" s="261">
        <v>9</v>
      </c>
      <c r="B38" s="262" t="s">
        <v>146</v>
      </c>
      <c r="C38" s="261" t="s">
        <v>149</v>
      </c>
      <c r="D38" s="261" t="s">
        <v>36</v>
      </c>
      <c r="E38" s="261"/>
      <c r="F38" s="261">
        <v>15.9</v>
      </c>
      <c r="G38" s="212"/>
      <c r="H38" s="235"/>
      <c r="I38" s="212"/>
      <c r="J38" s="235"/>
      <c r="K38" s="203"/>
      <c r="L38" s="238"/>
      <c r="M38" s="111"/>
    </row>
    <row r="39" spans="1:13" s="46" customFormat="1" x14ac:dyDescent="0.3">
      <c r="A39" s="101"/>
      <c r="B39" s="101"/>
      <c r="C39" s="101" t="s">
        <v>33</v>
      </c>
      <c r="D39" s="101" t="s">
        <v>34</v>
      </c>
      <c r="E39" s="102">
        <v>1</v>
      </c>
      <c r="F39" s="104">
        <f>F38*E39</f>
        <v>15.9</v>
      </c>
      <c r="G39" s="103">
        <v>0</v>
      </c>
      <c r="H39" s="44">
        <f>F39*G39</f>
        <v>0</v>
      </c>
      <c r="I39" s="208"/>
      <c r="J39" s="209"/>
      <c r="K39" s="208"/>
      <c r="L39" s="209"/>
      <c r="M39" s="103">
        <f>H39</f>
        <v>0</v>
      </c>
    </row>
    <row r="40" spans="1:13" s="46" customFormat="1" x14ac:dyDescent="0.3">
      <c r="A40" s="101"/>
      <c r="B40" s="42"/>
      <c r="C40" s="101" t="s">
        <v>37</v>
      </c>
      <c r="D40" s="42" t="s">
        <v>5</v>
      </c>
      <c r="E40" s="102">
        <v>0.17</v>
      </c>
      <c r="F40" s="104">
        <f>F38*E40</f>
        <v>2.7030000000000003</v>
      </c>
      <c r="G40" s="206"/>
      <c r="H40" s="209"/>
      <c r="I40" s="103"/>
      <c r="J40" s="44"/>
      <c r="K40" s="103">
        <v>0</v>
      </c>
      <c r="L40" s="44">
        <f>F40*K40</f>
        <v>0</v>
      </c>
      <c r="M40" s="103">
        <f>L40</f>
        <v>0</v>
      </c>
    </row>
    <row r="41" spans="1:13" s="46" customFormat="1" x14ac:dyDescent="0.3">
      <c r="A41" s="263"/>
      <c r="B41" s="263"/>
      <c r="C41" s="263" t="s">
        <v>147</v>
      </c>
      <c r="D41" s="263" t="s">
        <v>36</v>
      </c>
      <c r="E41" s="103">
        <v>1</v>
      </c>
      <c r="F41" s="104">
        <f>F38*E41</f>
        <v>15.9</v>
      </c>
      <c r="G41" s="206"/>
      <c r="H41" s="209"/>
      <c r="I41" s="103">
        <v>0</v>
      </c>
      <c r="J41" s="44">
        <f>F41*I41</f>
        <v>0</v>
      </c>
      <c r="K41" s="208"/>
      <c r="L41" s="209"/>
      <c r="M41" s="103">
        <f>J41</f>
        <v>0</v>
      </c>
    </row>
    <row r="42" spans="1:13" s="46" customFormat="1" x14ac:dyDescent="0.3">
      <c r="A42" s="263"/>
      <c r="B42" s="263"/>
      <c r="C42" s="263" t="s">
        <v>148</v>
      </c>
      <c r="D42" s="263" t="s">
        <v>41</v>
      </c>
      <c r="E42" s="103">
        <v>5</v>
      </c>
      <c r="F42" s="104">
        <f>F38*E42</f>
        <v>79.5</v>
      </c>
      <c r="G42" s="206"/>
      <c r="H42" s="209"/>
      <c r="I42" s="103">
        <v>0</v>
      </c>
      <c r="J42" s="44">
        <f>F42*I42</f>
        <v>0</v>
      </c>
      <c r="K42" s="208"/>
      <c r="L42" s="209"/>
      <c r="M42" s="103">
        <f>J42</f>
        <v>0</v>
      </c>
    </row>
    <row r="43" spans="1:13" s="46" customFormat="1" x14ac:dyDescent="0.3">
      <c r="A43" s="263"/>
      <c r="B43" s="263"/>
      <c r="C43" s="263" t="s">
        <v>116</v>
      </c>
      <c r="D43" s="263" t="s">
        <v>41</v>
      </c>
      <c r="E43" s="101">
        <v>12</v>
      </c>
      <c r="F43" s="104">
        <f>F38*E43</f>
        <v>190.8</v>
      </c>
      <c r="G43" s="206"/>
      <c r="H43" s="209"/>
      <c r="I43" s="103">
        <v>0</v>
      </c>
      <c r="J43" s="44">
        <f>F43*I43</f>
        <v>0</v>
      </c>
      <c r="K43" s="208"/>
      <c r="L43" s="209"/>
      <c r="M43" s="103">
        <f>J43</f>
        <v>0</v>
      </c>
    </row>
    <row r="44" spans="1:13" s="46" customFormat="1" x14ac:dyDescent="0.3">
      <c r="A44" s="105"/>
      <c r="B44" s="106"/>
      <c r="C44" s="105" t="s">
        <v>38</v>
      </c>
      <c r="D44" s="106" t="s">
        <v>5</v>
      </c>
      <c r="E44" s="107">
        <v>2.78</v>
      </c>
      <c r="F44" s="108">
        <f>F38*E44</f>
        <v>44.201999999999998</v>
      </c>
      <c r="G44" s="200"/>
      <c r="H44" s="205"/>
      <c r="I44" s="109">
        <v>0</v>
      </c>
      <c r="J44" s="110">
        <f>F44*I44</f>
        <v>0</v>
      </c>
      <c r="K44" s="204"/>
      <c r="L44" s="205"/>
      <c r="M44" s="109">
        <f>J44</f>
        <v>0</v>
      </c>
    </row>
    <row r="45" spans="1:13" s="61" customFormat="1" ht="15.75" x14ac:dyDescent="0.3">
      <c r="A45" s="49"/>
      <c r="B45" s="142"/>
      <c r="C45" s="143" t="s">
        <v>90</v>
      </c>
      <c r="D45" s="142"/>
      <c r="E45" s="113"/>
      <c r="F45" s="115"/>
      <c r="G45" s="114"/>
      <c r="H45" s="115"/>
      <c r="I45" s="114"/>
      <c r="J45" s="115"/>
      <c r="K45" s="114"/>
      <c r="L45" s="115"/>
      <c r="M45" s="114"/>
    </row>
    <row r="46" spans="1:13" s="42" customFormat="1" ht="18.75" customHeight="1" x14ac:dyDescent="0.3">
      <c r="A46" s="101">
        <v>1</v>
      </c>
      <c r="B46" s="101" t="s">
        <v>117</v>
      </c>
      <c r="C46" s="101" t="s">
        <v>118</v>
      </c>
      <c r="D46" s="42" t="s">
        <v>35</v>
      </c>
      <c r="E46" s="102"/>
      <c r="F46" s="104">
        <f>101.25*0.2</f>
        <v>20.25</v>
      </c>
      <c r="G46" s="206"/>
      <c r="H46" s="207"/>
      <c r="I46" s="103"/>
      <c r="K46" s="206"/>
      <c r="L46" s="207"/>
      <c r="M46" s="103"/>
    </row>
    <row r="47" spans="1:13" s="42" customFormat="1" ht="15.75" x14ac:dyDescent="0.3">
      <c r="A47" s="101"/>
      <c r="C47" s="101" t="s">
        <v>33</v>
      </c>
      <c r="D47" s="101" t="s">
        <v>47</v>
      </c>
      <c r="E47" s="102">
        <f>E50</f>
        <v>65.345550110093043</v>
      </c>
      <c r="F47" s="44">
        <f>F46*E47</f>
        <v>1323.2473897293842</v>
      </c>
      <c r="G47" s="103">
        <v>0</v>
      </c>
      <c r="H47" s="44">
        <f>F47*G47</f>
        <v>0</v>
      </c>
      <c r="I47" s="208"/>
      <c r="J47" s="209"/>
      <c r="K47" s="208"/>
      <c r="L47" s="209"/>
      <c r="M47" s="103">
        <f>H47</f>
        <v>0</v>
      </c>
    </row>
    <row r="48" spans="1:13" s="43" customFormat="1" ht="15.75" x14ac:dyDescent="0.3">
      <c r="A48" s="101"/>
      <c r="B48" s="42"/>
      <c r="C48" s="101" t="s">
        <v>37</v>
      </c>
      <c r="D48" s="42" t="s">
        <v>5</v>
      </c>
      <c r="E48" s="102">
        <v>0.92</v>
      </c>
      <c r="F48" s="104">
        <f>F46*E48</f>
        <v>18.630000000000003</v>
      </c>
      <c r="G48" s="206"/>
      <c r="H48" s="209"/>
      <c r="I48" s="208"/>
      <c r="J48" s="209"/>
      <c r="K48" s="103">
        <v>0</v>
      </c>
      <c r="L48" s="44">
        <f>F48*K48</f>
        <v>0</v>
      </c>
      <c r="M48" s="103">
        <f>L48</f>
        <v>0</v>
      </c>
    </row>
    <row r="49" spans="1:13" s="42" customFormat="1" ht="15.75" x14ac:dyDescent="0.3">
      <c r="A49" s="101"/>
      <c r="B49" s="241"/>
      <c r="C49" s="101" t="s">
        <v>46</v>
      </c>
      <c r="D49" s="42" t="s">
        <v>35</v>
      </c>
      <c r="E49" s="102">
        <v>0.11</v>
      </c>
      <c r="F49" s="104">
        <f>F46*E49</f>
        <v>2.2275</v>
      </c>
      <c r="G49" s="206"/>
      <c r="H49" s="209"/>
      <c r="I49" s="103">
        <v>0</v>
      </c>
      <c r="J49" s="44">
        <f>F49*I49</f>
        <v>0</v>
      </c>
      <c r="K49" s="208"/>
      <c r="L49" s="209"/>
      <c r="M49" s="103">
        <f>J49</f>
        <v>0</v>
      </c>
    </row>
    <row r="50" spans="1:13" s="42" customFormat="1" ht="15.75" x14ac:dyDescent="0.3">
      <c r="A50" s="101"/>
      <c r="C50" s="101" t="s">
        <v>119</v>
      </c>
      <c r="D50" s="42" t="s">
        <v>47</v>
      </c>
      <c r="E50" s="102">
        <f>0.92/0.19/0.19/0.39</f>
        <v>65.345550110093043</v>
      </c>
      <c r="F50" s="44">
        <f>F46*E50</f>
        <v>1323.2473897293842</v>
      </c>
      <c r="G50" s="206"/>
      <c r="H50" s="209"/>
      <c r="I50" s="103">
        <v>0</v>
      </c>
      <c r="J50" s="44">
        <f>F50*I50</f>
        <v>0</v>
      </c>
      <c r="K50" s="208"/>
      <c r="L50" s="209"/>
      <c r="M50" s="103">
        <f>J50</f>
        <v>0</v>
      </c>
    </row>
    <row r="51" spans="1:13" s="42" customFormat="1" ht="15.75" x14ac:dyDescent="0.3">
      <c r="A51" s="105"/>
      <c r="B51" s="106"/>
      <c r="C51" s="105" t="s">
        <v>38</v>
      </c>
      <c r="D51" s="106" t="s">
        <v>5</v>
      </c>
      <c r="E51" s="107">
        <v>0.16</v>
      </c>
      <c r="F51" s="108">
        <f>F46*E51</f>
        <v>3.24</v>
      </c>
      <c r="G51" s="200"/>
      <c r="H51" s="205"/>
      <c r="I51" s="109">
        <v>0</v>
      </c>
      <c r="J51" s="110">
        <f>F51*I51</f>
        <v>0</v>
      </c>
      <c r="K51" s="204"/>
      <c r="L51" s="205"/>
      <c r="M51" s="109">
        <f>J51</f>
        <v>0</v>
      </c>
    </row>
    <row r="52" spans="1:13" s="41" customFormat="1" ht="40.5" customHeight="1" x14ac:dyDescent="0.25">
      <c r="A52" s="111">
        <v>2</v>
      </c>
      <c r="B52" s="238" t="s">
        <v>150</v>
      </c>
      <c r="C52" s="111" t="s">
        <v>152</v>
      </c>
      <c r="D52" s="238" t="s">
        <v>139</v>
      </c>
      <c r="E52" s="111"/>
      <c r="F52" s="214">
        <v>68.599999999999994</v>
      </c>
      <c r="G52" s="212"/>
      <c r="H52" s="235"/>
      <c r="I52" s="203"/>
      <c r="J52" s="238"/>
      <c r="K52" s="212"/>
      <c r="L52" s="235"/>
      <c r="M52" s="237"/>
    </row>
    <row r="53" spans="1:13" s="43" customFormat="1" ht="15.75" x14ac:dyDescent="0.3">
      <c r="A53" s="101"/>
      <c r="B53" s="101"/>
      <c r="C53" s="101" t="s">
        <v>42</v>
      </c>
      <c r="D53" s="101" t="s">
        <v>34</v>
      </c>
      <c r="E53" s="103">
        <v>1</v>
      </c>
      <c r="F53" s="44">
        <f>F52*E53</f>
        <v>68.599999999999994</v>
      </c>
      <c r="G53" s="103">
        <v>0</v>
      </c>
      <c r="H53" s="44">
        <f>F53*G53</f>
        <v>0</v>
      </c>
      <c r="I53" s="208"/>
      <c r="J53" s="209"/>
      <c r="K53" s="208"/>
      <c r="L53" s="209"/>
      <c r="M53" s="103">
        <f>H53</f>
        <v>0</v>
      </c>
    </row>
    <row r="54" spans="1:13" s="43" customFormat="1" ht="15.75" x14ac:dyDescent="0.3">
      <c r="A54" s="101"/>
      <c r="B54" s="42"/>
      <c r="C54" s="101" t="s">
        <v>37</v>
      </c>
      <c r="D54" s="42" t="s">
        <v>5</v>
      </c>
      <c r="E54" s="210">
        <v>1.9400000000000001E-2</v>
      </c>
      <c r="F54" s="44">
        <f>F52*E54</f>
        <v>1.33084</v>
      </c>
      <c r="G54" s="206"/>
      <c r="H54" s="209"/>
      <c r="I54" s="208"/>
      <c r="J54" s="209"/>
      <c r="K54" s="103">
        <v>0</v>
      </c>
      <c r="L54" s="44">
        <f>F54*K54</f>
        <v>0</v>
      </c>
      <c r="M54" s="103">
        <f>L54</f>
        <v>0</v>
      </c>
    </row>
    <row r="55" spans="1:13" s="43" customFormat="1" ht="15.75" x14ac:dyDescent="0.3">
      <c r="A55" s="101"/>
      <c r="B55" s="42"/>
      <c r="C55" s="101" t="s">
        <v>151</v>
      </c>
      <c r="D55" s="42" t="s">
        <v>39</v>
      </c>
      <c r="E55" s="103">
        <v>1.05</v>
      </c>
      <c r="F55" s="44">
        <f>F52*E55</f>
        <v>72.03</v>
      </c>
      <c r="G55" s="206"/>
      <c r="H55" s="209"/>
      <c r="I55" s="103">
        <v>0</v>
      </c>
      <c r="J55" s="44">
        <f>F55*I55</f>
        <v>0</v>
      </c>
      <c r="K55" s="208"/>
      <c r="L55" s="209"/>
      <c r="M55" s="103">
        <f>J55</f>
        <v>0</v>
      </c>
    </row>
    <row r="56" spans="1:13" s="43" customFormat="1" ht="15.75" x14ac:dyDescent="0.3">
      <c r="A56" s="105"/>
      <c r="B56" s="106"/>
      <c r="C56" s="105" t="s">
        <v>38</v>
      </c>
      <c r="D56" s="106" t="s">
        <v>5</v>
      </c>
      <c r="E56" s="264">
        <v>5.1799999999999999E-2</v>
      </c>
      <c r="F56" s="110">
        <f>F52*E56</f>
        <v>3.5534799999999995</v>
      </c>
      <c r="G56" s="200"/>
      <c r="H56" s="205"/>
      <c r="I56" s="109">
        <v>0</v>
      </c>
      <c r="J56" s="110">
        <f>F56*I56</f>
        <v>0</v>
      </c>
      <c r="K56" s="204"/>
      <c r="L56" s="205"/>
      <c r="M56" s="109">
        <f>J56</f>
        <v>0</v>
      </c>
    </row>
    <row r="57" spans="1:13" s="238" customFormat="1" ht="15.75" x14ac:dyDescent="0.25">
      <c r="A57" s="111">
        <v>3</v>
      </c>
      <c r="B57" s="238" t="s">
        <v>131</v>
      </c>
      <c r="C57" s="111" t="s">
        <v>135</v>
      </c>
      <c r="D57" s="238" t="s">
        <v>39</v>
      </c>
      <c r="E57" s="112"/>
      <c r="F57" s="202">
        <f>23.25+60</f>
        <v>83.25</v>
      </c>
      <c r="G57" s="203"/>
      <c r="I57" s="212"/>
      <c r="J57" s="235"/>
      <c r="K57" s="212"/>
      <c r="L57" s="235"/>
      <c r="M57" s="237"/>
    </row>
    <row r="58" spans="1:13" s="42" customFormat="1" ht="15.75" x14ac:dyDescent="0.3">
      <c r="A58" s="101"/>
      <c r="B58" s="101"/>
      <c r="C58" s="101" t="s">
        <v>33</v>
      </c>
      <c r="D58" s="101" t="s">
        <v>34</v>
      </c>
      <c r="E58" s="102">
        <v>1</v>
      </c>
      <c r="F58" s="104">
        <f>F57*E58</f>
        <v>83.25</v>
      </c>
      <c r="G58" s="103">
        <v>0</v>
      </c>
      <c r="H58" s="44">
        <f>F58*G58</f>
        <v>0</v>
      </c>
      <c r="I58" s="208"/>
      <c r="J58" s="209"/>
      <c r="K58" s="208"/>
      <c r="L58" s="209"/>
      <c r="M58" s="103">
        <f>H58</f>
        <v>0</v>
      </c>
    </row>
    <row r="59" spans="1:13" s="42" customFormat="1" ht="15.75" x14ac:dyDescent="0.3">
      <c r="A59" s="101"/>
      <c r="C59" s="101" t="s">
        <v>37</v>
      </c>
      <c r="D59" s="42" t="s">
        <v>5</v>
      </c>
      <c r="E59" s="210">
        <v>2.5999999999999999E-2</v>
      </c>
      <c r="F59" s="104">
        <f>F57*E59</f>
        <v>2.1644999999999999</v>
      </c>
      <c r="G59" s="206"/>
      <c r="H59" s="209"/>
      <c r="I59" s="208"/>
      <c r="J59" s="209"/>
      <c r="K59" s="103">
        <v>0</v>
      </c>
      <c r="L59" s="44">
        <f>F59*K59</f>
        <v>0</v>
      </c>
      <c r="M59" s="103">
        <f>L59</f>
        <v>0</v>
      </c>
    </row>
    <row r="60" spans="1:13" s="46" customFormat="1" x14ac:dyDescent="0.3">
      <c r="A60" s="101"/>
      <c r="B60" s="241"/>
      <c r="C60" s="101" t="s">
        <v>46</v>
      </c>
      <c r="D60" s="42" t="s">
        <v>35</v>
      </c>
      <c r="E60" s="210">
        <v>2.5499999999999998E-2</v>
      </c>
      <c r="F60" s="104">
        <f>F57*E60</f>
        <v>2.1228750000000001</v>
      </c>
      <c r="G60" s="206"/>
      <c r="H60" s="209"/>
      <c r="I60" s="103">
        <v>0</v>
      </c>
      <c r="J60" s="44">
        <f>F60*I60</f>
        <v>0</v>
      </c>
      <c r="K60" s="208"/>
      <c r="L60" s="209"/>
      <c r="M60" s="103">
        <f>J60</f>
        <v>0</v>
      </c>
    </row>
    <row r="61" spans="1:13" s="43" customFormat="1" ht="15.75" x14ac:dyDescent="0.3">
      <c r="A61" s="105"/>
      <c r="B61" s="256" t="s">
        <v>132</v>
      </c>
      <c r="C61" s="105" t="s">
        <v>133</v>
      </c>
      <c r="D61" s="105" t="s">
        <v>134</v>
      </c>
      <c r="E61" s="107">
        <v>2.4E-2</v>
      </c>
      <c r="F61" s="108">
        <f>F57*E61</f>
        <v>1.998</v>
      </c>
      <c r="G61" s="200"/>
      <c r="H61" s="205"/>
      <c r="I61" s="109"/>
      <c r="J61" s="110"/>
      <c r="K61" s="109">
        <v>0</v>
      </c>
      <c r="L61" s="110">
        <f>F61*K61</f>
        <v>0</v>
      </c>
      <c r="M61" s="109">
        <f>L61</f>
        <v>0</v>
      </c>
    </row>
    <row r="62" spans="1:13" s="58" customFormat="1" ht="31.5" x14ac:dyDescent="0.3">
      <c r="A62" s="144">
        <v>4</v>
      </c>
      <c r="B62" s="144" t="s">
        <v>51</v>
      </c>
      <c r="C62" s="146" t="s">
        <v>93</v>
      </c>
      <c r="D62" s="147" t="s">
        <v>39</v>
      </c>
      <c r="E62" s="144"/>
      <c r="F62" s="173">
        <f>F57+F52</f>
        <v>151.85</v>
      </c>
      <c r="G62" s="170"/>
      <c r="H62" s="174"/>
      <c r="I62" s="170"/>
      <c r="J62" s="174"/>
      <c r="K62" s="170"/>
      <c r="L62" s="174"/>
      <c r="M62" s="152"/>
    </row>
    <row r="63" spans="1:13" s="58" customFormat="1" x14ac:dyDescent="0.3">
      <c r="A63" s="144"/>
      <c r="C63" s="144" t="s">
        <v>42</v>
      </c>
      <c r="D63" s="144" t="s">
        <v>34</v>
      </c>
      <c r="E63" s="148">
        <v>1</v>
      </c>
      <c r="F63" s="163">
        <f>F62*E63</f>
        <v>151.85</v>
      </c>
      <c r="G63" s="149">
        <v>0</v>
      </c>
      <c r="H63" s="163">
        <f>F63*G63</f>
        <v>0</v>
      </c>
      <c r="I63" s="170"/>
      <c r="J63" s="174"/>
      <c r="K63" s="170"/>
      <c r="L63" s="174"/>
      <c r="M63" s="149">
        <f>H63</f>
        <v>0</v>
      </c>
    </row>
    <row r="64" spans="1:13" s="58" customFormat="1" x14ac:dyDescent="0.3">
      <c r="A64" s="144"/>
      <c r="B64" s="147"/>
      <c r="C64" s="144" t="s">
        <v>37</v>
      </c>
      <c r="D64" s="147" t="s">
        <v>5</v>
      </c>
      <c r="E64" s="148">
        <v>0.01</v>
      </c>
      <c r="F64" s="163">
        <f>F62*E64</f>
        <v>1.5185</v>
      </c>
      <c r="G64" s="170"/>
      <c r="H64" s="174"/>
      <c r="I64" s="170"/>
      <c r="J64" s="174"/>
      <c r="K64" s="149">
        <v>0</v>
      </c>
      <c r="L64" s="163">
        <f>F64*K64</f>
        <v>0</v>
      </c>
      <c r="M64" s="149">
        <f>L64</f>
        <v>0</v>
      </c>
    </row>
    <row r="65" spans="1:13" s="58" customFormat="1" x14ac:dyDescent="0.3">
      <c r="A65" s="144"/>
      <c r="B65" s="147"/>
      <c r="C65" s="144" t="s">
        <v>52</v>
      </c>
      <c r="D65" s="147" t="s">
        <v>41</v>
      </c>
      <c r="E65" s="149">
        <v>0.63</v>
      </c>
      <c r="F65" s="163">
        <f>F62*E65</f>
        <v>95.665499999999994</v>
      </c>
      <c r="G65" s="170"/>
      <c r="H65" s="174"/>
      <c r="I65" s="149">
        <v>0</v>
      </c>
      <c r="J65" s="163">
        <f>F65*I65</f>
        <v>0</v>
      </c>
      <c r="K65" s="170"/>
      <c r="L65" s="174"/>
      <c r="M65" s="149">
        <f>J65</f>
        <v>0</v>
      </c>
    </row>
    <row r="66" spans="1:13" s="58" customFormat="1" x14ac:dyDescent="0.3">
      <c r="A66" s="144"/>
      <c r="B66" s="147"/>
      <c r="C66" s="144" t="s">
        <v>53</v>
      </c>
      <c r="D66" s="147" t="s">
        <v>41</v>
      </c>
      <c r="E66" s="148">
        <v>0.79</v>
      </c>
      <c r="F66" s="163">
        <f>F62*E66</f>
        <v>119.9615</v>
      </c>
      <c r="G66" s="170"/>
      <c r="H66" s="174"/>
      <c r="I66" s="149">
        <v>0</v>
      </c>
      <c r="J66" s="163">
        <f>F66*I66</f>
        <v>0</v>
      </c>
      <c r="K66" s="170"/>
      <c r="L66" s="174"/>
      <c r="M66" s="149">
        <f>J66</f>
        <v>0</v>
      </c>
    </row>
    <row r="67" spans="1:13" s="58" customFormat="1" x14ac:dyDescent="0.3">
      <c r="A67" s="153"/>
      <c r="B67" s="154"/>
      <c r="C67" s="153" t="s">
        <v>38</v>
      </c>
      <c r="D67" s="154" t="s">
        <v>5</v>
      </c>
      <c r="E67" s="165">
        <v>1.6E-2</v>
      </c>
      <c r="F67" s="158">
        <f>F62*E67</f>
        <v>2.4295999999999998</v>
      </c>
      <c r="G67" s="171"/>
      <c r="H67" s="175"/>
      <c r="I67" s="157">
        <v>0</v>
      </c>
      <c r="J67" s="158">
        <f>F67*I67</f>
        <v>0</v>
      </c>
      <c r="K67" s="171"/>
      <c r="L67" s="175"/>
      <c r="M67" s="157">
        <f>J67</f>
        <v>0</v>
      </c>
    </row>
    <row r="68" spans="1:13" s="147" customFormat="1" ht="31.5" x14ac:dyDescent="0.3">
      <c r="A68" s="144">
        <v>5</v>
      </c>
      <c r="B68" s="144" t="s">
        <v>87</v>
      </c>
      <c r="C68" s="146" t="s">
        <v>92</v>
      </c>
      <c r="D68" s="147" t="s">
        <v>39</v>
      </c>
      <c r="E68" s="144"/>
      <c r="F68" s="163">
        <v>60</v>
      </c>
      <c r="G68" s="149"/>
      <c r="I68" s="161"/>
      <c r="J68" s="164"/>
      <c r="K68" s="161"/>
      <c r="L68" s="164"/>
      <c r="M68" s="149"/>
    </row>
    <row r="69" spans="1:13" s="147" customFormat="1" ht="15.75" x14ac:dyDescent="0.3">
      <c r="A69" s="144"/>
      <c r="C69" s="144" t="s">
        <v>42</v>
      </c>
      <c r="D69" s="144" t="s">
        <v>34</v>
      </c>
      <c r="E69" s="148">
        <v>1</v>
      </c>
      <c r="F69" s="163">
        <f>F68*E69</f>
        <v>60</v>
      </c>
      <c r="G69" s="149">
        <v>0</v>
      </c>
      <c r="H69" s="163">
        <f>F69*G69</f>
        <v>0</v>
      </c>
      <c r="I69" s="161"/>
      <c r="J69" s="164"/>
      <c r="K69" s="161"/>
      <c r="L69" s="164"/>
      <c r="M69" s="149">
        <f>H69</f>
        <v>0</v>
      </c>
    </row>
    <row r="70" spans="1:13" s="147" customFormat="1" ht="15.75" x14ac:dyDescent="0.3">
      <c r="A70" s="144"/>
      <c r="C70" s="144" t="s">
        <v>37</v>
      </c>
      <c r="D70" s="147" t="s">
        <v>5</v>
      </c>
      <c r="E70" s="148">
        <v>0.02</v>
      </c>
      <c r="F70" s="163">
        <f>F68*E70</f>
        <v>1.2</v>
      </c>
      <c r="G70" s="161"/>
      <c r="H70" s="164"/>
      <c r="I70" s="161"/>
      <c r="J70" s="164"/>
      <c r="K70" s="149">
        <v>0</v>
      </c>
      <c r="L70" s="163">
        <f>F70*K70</f>
        <v>0</v>
      </c>
      <c r="M70" s="149">
        <f>L70</f>
        <v>0</v>
      </c>
    </row>
    <row r="71" spans="1:13" s="147" customFormat="1" ht="15.75" x14ac:dyDescent="0.3">
      <c r="A71" s="144"/>
      <c r="B71" s="166"/>
      <c r="C71" s="144" t="s">
        <v>46</v>
      </c>
      <c r="D71" s="147" t="s">
        <v>35</v>
      </c>
      <c r="E71" s="144">
        <v>1.4999999999999999E-2</v>
      </c>
      <c r="F71" s="163">
        <f>F68*E71</f>
        <v>0.89999999999999991</v>
      </c>
      <c r="G71" s="161"/>
      <c r="H71" s="164"/>
      <c r="I71" s="149">
        <v>0</v>
      </c>
      <c r="J71" s="163">
        <f>F71*I71</f>
        <v>0</v>
      </c>
      <c r="K71" s="161"/>
      <c r="L71" s="164"/>
      <c r="M71" s="149">
        <f>J71</f>
        <v>0</v>
      </c>
    </row>
    <row r="72" spans="1:13" s="147" customFormat="1" ht="15.75" x14ac:dyDescent="0.3">
      <c r="A72" s="144"/>
      <c r="C72" s="144" t="s">
        <v>89</v>
      </c>
      <c r="D72" s="147" t="s">
        <v>39</v>
      </c>
      <c r="E72" s="148">
        <v>1</v>
      </c>
      <c r="F72" s="163">
        <f>F68*E72</f>
        <v>60</v>
      </c>
      <c r="G72" s="161"/>
      <c r="H72" s="164"/>
      <c r="I72" s="149">
        <v>0</v>
      </c>
      <c r="J72" s="163">
        <f>F72*I72</f>
        <v>0</v>
      </c>
      <c r="K72" s="161"/>
      <c r="L72" s="164"/>
      <c r="M72" s="149">
        <f>J72</f>
        <v>0</v>
      </c>
    </row>
    <row r="73" spans="1:13" s="147" customFormat="1" ht="15.75" x14ac:dyDescent="0.3">
      <c r="A73" s="144"/>
      <c r="C73" s="144" t="s">
        <v>50</v>
      </c>
      <c r="D73" s="147" t="s">
        <v>41</v>
      </c>
      <c r="E73" s="149">
        <v>6.25</v>
      </c>
      <c r="F73" s="163">
        <f>F68*E73</f>
        <v>375</v>
      </c>
      <c r="G73" s="161"/>
      <c r="H73" s="164"/>
      <c r="I73" s="149">
        <v>0</v>
      </c>
      <c r="J73" s="163">
        <f>F73*I73</f>
        <v>0</v>
      </c>
      <c r="K73" s="161"/>
      <c r="L73" s="164"/>
      <c r="M73" s="149">
        <f>J73</f>
        <v>0</v>
      </c>
    </row>
    <row r="74" spans="1:13" s="147" customFormat="1" ht="15.75" x14ac:dyDescent="0.3">
      <c r="A74" s="153"/>
      <c r="B74" s="154"/>
      <c r="C74" s="153" t="s">
        <v>38</v>
      </c>
      <c r="D74" s="154" t="s">
        <v>5</v>
      </c>
      <c r="E74" s="165">
        <v>7.0000000000000001E-3</v>
      </c>
      <c r="F74" s="158">
        <f>F68*E74</f>
        <v>0.42</v>
      </c>
      <c r="G74" s="167"/>
      <c r="H74" s="172"/>
      <c r="I74" s="157">
        <v>0</v>
      </c>
      <c r="J74" s="158">
        <f>F74*I74</f>
        <v>0</v>
      </c>
      <c r="K74" s="167"/>
      <c r="L74" s="172"/>
      <c r="M74" s="157">
        <f>J74</f>
        <v>0</v>
      </c>
    </row>
    <row r="75" spans="1:13" s="42" customFormat="1" ht="31.5" x14ac:dyDescent="0.3">
      <c r="A75" s="101">
        <v>6</v>
      </c>
      <c r="B75" s="42" t="s">
        <v>153</v>
      </c>
      <c r="C75" s="213" t="s">
        <v>154</v>
      </c>
      <c r="D75" s="42" t="s">
        <v>39</v>
      </c>
      <c r="E75" s="102"/>
      <c r="F75" s="104">
        <v>122.55</v>
      </c>
      <c r="G75" s="206"/>
      <c r="H75" s="207"/>
      <c r="I75" s="103"/>
      <c r="K75" s="206"/>
      <c r="L75" s="207"/>
      <c r="M75" s="265"/>
    </row>
    <row r="76" spans="1:13" s="42" customFormat="1" ht="15.75" x14ac:dyDescent="0.3">
      <c r="A76" s="101"/>
      <c r="B76" s="101"/>
      <c r="C76" s="101" t="s">
        <v>33</v>
      </c>
      <c r="D76" s="101" t="s">
        <v>34</v>
      </c>
      <c r="E76" s="102">
        <v>1</v>
      </c>
      <c r="F76" s="104">
        <f>F75*E76</f>
        <v>122.55</v>
      </c>
      <c r="G76" s="103">
        <v>0</v>
      </c>
      <c r="H76" s="44">
        <f>F76*G76</f>
        <v>0</v>
      </c>
      <c r="I76" s="208"/>
      <c r="J76" s="209"/>
      <c r="K76" s="208"/>
      <c r="L76" s="209"/>
      <c r="M76" s="103">
        <f>H76</f>
        <v>0</v>
      </c>
    </row>
    <row r="77" spans="1:13" s="43" customFormat="1" ht="15.75" x14ac:dyDescent="0.3">
      <c r="A77" s="101"/>
      <c r="B77" s="101"/>
      <c r="C77" s="101" t="s">
        <v>37</v>
      </c>
      <c r="D77" s="101" t="s">
        <v>5</v>
      </c>
      <c r="E77" s="102">
        <v>9.7799999999999998E-2</v>
      </c>
      <c r="F77" s="104">
        <f>F75*E77</f>
        <v>11.985389999999999</v>
      </c>
      <c r="G77" s="206"/>
      <c r="H77" s="209"/>
      <c r="I77" s="208"/>
      <c r="J77" s="209"/>
      <c r="K77" s="103">
        <v>0</v>
      </c>
      <c r="L77" s="44">
        <f>F77*K77</f>
        <v>0</v>
      </c>
      <c r="M77" s="103">
        <f>L77</f>
        <v>0</v>
      </c>
    </row>
    <row r="78" spans="1:13" s="43" customFormat="1" ht="15.75" x14ac:dyDescent="0.3">
      <c r="A78" s="101"/>
      <c r="B78" s="42"/>
      <c r="C78" s="101" t="s">
        <v>155</v>
      </c>
      <c r="D78" s="42" t="s">
        <v>39</v>
      </c>
      <c r="E78" s="210">
        <v>1</v>
      </c>
      <c r="F78" s="104">
        <f>F76*E78</f>
        <v>122.55</v>
      </c>
      <c r="G78" s="206"/>
      <c r="H78" s="209"/>
      <c r="I78" s="363">
        <v>0</v>
      </c>
      <c r="J78" s="44">
        <f>F78*I78</f>
        <v>0</v>
      </c>
      <c r="K78" s="208"/>
      <c r="L78" s="209"/>
      <c r="M78" s="103">
        <f>J78</f>
        <v>0</v>
      </c>
    </row>
    <row r="79" spans="1:13" s="42" customFormat="1" ht="15.75" x14ac:dyDescent="0.3">
      <c r="A79" s="101"/>
      <c r="C79" s="101" t="s">
        <v>148</v>
      </c>
      <c r="D79" s="42" t="s">
        <v>54</v>
      </c>
      <c r="E79" s="210">
        <v>0.19</v>
      </c>
      <c r="F79" s="104">
        <f>F75*E79</f>
        <v>23.284500000000001</v>
      </c>
      <c r="G79" s="206"/>
      <c r="H79" s="209"/>
      <c r="I79" s="103">
        <v>0</v>
      </c>
      <c r="J79" s="44">
        <f>F79*I79</f>
        <v>0</v>
      </c>
      <c r="K79" s="208"/>
      <c r="L79" s="209"/>
      <c r="M79" s="103">
        <f>J79</f>
        <v>0</v>
      </c>
    </row>
    <row r="80" spans="1:13" s="43" customFormat="1" ht="15.75" x14ac:dyDescent="0.3">
      <c r="A80" s="105"/>
      <c r="B80" s="106"/>
      <c r="C80" s="105" t="s">
        <v>38</v>
      </c>
      <c r="D80" s="106" t="s">
        <v>5</v>
      </c>
      <c r="E80" s="264">
        <v>5.5599999999999997E-2</v>
      </c>
      <c r="F80" s="108">
        <f>F75*E80</f>
        <v>6.8137799999999995</v>
      </c>
      <c r="G80" s="200"/>
      <c r="H80" s="205"/>
      <c r="I80" s="109">
        <v>0</v>
      </c>
      <c r="J80" s="110">
        <f>F80*I80</f>
        <v>0</v>
      </c>
      <c r="K80" s="204"/>
      <c r="L80" s="205"/>
      <c r="M80" s="109">
        <f>J80</f>
        <v>0</v>
      </c>
    </row>
    <row r="81" spans="1:13" s="41" customFormat="1" ht="37.5" customHeight="1" x14ac:dyDescent="0.25">
      <c r="A81" s="111">
        <v>7</v>
      </c>
      <c r="B81" s="257" t="s">
        <v>156</v>
      </c>
      <c r="C81" s="111" t="s">
        <v>158</v>
      </c>
      <c r="D81" s="238" t="s">
        <v>39</v>
      </c>
      <c r="E81" s="112"/>
      <c r="F81" s="202">
        <v>357.3</v>
      </c>
      <c r="G81" s="212"/>
      <c r="H81" s="235"/>
      <c r="I81" s="203"/>
      <c r="J81" s="238"/>
      <c r="K81" s="212"/>
      <c r="L81" s="235"/>
      <c r="M81" s="203"/>
    </row>
    <row r="82" spans="1:13" s="43" customFormat="1" ht="15.75" x14ac:dyDescent="0.3">
      <c r="A82" s="101"/>
      <c r="B82" s="217"/>
      <c r="C82" s="101" t="s">
        <v>42</v>
      </c>
      <c r="D82" s="101" t="s">
        <v>34</v>
      </c>
      <c r="E82" s="102">
        <v>1</v>
      </c>
      <c r="F82" s="104">
        <f>F81*E82</f>
        <v>357.3</v>
      </c>
      <c r="G82" s="103">
        <v>0</v>
      </c>
      <c r="H82" s="42">
        <f>F82*G82</f>
        <v>0</v>
      </c>
      <c r="I82" s="206"/>
      <c r="J82" s="207"/>
      <c r="K82" s="206"/>
      <c r="L82" s="207"/>
      <c r="M82" s="103">
        <f>H82</f>
        <v>0</v>
      </c>
    </row>
    <row r="83" spans="1:13" s="43" customFormat="1" ht="15.75" x14ac:dyDescent="0.3">
      <c r="A83" s="101"/>
      <c r="B83" s="42"/>
      <c r="C83" s="101" t="s">
        <v>37</v>
      </c>
      <c r="D83" s="42" t="s">
        <v>5</v>
      </c>
      <c r="E83" s="102">
        <v>8.7999999999999995E-2</v>
      </c>
      <c r="F83" s="104">
        <f>F81*E83</f>
        <v>31.442399999999999</v>
      </c>
      <c r="G83" s="206"/>
      <c r="H83" s="207"/>
      <c r="I83" s="206"/>
      <c r="J83" s="207"/>
      <c r="K83" s="103">
        <v>0</v>
      </c>
      <c r="L83" s="42">
        <f>F83*K83</f>
        <v>0</v>
      </c>
      <c r="M83" s="103">
        <f>L83</f>
        <v>0</v>
      </c>
    </row>
    <row r="84" spans="1:13" s="43" customFormat="1" ht="15.75" x14ac:dyDescent="0.3">
      <c r="A84" s="101"/>
      <c r="B84" s="42"/>
      <c r="C84" s="101" t="s">
        <v>157</v>
      </c>
      <c r="D84" s="42" t="s">
        <v>39</v>
      </c>
      <c r="E84" s="102">
        <v>1.02</v>
      </c>
      <c r="F84" s="104">
        <f>F81*E84</f>
        <v>364.44600000000003</v>
      </c>
      <c r="G84" s="206"/>
      <c r="H84" s="207"/>
      <c r="I84" s="103">
        <v>0</v>
      </c>
      <c r="J84" s="42">
        <f>F84*I84</f>
        <v>0</v>
      </c>
      <c r="K84" s="206"/>
      <c r="L84" s="207"/>
      <c r="M84" s="103">
        <f>J84</f>
        <v>0</v>
      </c>
    </row>
    <row r="85" spans="1:13" s="43" customFormat="1" ht="15.75" x14ac:dyDescent="0.3">
      <c r="A85" s="105"/>
      <c r="B85" s="106"/>
      <c r="C85" s="105" t="s">
        <v>38</v>
      </c>
      <c r="D85" s="106" t="s">
        <v>5</v>
      </c>
      <c r="E85" s="264">
        <v>0.122</v>
      </c>
      <c r="F85" s="108">
        <f>F81*E85</f>
        <v>43.590600000000002</v>
      </c>
      <c r="G85" s="200"/>
      <c r="H85" s="201"/>
      <c r="I85" s="109">
        <v>0</v>
      </c>
      <c r="J85" s="106">
        <f>F85*I85</f>
        <v>0</v>
      </c>
      <c r="K85" s="200"/>
      <c r="L85" s="201"/>
      <c r="M85" s="109">
        <f>J85</f>
        <v>0</v>
      </c>
    </row>
    <row r="86" spans="1:13" s="61" customFormat="1" ht="15.75" x14ac:dyDescent="0.3">
      <c r="A86" s="49"/>
      <c r="B86" s="142"/>
      <c r="C86" s="143" t="s">
        <v>120</v>
      </c>
      <c r="D86" s="142"/>
      <c r="E86" s="113"/>
      <c r="F86" s="115"/>
      <c r="G86" s="114"/>
      <c r="H86" s="115"/>
      <c r="I86" s="114"/>
      <c r="J86" s="115"/>
      <c r="K86" s="114"/>
      <c r="L86" s="115"/>
      <c r="M86" s="114"/>
    </row>
    <row r="87" spans="1:13" s="58" customFormat="1" x14ac:dyDescent="0.3">
      <c r="A87" s="144">
        <v>1</v>
      </c>
      <c r="B87" s="144" t="s">
        <v>48</v>
      </c>
      <c r="C87" s="146" t="s">
        <v>159</v>
      </c>
      <c r="D87" s="147" t="s">
        <v>39</v>
      </c>
      <c r="E87" s="148"/>
      <c r="F87" s="150">
        <v>125.71</v>
      </c>
      <c r="G87" s="161"/>
      <c r="H87" s="164"/>
      <c r="I87" s="161"/>
      <c r="J87" s="164"/>
      <c r="K87" s="161"/>
      <c r="L87" s="164"/>
      <c r="M87" s="161"/>
    </row>
    <row r="88" spans="1:13" s="58" customFormat="1" x14ac:dyDescent="0.3">
      <c r="A88" s="144"/>
      <c r="C88" s="144" t="s">
        <v>33</v>
      </c>
      <c r="D88" s="144" t="s">
        <v>34</v>
      </c>
      <c r="E88" s="148">
        <v>1</v>
      </c>
      <c r="F88" s="150">
        <f>F87*E88</f>
        <v>125.71</v>
      </c>
      <c r="G88" s="149">
        <v>0</v>
      </c>
      <c r="H88" s="147">
        <f>F88*G88</f>
        <v>0</v>
      </c>
      <c r="I88" s="161"/>
      <c r="J88" s="164"/>
      <c r="K88" s="161"/>
      <c r="L88" s="164"/>
      <c r="M88" s="179">
        <f>H88</f>
        <v>0</v>
      </c>
    </row>
    <row r="89" spans="1:13" s="58" customFormat="1" x14ac:dyDescent="0.3">
      <c r="A89" s="153"/>
      <c r="B89" s="180"/>
      <c r="C89" s="153" t="s">
        <v>121</v>
      </c>
      <c r="D89" s="154" t="s">
        <v>39</v>
      </c>
      <c r="E89" s="165">
        <v>1</v>
      </c>
      <c r="F89" s="156">
        <f>F87*E89</f>
        <v>125.71</v>
      </c>
      <c r="G89" s="167"/>
      <c r="H89" s="172"/>
      <c r="I89" s="157">
        <v>0</v>
      </c>
      <c r="J89" s="154">
        <f>F89*I89</f>
        <v>0</v>
      </c>
      <c r="K89" s="167"/>
      <c r="L89" s="172"/>
      <c r="M89" s="215">
        <f>J89</f>
        <v>0</v>
      </c>
    </row>
    <row r="90" spans="1:13" s="61" customFormat="1" ht="15.75" x14ac:dyDescent="0.3">
      <c r="A90" s="49"/>
      <c r="B90" s="142"/>
      <c r="C90" s="143" t="s">
        <v>91</v>
      </c>
      <c r="D90" s="142"/>
      <c r="E90" s="113"/>
      <c r="F90" s="115"/>
      <c r="G90" s="114"/>
      <c r="H90" s="115"/>
      <c r="I90" s="114"/>
      <c r="J90" s="115"/>
      <c r="K90" s="114"/>
      <c r="L90" s="115"/>
      <c r="M90" s="114"/>
    </row>
    <row r="91" spans="1:13" s="147" customFormat="1" ht="15.75" x14ac:dyDescent="0.3">
      <c r="A91" s="144">
        <v>1</v>
      </c>
      <c r="B91" s="144" t="s">
        <v>85</v>
      </c>
      <c r="C91" s="146" t="s">
        <v>122</v>
      </c>
      <c r="D91" s="147" t="s">
        <v>39</v>
      </c>
      <c r="E91" s="149"/>
      <c r="F91" s="163">
        <f>10.7+107.4</f>
        <v>118.10000000000001</v>
      </c>
      <c r="G91" s="161"/>
      <c r="H91" s="164"/>
      <c r="I91" s="161"/>
      <c r="J91" s="164"/>
      <c r="K91" s="161"/>
      <c r="L91" s="164"/>
      <c r="M91" s="161"/>
    </row>
    <row r="92" spans="1:13" s="59" customFormat="1" ht="15.75" x14ac:dyDescent="0.3">
      <c r="A92" s="144"/>
      <c r="C92" s="144" t="s">
        <v>33</v>
      </c>
      <c r="D92" s="144" t="s">
        <v>34</v>
      </c>
      <c r="E92" s="148">
        <v>1</v>
      </c>
      <c r="F92" s="163">
        <f>F91*E92</f>
        <v>118.10000000000001</v>
      </c>
      <c r="G92" s="149">
        <v>0</v>
      </c>
      <c r="H92" s="163">
        <f>F92*G92</f>
        <v>0</v>
      </c>
      <c r="I92" s="161"/>
      <c r="J92" s="164"/>
      <c r="K92" s="161"/>
      <c r="L92" s="164"/>
      <c r="M92" s="149">
        <f>H92</f>
        <v>0</v>
      </c>
    </row>
    <row r="93" spans="1:13" s="60" customFormat="1" ht="15.75" x14ac:dyDescent="0.3">
      <c r="A93" s="144"/>
      <c r="B93" s="147"/>
      <c r="C93" s="144" t="s">
        <v>37</v>
      </c>
      <c r="D93" s="147" t="s">
        <v>5</v>
      </c>
      <c r="E93" s="176">
        <v>1.12E-2</v>
      </c>
      <c r="F93" s="163">
        <f>F91*E93</f>
        <v>1.3227200000000001</v>
      </c>
      <c r="G93" s="161"/>
      <c r="H93" s="164"/>
      <c r="I93" s="161"/>
      <c r="J93" s="164"/>
      <c r="K93" s="149">
        <v>0</v>
      </c>
      <c r="L93" s="163">
        <f>F93*K93</f>
        <v>0</v>
      </c>
      <c r="M93" s="149">
        <f>L93</f>
        <v>0</v>
      </c>
    </row>
    <row r="94" spans="1:13" s="60" customFormat="1" ht="15.75" x14ac:dyDescent="0.3">
      <c r="A94" s="144"/>
      <c r="B94" s="166"/>
      <c r="C94" s="144" t="s">
        <v>86</v>
      </c>
      <c r="D94" s="147" t="s">
        <v>35</v>
      </c>
      <c r="E94" s="148">
        <v>7.2999999999999995E-2</v>
      </c>
      <c r="F94" s="163">
        <f>F91*E94</f>
        <v>8.6212999999999997</v>
      </c>
      <c r="G94" s="161"/>
      <c r="H94" s="164"/>
      <c r="I94" s="149">
        <v>0</v>
      </c>
      <c r="J94" s="163">
        <f>F94*I94</f>
        <v>0</v>
      </c>
      <c r="K94" s="161"/>
      <c r="L94" s="164"/>
      <c r="M94" s="149">
        <f>J94</f>
        <v>0</v>
      </c>
    </row>
    <row r="95" spans="1:13" s="60" customFormat="1" ht="15.75" x14ac:dyDescent="0.3">
      <c r="A95" s="153"/>
      <c r="B95" s="154"/>
      <c r="C95" s="153" t="s">
        <v>38</v>
      </c>
      <c r="D95" s="154" t="s">
        <v>5</v>
      </c>
      <c r="E95" s="155">
        <v>6.3600000000000004E-2</v>
      </c>
      <c r="F95" s="158">
        <f>F91*E95</f>
        <v>7.5111600000000012</v>
      </c>
      <c r="G95" s="167"/>
      <c r="H95" s="172"/>
      <c r="I95" s="157">
        <v>0</v>
      </c>
      <c r="J95" s="158">
        <f>F95*I95</f>
        <v>0</v>
      </c>
      <c r="K95" s="167"/>
      <c r="L95" s="172"/>
      <c r="M95" s="157">
        <f>J95</f>
        <v>0</v>
      </c>
    </row>
    <row r="96" spans="1:13" s="178" customFormat="1" ht="31.5" x14ac:dyDescent="0.3">
      <c r="A96" s="144">
        <v>2</v>
      </c>
      <c r="B96" s="144" t="s">
        <v>49</v>
      </c>
      <c r="C96" s="146" t="s">
        <v>160</v>
      </c>
      <c r="D96" s="145" t="s">
        <v>39</v>
      </c>
      <c r="E96" s="148"/>
      <c r="F96" s="177">
        <v>10.7</v>
      </c>
      <c r="G96" s="161"/>
      <c r="H96" s="162"/>
      <c r="I96" s="161"/>
      <c r="J96" s="162"/>
      <c r="K96" s="149"/>
      <c r="L96" s="145"/>
      <c r="M96" s="144"/>
    </row>
    <row r="97" spans="1:13" s="178" customFormat="1" x14ac:dyDescent="0.3">
      <c r="A97" s="144"/>
      <c r="C97" s="144" t="s">
        <v>33</v>
      </c>
      <c r="D97" s="144" t="s">
        <v>34</v>
      </c>
      <c r="E97" s="148">
        <v>1</v>
      </c>
      <c r="F97" s="150">
        <f>F96*E97</f>
        <v>10.7</v>
      </c>
      <c r="G97" s="149">
        <v>0</v>
      </c>
      <c r="H97" s="151">
        <f>F97*G97</f>
        <v>0</v>
      </c>
      <c r="I97" s="159"/>
      <c r="J97" s="160"/>
      <c r="K97" s="159"/>
      <c r="L97" s="160"/>
      <c r="M97" s="149">
        <f>H97</f>
        <v>0</v>
      </c>
    </row>
    <row r="98" spans="1:13" s="178" customFormat="1" x14ac:dyDescent="0.3">
      <c r="A98" s="144"/>
      <c r="B98" s="145"/>
      <c r="C98" s="144" t="s">
        <v>37</v>
      </c>
      <c r="D98" s="145" t="s">
        <v>5</v>
      </c>
      <c r="E98" s="176">
        <v>4.5199999999999997E-2</v>
      </c>
      <c r="F98" s="150">
        <f>F96*E98</f>
        <v>0.48363999999999996</v>
      </c>
      <c r="G98" s="161"/>
      <c r="H98" s="160"/>
      <c r="I98" s="159"/>
      <c r="J98" s="160"/>
      <c r="K98" s="149">
        <v>0</v>
      </c>
      <c r="L98" s="151">
        <f>F98*K98</f>
        <v>0</v>
      </c>
      <c r="M98" s="149">
        <f>L98</f>
        <v>0</v>
      </c>
    </row>
    <row r="99" spans="1:13" s="178" customFormat="1" x14ac:dyDescent="0.3">
      <c r="A99" s="144"/>
      <c r="B99" s="145"/>
      <c r="C99" s="144" t="s">
        <v>50</v>
      </c>
      <c r="D99" s="145" t="s">
        <v>41</v>
      </c>
      <c r="E99" s="148">
        <v>5</v>
      </c>
      <c r="F99" s="150">
        <f>F96*E99</f>
        <v>53.5</v>
      </c>
      <c r="G99" s="161"/>
      <c r="H99" s="160"/>
      <c r="I99" s="149">
        <v>0</v>
      </c>
      <c r="J99" s="151">
        <f>F99*I99</f>
        <v>0</v>
      </c>
      <c r="K99" s="159"/>
      <c r="L99" s="160"/>
      <c r="M99" s="149">
        <f>J99</f>
        <v>0</v>
      </c>
    </row>
    <row r="100" spans="1:13" s="178" customFormat="1" x14ac:dyDescent="0.3">
      <c r="A100" s="144"/>
      <c r="B100" s="145"/>
      <c r="C100" s="144" t="s">
        <v>95</v>
      </c>
      <c r="D100" s="145" t="s">
        <v>39</v>
      </c>
      <c r="E100" s="148">
        <v>1.02</v>
      </c>
      <c r="F100" s="150">
        <f>F96*E100</f>
        <v>10.914</v>
      </c>
      <c r="G100" s="149"/>
      <c r="H100" s="151"/>
      <c r="I100" s="149">
        <v>0</v>
      </c>
      <c r="J100" s="151">
        <f>F100*I100</f>
        <v>0</v>
      </c>
      <c r="K100" s="159"/>
      <c r="L100" s="160"/>
      <c r="M100" s="149">
        <f>J100</f>
        <v>0</v>
      </c>
    </row>
    <row r="101" spans="1:13" s="178" customFormat="1" x14ac:dyDescent="0.3">
      <c r="A101" s="144"/>
      <c r="B101" s="145"/>
      <c r="C101" s="144" t="s">
        <v>46</v>
      </c>
      <c r="D101" s="145" t="s">
        <v>35</v>
      </c>
      <c r="E101" s="176">
        <v>2.23E-2</v>
      </c>
      <c r="F101" s="150">
        <f>F96*E101</f>
        <v>0.23860999999999999</v>
      </c>
      <c r="G101" s="161"/>
      <c r="H101" s="160"/>
      <c r="I101" s="149">
        <v>0</v>
      </c>
      <c r="J101" s="151">
        <f>F101*I101</f>
        <v>0</v>
      </c>
      <c r="K101" s="159"/>
      <c r="L101" s="160"/>
      <c r="M101" s="149">
        <f>J101</f>
        <v>0</v>
      </c>
    </row>
    <row r="102" spans="1:13" s="178" customFormat="1" x14ac:dyDescent="0.3">
      <c r="A102" s="153"/>
      <c r="B102" s="154"/>
      <c r="C102" s="153" t="s">
        <v>38</v>
      </c>
      <c r="D102" s="154" t="s">
        <v>5</v>
      </c>
      <c r="E102" s="155">
        <v>4.6600000000000003E-2</v>
      </c>
      <c r="F102" s="156">
        <f>F96*E102</f>
        <v>0.49862000000000001</v>
      </c>
      <c r="G102" s="167"/>
      <c r="H102" s="168"/>
      <c r="I102" s="157">
        <v>0</v>
      </c>
      <c r="J102" s="158">
        <f>F102*I102</f>
        <v>0</v>
      </c>
      <c r="K102" s="169"/>
      <c r="L102" s="168"/>
      <c r="M102" s="157">
        <f>J102</f>
        <v>0</v>
      </c>
    </row>
    <row r="103" spans="1:13" s="178" customFormat="1" ht="31.5" x14ac:dyDescent="0.3">
      <c r="A103" s="144">
        <v>3</v>
      </c>
      <c r="B103" s="144" t="s">
        <v>49</v>
      </c>
      <c r="C103" s="146" t="s">
        <v>161</v>
      </c>
      <c r="D103" s="145" t="s">
        <v>39</v>
      </c>
      <c r="E103" s="148"/>
      <c r="F103" s="177">
        <v>107.4</v>
      </c>
      <c r="G103" s="161"/>
      <c r="H103" s="162"/>
      <c r="I103" s="161"/>
      <c r="J103" s="162"/>
      <c r="K103" s="149"/>
      <c r="L103" s="145"/>
      <c r="M103" s="144"/>
    </row>
    <row r="104" spans="1:13" s="178" customFormat="1" x14ac:dyDescent="0.3">
      <c r="A104" s="144"/>
      <c r="C104" s="144" t="s">
        <v>33</v>
      </c>
      <c r="D104" s="144" t="s">
        <v>34</v>
      </c>
      <c r="E104" s="148">
        <v>1</v>
      </c>
      <c r="F104" s="150">
        <f>F103*E104</f>
        <v>107.4</v>
      </c>
      <c r="G104" s="149">
        <v>0</v>
      </c>
      <c r="H104" s="151">
        <f>F104*G104</f>
        <v>0</v>
      </c>
      <c r="I104" s="159"/>
      <c r="J104" s="160"/>
      <c r="K104" s="159"/>
      <c r="L104" s="160"/>
      <c r="M104" s="149">
        <f>H104</f>
        <v>0</v>
      </c>
    </row>
    <row r="105" spans="1:13" s="178" customFormat="1" x14ac:dyDescent="0.3">
      <c r="A105" s="144"/>
      <c r="B105" s="145"/>
      <c r="C105" s="144" t="s">
        <v>37</v>
      </c>
      <c r="D105" s="145" t="s">
        <v>5</v>
      </c>
      <c r="E105" s="176">
        <v>4.5199999999999997E-2</v>
      </c>
      <c r="F105" s="150">
        <f>F103*E105</f>
        <v>4.8544799999999997</v>
      </c>
      <c r="G105" s="161"/>
      <c r="H105" s="160"/>
      <c r="I105" s="159"/>
      <c r="J105" s="160"/>
      <c r="K105" s="149">
        <v>0</v>
      </c>
      <c r="L105" s="151">
        <f>F105*K105</f>
        <v>0</v>
      </c>
      <c r="M105" s="149">
        <f>L105</f>
        <v>0</v>
      </c>
    </row>
    <row r="106" spans="1:13" s="178" customFormat="1" x14ac:dyDescent="0.3">
      <c r="A106" s="144"/>
      <c r="B106" s="145"/>
      <c r="C106" s="144" t="s">
        <v>50</v>
      </c>
      <c r="D106" s="145" t="s">
        <v>41</v>
      </c>
      <c r="E106" s="148">
        <v>5</v>
      </c>
      <c r="F106" s="150">
        <f>F103*E106</f>
        <v>537</v>
      </c>
      <c r="G106" s="161"/>
      <c r="H106" s="160"/>
      <c r="I106" s="149">
        <v>0</v>
      </c>
      <c r="J106" s="151">
        <f>F106*I106</f>
        <v>0</v>
      </c>
      <c r="K106" s="159"/>
      <c r="L106" s="160"/>
      <c r="M106" s="149">
        <f>J106</f>
        <v>0</v>
      </c>
    </row>
    <row r="107" spans="1:13" s="178" customFormat="1" x14ac:dyDescent="0.3">
      <c r="A107" s="144"/>
      <c r="B107" s="145"/>
      <c r="C107" s="144" t="s">
        <v>162</v>
      </c>
      <c r="D107" s="145" t="s">
        <v>39</v>
      </c>
      <c r="E107" s="148">
        <v>1.02</v>
      </c>
      <c r="F107" s="150">
        <f>F103*E107</f>
        <v>109.548</v>
      </c>
      <c r="G107" s="149"/>
      <c r="H107" s="151"/>
      <c r="I107" s="149">
        <v>0</v>
      </c>
      <c r="J107" s="151">
        <f>F107*I107</f>
        <v>0</v>
      </c>
      <c r="K107" s="159"/>
      <c r="L107" s="160"/>
      <c r="M107" s="149">
        <f>J107</f>
        <v>0</v>
      </c>
    </row>
    <row r="108" spans="1:13" s="178" customFormat="1" x14ac:dyDescent="0.3">
      <c r="A108" s="144"/>
      <c r="B108" s="145"/>
      <c r="C108" s="144" t="s">
        <v>46</v>
      </c>
      <c r="D108" s="145" t="s">
        <v>35</v>
      </c>
      <c r="E108" s="176">
        <v>2.23E-2</v>
      </c>
      <c r="F108" s="150">
        <f>F103*E108</f>
        <v>2.3950200000000001</v>
      </c>
      <c r="G108" s="161"/>
      <c r="H108" s="160"/>
      <c r="I108" s="149">
        <v>0</v>
      </c>
      <c r="J108" s="151">
        <f>F108*I108</f>
        <v>0</v>
      </c>
      <c r="K108" s="159"/>
      <c r="L108" s="160"/>
      <c r="M108" s="149">
        <f>J108</f>
        <v>0</v>
      </c>
    </row>
    <row r="109" spans="1:13" s="178" customFormat="1" x14ac:dyDescent="0.3">
      <c r="A109" s="153"/>
      <c r="B109" s="154"/>
      <c r="C109" s="153" t="s">
        <v>38</v>
      </c>
      <c r="D109" s="154" t="s">
        <v>5</v>
      </c>
      <c r="E109" s="155">
        <v>4.6600000000000003E-2</v>
      </c>
      <c r="F109" s="156">
        <f>F103*E109</f>
        <v>5.0048400000000006</v>
      </c>
      <c r="G109" s="167"/>
      <c r="H109" s="168"/>
      <c r="I109" s="157">
        <v>0</v>
      </c>
      <c r="J109" s="158">
        <f>F109*I109</f>
        <v>0</v>
      </c>
      <c r="K109" s="169"/>
      <c r="L109" s="168"/>
      <c r="M109" s="157">
        <f>J109</f>
        <v>0</v>
      </c>
    </row>
    <row r="110" spans="1:13" s="43" customFormat="1" ht="15.75" x14ac:dyDescent="0.3">
      <c r="A110" s="101">
        <v>4</v>
      </c>
      <c r="B110" s="273" t="s">
        <v>164</v>
      </c>
      <c r="C110" s="101" t="s">
        <v>165</v>
      </c>
      <c r="D110" s="42" t="s">
        <v>124</v>
      </c>
      <c r="E110" s="102"/>
      <c r="F110" s="104">
        <v>2.1480000000000001</v>
      </c>
      <c r="G110" s="206"/>
      <c r="H110" s="207"/>
      <c r="I110" s="103"/>
      <c r="J110" s="42"/>
      <c r="K110" s="206"/>
      <c r="L110" s="207"/>
      <c r="M110" s="211"/>
    </row>
    <row r="111" spans="1:13" s="43" customFormat="1" ht="15.75" x14ac:dyDescent="0.3">
      <c r="A111" s="101"/>
      <c r="B111" s="240"/>
      <c r="C111" s="101" t="s">
        <v>42</v>
      </c>
      <c r="D111" s="101" t="s">
        <v>34</v>
      </c>
      <c r="E111" s="102">
        <v>100</v>
      </c>
      <c r="F111" s="104">
        <f>F110*E111</f>
        <v>214.8</v>
      </c>
      <c r="G111" s="103">
        <v>0</v>
      </c>
      <c r="H111" s="42">
        <f>F111*G111</f>
        <v>0</v>
      </c>
      <c r="I111" s="206"/>
      <c r="J111" s="207"/>
      <c r="K111" s="206"/>
      <c r="L111" s="207"/>
      <c r="M111" s="103">
        <f>H111</f>
        <v>0</v>
      </c>
    </row>
    <row r="112" spans="1:13" s="43" customFormat="1" ht="15.75" x14ac:dyDescent="0.3">
      <c r="A112" s="101"/>
      <c r="B112" s="42"/>
      <c r="C112" s="101" t="s">
        <v>137</v>
      </c>
      <c r="D112" s="42" t="s">
        <v>5</v>
      </c>
      <c r="E112" s="102">
        <f>1.12+0.28</f>
        <v>1.4000000000000001</v>
      </c>
      <c r="F112" s="104">
        <f>F110*E112</f>
        <v>3.0072000000000005</v>
      </c>
      <c r="G112" s="206"/>
      <c r="H112" s="207"/>
      <c r="I112" s="206"/>
      <c r="J112" s="207"/>
      <c r="K112" s="103">
        <v>0</v>
      </c>
      <c r="L112" s="44">
        <f>F112*K112</f>
        <v>0</v>
      </c>
      <c r="M112" s="103">
        <f>L112</f>
        <v>0</v>
      </c>
    </row>
    <row r="113" spans="1:13" s="43" customFormat="1" ht="15.75" x14ac:dyDescent="0.3">
      <c r="A113" s="101"/>
      <c r="B113" s="241"/>
      <c r="C113" s="101" t="s">
        <v>166</v>
      </c>
      <c r="D113" s="42" t="s">
        <v>35</v>
      </c>
      <c r="E113" s="102">
        <v>5.0999999999999996</v>
      </c>
      <c r="F113" s="104">
        <f>F110*E113</f>
        <v>10.954800000000001</v>
      </c>
      <c r="G113" s="206"/>
      <c r="H113" s="207"/>
      <c r="I113" s="103">
        <v>0</v>
      </c>
      <c r="J113" s="44">
        <f>F113*I113</f>
        <v>0</v>
      </c>
      <c r="K113" s="206"/>
      <c r="L113" s="207"/>
      <c r="M113" s="211">
        <f>J113</f>
        <v>0</v>
      </c>
    </row>
    <row r="114" spans="1:13" s="42" customFormat="1" ht="15.75" x14ac:dyDescent="0.3">
      <c r="A114" s="105"/>
      <c r="B114" s="106"/>
      <c r="C114" s="105" t="s">
        <v>38</v>
      </c>
      <c r="D114" s="106" t="s">
        <v>5</v>
      </c>
      <c r="E114" s="107">
        <v>6.36</v>
      </c>
      <c r="F114" s="108">
        <f>F110*E114</f>
        <v>13.661280000000001</v>
      </c>
      <c r="G114" s="200"/>
      <c r="H114" s="201"/>
      <c r="I114" s="109">
        <v>0</v>
      </c>
      <c r="J114" s="110">
        <f>F114*I114</f>
        <v>0</v>
      </c>
      <c r="K114" s="200"/>
      <c r="L114" s="201"/>
      <c r="M114" s="228">
        <f>J114</f>
        <v>0</v>
      </c>
    </row>
    <row r="115" spans="1:13" s="41" customFormat="1" ht="34.5" customHeight="1" x14ac:dyDescent="0.25">
      <c r="A115" s="274">
        <v>5</v>
      </c>
      <c r="B115" s="111" t="s">
        <v>163</v>
      </c>
      <c r="C115" s="111" t="s">
        <v>167</v>
      </c>
      <c r="D115" s="259" t="s">
        <v>39</v>
      </c>
      <c r="E115" s="203"/>
      <c r="F115" s="214">
        <v>214.8</v>
      </c>
      <c r="G115" s="220"/>
      <c r="H115" s="266"/>
      <c r="I115" s="203"/>
      <c r="J115" s="238"/>
      <c r="K115" s="220"/>
      <c r="L115" s="266"/>
      <c r="M115" s="216"/>
    </row>
    <row r="116" spans="1:13" s="42" customFormat="1" ht="16.5" customHeight="1" x14ac:dyDescent="0.3">
      <c r="A116" s="275"/>
      <c r="B116" s="101"/>
      <c r="C116" s="101" t="s">
        <v>33</v>
      </c>
      <c r="D116" s="259" t="s">
        <v>39</v>
      </c>
      <c r="E116" s="103">
        <v>1</v>
      </c>
      <c r="F116" s="44">
        <f>F115*E116</f>
        <v>214.8</v>
      </c>
      <c r="G116" s="103">
        <v>0</v>
      </c>
      <c r="H116" s="44">
        <f>F116*G116</f>
        <v>0</v>
      </c>
      <c r="I116" s="269"/>
      <c r="J116" s="268"/>
      <c r="K116" s="269"/>
      <c r="L116" s="268"/>
      <c r="M116" s="103">
        <f>H116</f>
        <v>0</v>
      </c>
    </row>
    <row r="117" spans="1:13" s="42" customFormat="1" ht="16.5" customHeight="1" x14ac:dyDescent="0.3">
      <c r="A117" s="276"/>
      <c r="B117" s="106"/>
      <c r="C117" s="105" t="s">
        <v>37</v>
      </c>
      <c r="D117" s="106" t="s">
        <v>5</v>
      </c>
      <c r="E117" s="109">
        <v>1.3</v>
      </c>
      <c r="F117" s="110">
        <f>F115*E117</f>
        <v>279.24</v>
      </c>
      <c r="G117" s="270"/>
      <c r="H117" s="272"/>
      <c r="I117" s="109"/>
      <c r="J117" s="110"/>
      <c r="K117" s="109">
        <v>0</v>
      </c>
      <c r="L117" s="110">
        <f>F117*K117</f>
        <v>0</v>
      </c>
      <c r="M117" s="109">
        <f>L117</f>
        <v>0</v>
      </c>
    </row>
    <row r="118" spans="1:13" s="61" customFormat="1" ht="14.25" customHeight="1" x14ac:dyDescent="0.3">
      <c r="A118" s="49"/>
      <c r="B118" s="142"/>
      <c r="C118" s="143" t="s">
        <v>128</v>
      </c>
      <c r="D118" s="142"/>
      <c r="E118" s="113"/>
      <c r="F118" s="115"/>
      <c r="G118" s="114"/>
      <c r="H118" s="115"/>
      <c r="I118" s="114"/>
      <c r="J118" s="115"/>
      <c r="K118" s="114"/>
      <c r="L118" s="115"/>
      <c r="M118" s="114"/>
    </row>
    <row r="119" spans="1:13" s="42" customFormat="1" ht="15.75" x14ac:dyDescent="0.3">
      <c r="A119" s="101">
        <v>1</v>
      </c>
      <c r="B119" s="101" t="s">
        <v>94</v>
      </c>
      <c r="C119" s="101" t="s">
        <v>129</v>
      </c>
      <c r="D119" s="42" t="s">
        <v>39</v>
      </c>
      <c r="E119" s="101"/>
      <c r="F119" s="104">
        <v>107.4</v>
      </c>
      <c r="G119" s="206"/>
      <c r="H119" s="207"/>
      <c r="I119" s="103"/>
      <c r="K119" s="206"/>
      <c r="L119" s="207"/>
      <c r="M119" s="103"/>
    </row>
    <row r="120" spans="1:13" s="42" customFormat="1" ht="15.75" x14ac:dyDescent="0.3">
      <c r="A120" s="101"/>
      <c r="C120" s="101" t="s">
        <v>42</v>
      </c>
      <c r="D120" s="101" t="s">
        <v>34</v>
      </c>
      <c r="E120" s="103">
        <v>1</v>
      </c>
      <c r="F120" s="104">
        <f>F119*E120</f>
        <v>107.4</v>
      </c>
      <c r="G120" s="103">
        <v>0</v>
      </c>
      <c r="H120" s="44">
        <f>F120*G120</f>
        <v>0</v>
      </c>
      <c r="I120" s="208"/>
      <c r="J120" s="209"/>
      <c r="K120" s="208"/>
      <c r="L120" s="209"/>
      <c r="M120" s="103">
        <f>H120</f>
        <v>0</v>
      </c>
    </row>
    <row r="121" spans="1:13" s="42" customFormat="1" ht="15.75" x14ac:dyDescent="0.3">
      <c r="A121" s="101"/>
      <c r="C121" s="101" t="s">
        <v>37</v>
      </c>
      <c r="D121" s="42" t="s">
        <v>5</v>
      </c>
      <c r="E121" s="102">
        <v>4.2999999999999997E-2</v>
      </c>
      <c r="F121" s="104">
        <f>F119*E121</f>
        <v>4.6181999999999999</v>
      </c>
      <c r="G121" s="206"/>
      <c r="H121" s="209"/>
      <c r="I121" s="208"/>
      <c r="J121" s="209"/>
      <c r="K121" s="103">
        <v>0</v>
      </c>
      <c r="L121" s="44">
        <f>F121*K121</f>
        <v>0</v>
      </c>
      <c r="M121" s="103">
        <f>L121</f>
        <v>0</v>
      </c>
    </row>
    <row r="122" spans="1:13" s="238" customFormat="1" ht="15.75" x14ac:dyDescent="0.25">
      <c r="A122" s="111"/>
      <c r="C122" s="111" t="s">
        <v>96</v>
      </c>
      <c r="D122" s="238" t="s">
        <v>39</v>
      </c>
      <c r="E122" s="203">
        <v>1.01</v>
      </c>
      <c r="F122" s="202">
        <f>F119*E122</f>
        <v>108.474</v>
      </c>
      <c r="G122" s="212"/>
      <c r="H122" s="218"/>
      <c r="I122" s="203">
        <v>0</v>
      </c>
      <c r="J122" s="214">
        <f>F122*I122</f>
        <v>0</v>
      </c>
      <c r="K122" s="219"/>
      <c r="L122" s="218"/>
      <c r="M122" s="203">
        <f>J122</f>
        <v>0</v>
      </c>
    </row>
    <row r="123" spans="1:13" s="42" customFormat="1" ht="15.75" x14ac:dyDescent="0.3">
      <c r="A123" s="105"/>
      <c r="B123" s="106"/>
      <c r="C123" s="105" t="s">
        <v>38</v>
      </c>
      <c r="D123" s="106" t="s">
        <v>5</v>
      </c>
      <c r="E123" s="107">
        <v>6.4000000000000001E-2</v>
      </c>
      <c r="F123" s="108">
        <f>F119*E123</f>
        <v>6.8736000000000006</v>
      </c>
      <c r="G123" s="226"/>
      <c r="H123" s="227"/>
      <c r="I123" s="109">
        <v>0</v>
      </c>
      <c r="J123" s="110">
        <f>F123*I123</f>
        <v>0</v>
      </c>
      <c r="K123" s="204"/>
      <c r="L123" s="205"/>
      <c r="M123" s="109">
        <f>J123</f>
        <v>0</v>
      </c>
    </row>
    <row r="124" spans="1:13" s="42" customFormat="1" ht="31.5" x14ac:dyDescent="0.3">
      <c r="A124" s="101">
        <v>2</v>
      </c>
      <c r="B124" s="101" t="s">
        <v>94</v>
      </c>
      <c r="C124" s="213" t="s">
        <v>130</v>
      </c>
      <c r="D124" s="42" t="s">
        <v>39</v>
      </c>
      <c r="E124" s="101"/>
      <c r="F124" s="104">
        <v>10.7</v>
      </c>
      <c r="G124" s="206"/>
      <c r="H124" s="207"/>
      <c r="I124" s="103"/>
      <c r="K124" s="206"/>
      <c r="L124" s="207"/>
      <c r="M124" s="103"/>
    </row>
    <row r="125" spans="1:13" s="42" customFormat="1" ht="15.75" x14ac:dyDescent="0.3">
      <c r="A125" s="101"/>
      <c r="C125" s="101" t="s">
        <v>42</v>
      </c>
      <c r="D125" s="101" t="s">
        <v>34</v>
      </c>
      <c r="E125" s="103">
        <v>1</v>
      </c>
      <c r="F125" s="104">
        <f>F124*E125</f>
        <v>10.7</v>
      </c>
      <c r="G125" s="103">
        <v>0</v>
      </c>
      <c r="H125" s="44">
        <f>F125*G125</f>
        <v>0</v>
      </c>
      <c r="I125" s="208"/>
      <c r="J125" s="209"/>
      <c r="K125" s="208"/>
      <c r="L125" s="209"/>
      <c r="M125" s="103">
        <f>H125</f>
        <v>0</v>
      </c>
    </row>
    <row r="126" spans="1:13" s="42" customFormat="1" ht="15.75" x14ac:dyDescent="0.3">
      <c r="A126" s="101"/>
      <c r="C126" s="101" t="s">
        <v>37</v>
      </c>
      <c r="D126" s="42" t="s">
        <v>5</v>
      </c>
      <c r="E126" s="102">
        <v>4.2999999999999997E-2</v>
      </c>
      <c r="F126" s="104">
        <f>F124*E126</f>
        <v>0.46009999999999995</v>
      </c>
      <c r="G126" s="206"/>
      <c r="H126" s="209"/>
      <c r="I126" s="208"/>
      <c r="J126" s="209"/>
      <c r="K126" s="103">
        <v>0</v>
      </c>
      <c r="L126" s="44">
        <f>F126*K126</f>
        <v>0</v>
      </c>
      <c r="M126" s="103">
        <f>L126</f>
        <v>0</v>
      </c>
    </row>
    <row r="127" spans="1:13" s="238" customFormat="1" ht="15.75" x14ac:dyDescent="0.25">
      <c r="A127" s="111"/>
      <c r="C127" s="111" t="s">
        <v>96</v>
      </c>
      <c r="D127" s="238" t="s">
        <v>39</v>
      </c>
      <c r="E127" s="203">
        <v>1.01</v>
      </c>
      <c r="F127" s="202">
        <f>F124*E127</f>
        <v>10.806999999999999</v>
      </c>
      <c r="G127" s="212"/>
      <c r="H127" s="218"/>
      <c r="I127" s="203">
        <v>0</v>
      </c>
      <c r="J127" s="214">
        <f>F127*I127</f>
        <v>0</v>
      </c>
      <c r="K127" s="219"/>
      <c r="L127" s="218"/>
      <c r="M127" s="203">
        <f>J127</f>
        <v>0</v>
      </c>
    </row>
    <row r="128" spans="1:13" s="42" customFormat="1" ht="15.75" x14ac:dyDescent="0.3">
      <c r="A128" s="105"/>
      <c r="B128" s="106"/>
      <c r="C128" s="105" t="s">
        <v>38</v>
      </c>
      <c r="D128" s="106" t="s">
        <v>5</v>
      </c>
      <c r="E128" s="107">
        <v>6.4000000000000001E-2</v>
      </c>
      <c r="F128" s="108">
        <f>F124*E128</f>
        <v>0.68479999999999996</v>
      </c>
      <c r="G128" s="226"/>
      <c r="H128" s="227"/>
      <c r="I128" s="109">
        <v>0</v>
      </c>
      <c r="J128" s="110">
        <f>F128*I128</f>
        <v>0</v>
      </c>
      <c r="K128" s="204"/>
      <c r="L128" s="205"/>
      <c r="M128" s="109">
        <f>J128</f>
        <v>0</v>
      </c>
    </row>
    <row r="129" spans="1:13" s="41" customFormat="1" ht="37.5" customHeight="1" x14ac:dyDescent="0.25">
      <c r="A129" s="111">
        <v>3</v>
      </c>
      <c r="B129" s="257" t="s">
        <v>156</v>
      </c>
      <c r="C129" s="111" t="s">
        <v>168</v>
      </c>
      <c r="D129" s="238" t="s">
        <v>39</v>
      </c>
      <c r="E129" s="112"/>
      <c r="F129" s="202">
        <v>214.8</v>
      </c>
      <c r="G129" s="212"/>
      <c r="H129" s="235"/>
      <c r="I129" s="203"/>
      <c r="J129" s="238"/>
      <c r="K129" s="212"/>
      <c r="L129" s="235"/>
      <c r="M129" s="203"/>
    </row>
    <row r="130" spans="1:13" s="43" customFormat="1" ht="15.75" x14ac:dyDescent="0.3">
      <c r="A130" s="101"/>
      <c r="B130" s="217"/>
      <c r="C130" s="101" t="s">
        <v>42</v>
      </c>
      <c r="D130" s="101" t="s">
        <v>34</v>
      </c>
      <c r="E130" s="102">
        <v>1</v>
      </c>
      <c r="F130" s="104">
        <f>F129*E130</f>
        <v>214.8</v>
      </c>
      <c r="G130" s="103">
        <v>0</v>
      </c>
      <c r="H130" s="42">
        <f>F130*G130</f>
        <v>0</v>
      </c>
      <c r="I130" s="206"/>
      <c r="J130" s="207"/>
      <c r="K130" s="206"/>
      <c r="L130" s="207"/>
      <c r="M130" s="103">
        <f>H130</f>
        <v>0</v>
      </c>
    </row>
    <row r="131" spans="1:13" s="43" customFormat="1" ht="15.75" x14ac:dyDescent="0.3">
      <c r="A131" s="101"/>
      <c r="B131" s="42"/>
      <c r="C131" s="101" t="s">
        <v>37</v>
      </c>
      <c r="D131" s="42" t="s">
        <v>5</v>
      </c>
      <c r="E131" s="102">
        <v>8.7999999999999995E-2</v>
      </c>
      <c r="F131" s="104">
        <f>F129*E131</f>
        <v>18.9024</v>
      </c>
      <c r="G131" s="206"/>
      <c r="H131" s="207"/>
      <c r="I131" s="206"/>
      <c r="J131" s="207"/>
      <c r="K131" s="103">
        <v>0</v>
      </c>
      <c r="L131" s="42">
        <f>F131*K131</f>
        <v>0</v>
      </c>
      <c r="M131" s="103">
        <f>L131</f>
        <v>0</v>
      </c>
    </row>
    <row r="132" spans="1:13" s="43" customFormat="1" ht="15.75" x14ac:dyDescent="0.3">
      <c r="A132" s="101"/>
      <c r="B132" s="42"/>
      <c r="C132" s="101" t="s">
        <v>157</v>
      </c>
      <c r="D132" s="42" t="s">
        <v>39</v>
      </c>
      <c r="E132" s="102">
        <v>1.02</v>
      </c>
      <c r="F132" s="104">
        <f>F129*E132</f>
        <v>219.096</v>
      </c>
      <c r="G132" s="206"/>
      <c r="H132" s="207"/>
      <c r="I132" s="363">
        <v>0</v>
      </c>
      <c r="J132" s="42">
        <f>F132*I132</f>
        <v>0</v>
      </c>
      <c r="K132" s="206"/>
      <c r="L132" s="207"/>
      <c r="M132" s="103">
        <f>J132</f>
        <v>0</v>
      </c>
    </row>
    <row r="133" spans="1:13" s="43" customFormat="1" ht="15.75" x14ac:dyDescent="0.3">
      <c r="A133" s="105"/>
      <c r="B133" s="106"/>
      <c r="C133" s="105" t="s">
        <v>38</v>
      </c>
      <c r="D133" s="106" t="s">
        <v>5</v>
      </c>
      <c r="E133" s="264">
        <v>0.122</v>
      </c>
      <c r="F133" s="108">
        <f>F129*E133</f>
        <v>26.2056</v>
      </c>
      <c r="G133" s="200"/>
      <c r="H133" s="201"/>
      <c r="I133" s="109">
        <v>0</v>
      </c>
      <c r="J133" s="106">
        <f>F133*I133</f>
        <v>0</v>
      </c>
      <c r="K133" s="200"/>
      <c r="L133" s="201"/>
      <c r="M133" s="109">
        <f>J133</f>
        <v>0</v>
      </c>
    </row>
    <row r="134" spans="1:13" s="61" customFormat="1" ht="15.75" x14ac:dyDescent="0.3">
      <c r="A134" s="49"/>
      <c r="B134" s="142"/>
      <c r="C134" s="143" t="s">
        <v>136</v>
      </c>
      <c r="D134" s="142"/>
      <c r="E134" s="113"/>
      <c r="F134" s="115"/>
      <c r="G134" s="114"/>
      <c r="H134" s="115"/>
      <c r="I134" s="114"/>
      <c r="J134" s="115"/>
      <c r="K134" s="114"/>
      <c r="L134" s="115"/>
      <c r="M134" s="114"/>
    </row>
    <row r="135" spans="1:13" s="41" customFormat="1" ht="37.5" customHeight="1" x14ac:dyDescent="0.25">
      <c r="A135" s="111">
        <v>1</v>
      </c>
      <c r="B135" s="257" t="s">
        <v>156</v>
      </c>
      <c r="C135" s="111" t="s">
        <v>169</v>
      </c>
      <c r="D135" s="238" t="s">
        <v>39</v>
      </c>
      <c r="E135" s="112"/>
      <c r="F135" s="202">
        <v>396</v>
      </c>
      <c r="G135" s="212"/>
      <c r="H135" s="235"/>
      <c r="I135" s="203"/>
      <c r="J135" s="238"/>
      <c r="K135" s="212"/>
      <c r="L135" s="235"/>
      <c r="M135" s="203"/>
    </row>
    <row r="136" spans="1:13" s="43" customFormat="1" ht="15.75" x14ac:dyDescent="0.3">
      <c r="A136" s="101"/>
      <c r="B136" s="217"/>
      <c r="C136" s="101" t="s">
        <v>42</v>
      </c>
      <c r="D136" s="101" t="s">
        <v>34</v>
      </c>
      <c r="E136" s="102">
        <v>1</v>
      </c>
      <c r="F136" s="104">
        <f>F135*E136</f>
        <v>396</v>
      </c>
      <c r="G136" s="103">
        <v>0</v>
      </c>
      <c r="H136" s="42">
        <f>F136*G136</f>
        <v>0</v>
      </c>
      <c r="I136" s="206"/>
      <c r="J136" s="207"/>
      <c r="K136" s="206"/>
      <c r="L136" s="207"/>
      <c r="M136" s="103">
        <f>H136</f>
        <v>0</v>
      </c>
    </row>
    <row r="137" spans="1:13" s="43" customFormat="1" ht="15.75" x14ac:dyDescent="0.3">
      <c r="A137" s="101"/>
      <c r="B137" s="42"/>
      <c r="C137" s="101" t="s">
        <v>37</v>
      </c>
      <c r="D137" s="42" t="s">
        <v>5</v>
      </c>
      <c r="E137" s="102">
        <v>8.7999999999999995E-2</v>
      </c>
      <c r="F137" s="104">
        <f>F135*E137</f>
        <v>34.847999999999999</v>
      </c>
      <c r="G137" s="206"/>
      <c r="H137" s="207"/>
      <c r="I137" s="206"/>
      <c r="J137" s="207"/>
      <c r="K137" s="103">
        <v>0</v>
      </c>
      <c r="L137" s="42">
        <f>F137*K137</f>
        <v>0</v>
      </c>
      <c r="M137" s="103">
        <f>L137</f>
        <v>0</v>
      </c>
    </row>
    <row r="138" spans="1:13" s="43" customFormat="1" ht="15.75" x14ac:dyDescent="0.3">
      <c r="A138" s="101"/>
      <c r="B138" s="42"/>
      <c r="C138" s="101" t="s">
        <v>157</v>
      </c>
      <c r="D138" s="42" t="s">
        <v>39</v>
      </c>
      <c r="E138" s="102">
        <v>1.02</v>
      </c>
      <c r="F138" s="104">
        <f>F135*E138</f>
        <v>403.92</v>
      </c>
      <c r="G138" s="206"/>
      <c r="H138" s="207"/>
      <c r="I138" s="103">
        <v>0</v>
      </c>
      <c r="J138" s="42">
        <f>F138*I138</f>
        <v>0</v>
      </c>
      <c r="K138" s="206"/>
      <c r="L138" s="207"/>
      <c r="M138" s="103">
        <f>J138</f>
        <v>0</v>
      </c>
    </row>
    <row r="139" spans="1:13" s="43" customFormat="1" ht="15.75" x14ac:dyDescent="0.3">
      <c r="A139" s="105"/>
      <c r="B139" s="106"/>
      <c r="C139" s="105" t="s">
        <v>38</v>
      </c>
      <c r="D139" s="106" t="s">
        <v>5</v>
      </c>
      <c r="E139" s="264">
        <v>0.122</v>
      </c>
      <c r="F139" s="108">
        <f>F135*E139</f>
        <v>48.311999999999998</v>
      </c>
      <c r="G139" s="200"/>
      <c r="H139" s="201"/>
      <c r="I139" s="109">
        <v>0</v>
      </c>
      <c r="J139" s="106">
        <f>F139*I139</f>
        <v>0</v>
      </c>
      <c r="K139" s="200"/>
      <c r="L139" s="201"/>
      <c r="M139" s="109">
        <f>J139</f>
        <v>0</v>
      </c>
    </row>
    <row r="140" spans="1:13" s="41" customFormat="1" ht="15.75" x14ac:dyDescent="0.25">
      <c r="A140" s="111">
        <v>2</v>
      </c>
      <c r="B140" s="111" t="s">
        <v>138</v>
      </c>
      <c r="C140" s="111" t="s">
        <v>170</v>
      </c>
      <c r="D140" s="238" t="s">
        <v>139</v>
      </c>
      <c r="E140" s="203"/>
      <c r="F140" s="214">
        <v>127.27</v>
      </c>
      <c r="G140" s="212"/>
      <c r="H140" s="235"/>
      <c r="I140" s="203"/>
      <c r="J140" s="238"/>
      <c r="K140" s="212"/>
      <c r="L140" s="235"/>
      <c r="M140" s="203"/>
    </row>
    <row r="141" spans="1:13" s="43" customFormat="1" ht="15.75" x14ac:dyDescent="0.3">
      <c r="A141" s="101"/>
      <c r="C141" s="101" t="s">
        <v>33</v>
      </c>
      <c r="D141" s="101" t="s">
        <v>34</v>
      </c>
      <c r="E141" s="103">
        <v>1</v>
      </c>
      <c r="F141" s="44">
        <f>F140*E141</f>
        <v>127.27</v>
      </c>
      <c r="G141" s="103">
        <v>0</v>
      </c>
      <c r="H141" s="44">
        <f>F141*G141</f>
        <v>0</v>
      </c>
      <c r="I141" s="208"/>
      <c r="J141" s="209"/>
      <c r="K141" s="208"/>
      <c r="L141" s="209"/>
      <c r="M141" s="103">
        <f>H141</f>
        <v>0</v>
      </c>
    </row>
    <row r="142" spans="1:13" s="42" customFormat="1" ht="15.75" x14ac:dyDescent="0.3">
      <c r="A142" s="101"/>
      <c r="C142" s="101" t="s">
        <v>37</v>
      </c>
      <c r="D142" s="42" t="s">
        <v>5</v>
      </c>
      <c r="E142" s="210">
        <v>4.1000000000000003E-3</v>
      </c>
      <c r="F142" s="44">
        <f>F140*E142</f>
        <v>0.52180700000000002</v>
      </c>
      <c r="G142" s="206"/>
      <c r="H142" s="209"/>
      <c r="I142" s="103"/>
      <c r="J142" s="44"/>
      <c r="K142" s="103">
        <v>0</v>
      </c>
      <c r="L142" s="44">
        <f>F142*K142</f>
        <v>0</v>
      </c>
      <c r="M142" s="103">
        <f>L142</f>
        <v>0</v>
      </c>
    </row>
    <row r="143" spans="1:13" s="43" customFormat="1" ht="15.75" x14ac:dyDescent="0.3">
      <c r="A143" s="101"/>
      <c r="B143" s="42"/>
      <c r="C143" s="101" t="s">
        <v>140</v>
      </c>
      <c r="D143" s="42" t="s">
        <v>39</v>
      </c>
      <c r="E143" s="210">
        <v>1</v>
      </c>
      <c r="F143" s="44">
        <f>F140*E143</f>
        <v>127.27</v>
      </c>
      <c r="G143" s="206"/>
      <c r="H143" s="209"/>
      <c r="I143" s="103">
        <v>0</v>
      </c>
      <c r="J143" s="44">
        <f>F143*I143</f>
        <v>0</v>
      </c>
      <c r="K143" s="208"/>
      <c r="L143" s="209"/>
      <c r="M143" s="103">
        <f>J143</f>
        <v>0</v>
      </c>
    </row>
    <row r="144" spans="1:13" s="43" customFormat="1" ht="15.75" x14ac:dyDescent="0.3">
      <c r="A144" s="105"/>
      <c r="B144" s="106"/>
      <c r="C144" s="105" t="s">
        <v>38</v>
      </c>
      <c r="D144" s="106" t="s">
        <v>5</v>
      </c>
      <c r="E144" s="107">
        <v>7.8E-2</v>
      </c>
      <c r="F144" s="110">
        <f>F140*E144</f>
        <v>9.9270599999999991</v>
      </c>
      <c r="G144" s="200"/>
      <c r="H144" s="205"/>
      <c r="I144" s="109">
        <v>0</v>
      </c>
      <c r="J144" s="110">
        <f>F144*I144</f>
        <v>0</v>
      </c>
      <c r="K144" s="204"/>
      <c r="L144" s="205"/>
      <c r="M144" s="109">
        <f>J144</f>
        <v>0</v>
      </c>
    </row>
    <row r="145" spans="1:13" s="41" customFormat="1" ht="15.75" x14ac:dyDescent="0.25">
      <c r="A145" s="111">
        <v>3</v>
      </c>
      <c r="B145" s="111" t="s">
        <v>138</v>
      </c>
      <c r="C145" s="111" t="s">
        <v>141</v>
      </c>
      <c r="D145" s="238" t="s">
        <v>97</v>
      </c>
      <c r="E145" s="203"/>
      <c r="F145" s="214">
        <v>121.8</v>
      </c>
      <c r="G145" s="212"/>
      <c r="H145" s="235"/>
      <c r="I145" s="203"/>
      <c r="J145" s="238"/>
      <c r="K145" s="212"/>
      <c r="L145" s="235"/>
      <c r="M145" s="203"/>
    </row>
    <row r="146" spans="1:13" s="43" customFormat="1" ht="15.75" x14ac:dyDescent="0.3">
      <c r="A146" s="101"/>
      <c r="C146" s="101" t="s">
        <v>33</v>
      </c>
      <c r="D146" s="101" t="s">
        <v>34</v>
      </c>
      <c r="E146" s="103">
        <v>1</v>
      </c>
      <c r="F146" s="44">
        <f>F145*E146</f>
        <v>121.8</v>
      </c>
      <c r="G146" s="103">
        <v>0</v>
      </c>
      <c r="H146" s="44">
        <f>F146*G146</f>
        <v>0</v>
      </c>
      <c r="I146" s="208"/>
      <c r="J146" s="209"/>
      <c r="K146" s="208"/>
      <c r="L146" s="209"/>
      <c r="M146" s="103">
        <f>H146</f>
        <v>0</v>
      </c>
    </row>
    <row r="147" spans="1:13" s="42" customFormat="1" ht="15.75" x14ac:dyDescent="0.3">
      <c r="A147" s="101"/>
      <c r="C147" s="101" t="s">
        <v>37</v>
      </c>
      <c r="D147" s="42" t="s">
        <v>5</v>
      </c>
      <c r="E147" s="210">
        <v>4.1000000000000003E-3</v>
      </c>
      <c r="F147" s="44">
        <f>F145*E147</f>
        <v>0.49938000000000005</v>
      </c>
      <c r="G147" s="206"/>
      <c r="H147" s="209"/>
      <c r="I147" s="103"/>
      <c r="J147" s="44"/>
      <c r="K147" s="103">
        <v>0</v>
      </c>
      <c r="L147" s="44">
        <f>F147*K147</f>
        <v>0</v>
      </c>
      <c r="M147" s="103">
        <f>L147</f>
        <v>0</v>
      </c>
    </row>
    <row r="148" spans="1:13" s="43" customFormat="1" ht="15.75" x14ac:dyDescent="0.3">
      <c r="A148" s="101"/>
      <c r="B148" s="42"/>
      <c r="C148" s="101" t="s">
        <v>140</v>
      </c>
      <c r="D148" s="42" t="s">
        <v>97</v>
      </c>
      <c r="E148" s="210">
        <v>1</v>
      </c>
      <c r="F148" s="44">
        <f>F145*E148</f>
        <v>121.8</v>
      </c>
      <c r="G148" s="206"/>
      <c r="H148" s="209"/>
      <c r="I148" s="103">
        <v>0</v>
      </c>
      <c r="J148" s="44">
        <f>F148*I148</f>
        <v>0</v>
      </c>
      <c r="K148" s="208"/>
      <c r="L148" s="209"/>
      <c r="M148" s="103">
        <f>J148</f>
        <v>0</v>
      </c>
    </row>
    <row r="149" spans="1:13" s="43" customFormat="1" ht="15.75" x14ac:dyDescent="0.3">
      <c r="A149" s="105"/>
      <c r="B149" s="106"/>
      <c r="C149" s="105" t="s">
        <v>38</v>
      </c>
      <c r="D149" s="106" t="s">
        <v>5</v>
      </c>
      <c r="E149" s="107">
        <v>7.8E-2</v>
      </c>
      <c r="F149" s="110">
        <f>F145*E149</f>
        <v>9.5003999999999991</v>
      </c>
      <c r="G149" s="200"/>
      <c r="H149" s="205"/>
      <c r="I149" s="109">
        <v>0</v>
      </c>
      <c r="J149" s="110">
        <f>F149*I149</f>
        <v>0</v>
      </c>
      <c r="K149" s="204"/>
      <c r="L149" s="205"/>
      <c r="M149" s="109">
        <f>J149</f>
        <v>0</v>
      </c>
    </row>
    <row r="150" spans="1:13" s="42" customFormat="1" ht="18.75" customHeight="1" x14ac:dyDescent="0.3">
      <c r="A150" s="101">
        <v>4</v>
      </c>
      <c r="B150" s="101" t="s">
        <v>171</v>
      </c>
      <c r="C150" s="101" t="s">
        <v>172</v>
      </c>
      <c r="D150" s="42" t="s">
        <v>173</v>
      </c>
      <c r="E150" s="101"/>
      <c r="F150" s="42">
        <v>0.24</v>
      </c>
      <c r="G150" s="103"/>
      <c r="I150" s="206"/>
      <c r="J150" s="207"/>
      <c r="K150" s="206"/>
      <c r="L150" s="207"/>
      <c r="M150" s="211"/>
    </row>
    <row r="151" spans="1:13" s="42" customFormat="1" ht="15.75" x14ac:dyDescent="0.3">
      <c r="A151" s="101"/>
      <c r="C151" s="101" t="s">
        <v>33</v>
      </c>
      <c r="D151" s="101" t="s">
        <v>34</v>
      </c>
      <c r="E151" s="102">
        <v>28.6</v>
      </c>
      <c r="F151" s="104">
        <f>F150*E151</f>
        <v>6.8639999999999999</v>
      </c>
      <c r="G151" s="103">
        <v>0</v>
      </c>
      <c r="H151" s="44">
        <f>F151*G151</f>
        <v>0</v>
      </c>
      <c r="I151" s="208"/>
      <c r="J151" s="209"/>
      <c r="K151" s="208"/>
      <c r="L151" s="209"/>
      <c r="M151" s="103">
        <f>H151</f>
        <v>0</v>
      </c>
    </row>
    <row r="152" spans="1:13" s="42" customFormat="1" ht="15.75" x14ac:dyDescent="0.3">
      <c r="A152" s="101"/>
      <c r="C152" s="101" t="s">
        <v>37</v>
      </c>
      <c r="D152" s="42" t="s">
        <v>5</v>
      </c>
      <c r="E152" s="102">
        <v>0.41</v>
      </c>
      <c r="F152" s="104">
        <f>F150*E152</f>
        <v>9.8399999999999987E-2</v>
      </c>
      <c r="G152" s="206"/>
      <c r="H152" s="209"/>
      <c r="I152" s="208"/>
      <c r="J152" s="209"/>
      <c r="K152" s="103">
        <v>0</v>
      </c>
      <c r="L152" s="44">
        <f>F152*K152</f>
        <v>0</v>
      </c>
      <c r="M152" s="103">
        <f>L152</f>
        <v>0</v>
      </c>
    </row>
    <row r="153" spans="1:13" s="42" customFormat="1" ht="15.75" x14ac:dyDescent="0.3">
      <c r="A153" s="101"/>
      <c r="C153" s="101" t="s">
        <v>174</v>
      </c>
      <c r="D153" s="42" t="s">
        <v>36</v>
      </c>
      <c r="E153" s="102">
        <v>0.23</v>
      </c>
      <c r="F153" s="104">
        <f>F150*E153</f>
        <v>5.5199999999999999E-2</v>
      </c>
      <c r="G153" s="206"/>
      <c r="H153" s="209"/>
      <c r="I153" s="103">
        <v>0</v>
      </c>
      <c r="J153" s="44">
        <f>F153*I153</f>
        <v>0</v>
      </c>
      <c r="K153" s="208"/>
      <c r="L153" s="209"/>
      <c r="M153" s="103">
        <f>J153</f>
        <v>0</v>
      </c>
    </row>
    <row r="154" spans="1:13" s="42" customFormat="1" ht="15.75" x14ac:dyDescent="0.3">
      <c r="A154" s="105"/>
      <c r="B154" s="106"/>
      <c r="C154" s="105" t="s">
        <v>175</v>
      </c>
      <c r="D154" s="106" t="s">
        <v>47</v>
      </c>
      <c r="E154" s="264" t="s">
        <v>40</v>
      </c>
      <c r="F154" s="108">
        <v>8</v>
      </c>
      <c r="G154" s="200"/>
      <c r="H154" s="205"/>
      <c r="I154" s="109">
        <v>0</v>
      </c>
      <c r="J154" s="110">
        <f>F154*I154</f>
        <v>0</v>
      </c>
      <c r="K154" s="204"/>
      <c r="L154" s="205"/>
      <c r="M154" s="109">
        <f>J154</f>
        <v>0</v>
      </c>
    </row>
    <row r="155" spans="1:13" s="238" customFormat="1" ht="31.5" x14ac:dyDescent="0.25">
      <c r="A155" s="111">
        <v>3</v>
      </c>
      <c r="B155" s="257" t="s">
        <v>142</v>
      </c>
      <c r="C155" s="111" t="s">
        <v>143</v>
      </c>
      <c r="D155" s="238" t="s">
        <v>35</v>
      </c>
      <c r="E155" s="112"/>
      <c r="F155" s="202">
        <f>29*0.05</f>
        <v>1.4500000000000002</v>
      </c>
      <c r="G155" s="203"/>
      <c r="H155" s="216"/>
      <c r="I155" s="203"/>
      <c r="K155" s="212"/>
      <c r="L155" s="235"/>
      <c r="M155" s="203"/>
    </row>
    <row r="156" spans="1:13" s="42" customFormat="1" ht="15.75" x14ac:dyDescent="0.3">
      <c r="A156" s="101"/>
      <c r="C156" s="101" t="s">
        <v>33</v>
      </c>
      <c r="D156" s="101" t="s">
        <v>34</v>
      </c>
      <c r="E156" s="102">
        <v>1</v>
      </c>
      <c r="F156" s="104">
        <f>F155*E156</f>
        <v>1.4500000000000002</v>
      </c>
      <c r="G156" s="103">
        <v>0</v>
      </c>
      <c r="H156" s="42">
        <f>F156*G156</f>
        <v>0</v>
      </c>
      <c r="I156" s="206"/>
      <c r="J156" s="207"/>
      <c r="K156" s="206"/>
      <c r="L156" s="207"/>
      <c r="M156" s="211">
        <f>H156</f>
        <v>0</v>
      </c>
    </row>
    <row r="157" spans="1:13" s="42" customFormat="1" ht="15.75" x14ac:dyDescent="0.3">
      <c r="A157" s="101"/>
      <c r="C157" s="101" t="s">
        <v>37</v>
      </c>
      <c r="D157" s="42" t="s">
        <v>5</v>
      </c>
      <c r="E157" s="102">
        <v>1.08</v>
      </c>
      <c r="F157" s="104">
        <f>F155*E157</f>
        <v>1.5660000000000003</v>
      </c>
      <c r="G157" s="206"/>
      <c r="H157" s="207"/>
      <c r="I157" s="103"/>
      <c r="K157" s="103">
        <v>0</v>
      </c>
      <c r="L157" s="44">
        <f>F157*K157</f>
        <v>0</v>
      </c>
      <c r="M157" s="103">
        <f>L157</f>
        <v>0</v>
      </c>
    </row>
    <row r="158" spans="1:13" s="42" customFormat="1" ht="15.75" x14ac:dyDescent="0.3">
      <c r="A158" s="105"/>
      <c r="B158" s="106"/>
      <c r="C158" s="105" t="s">
        <v>144</v>
      </c>
      <c r="D158" s="106" t="s">
        <v>35</v>
      </c>
      <c r="E158" s="107">
        <v>1.1000000000000001</v>
      </c>
      <c r="F158" s="108">
        <f>F155*E158</f>
        <v>1.5950000000000004</v>
      </c>
      <c r="G158" s="200"/>
      <c r="H158" s="201"/>
      <c r="I158" s="109">
        <v>0</v>
      </c>
      <c r="J158" s="110">
        <f>F158*I158</f>
        <v>0</v>
      </c>
      <c r="K158" s="200"/>
      <c r="L158" s="201"/>
      <c r="M158" s="258">
        <f>J158</f>
        <v>0</v>
      </c>
    </row>
    <row r="159" spans="1:13" s="61" customFormat="1" ht="15.75" x14ac:dyDescent="0.3">
      <c r="A159" s="49"/>
      <c r="B159" s="142"/>
      <c r="C159" s="143" t="s">
        <v>176</v>
      </c>
      <c r="D159" s="142"/>
      <c r="E159" s="113"/>
      <c r="F159" s="115"/>
      <c r="G159" s="114"/>
      <c r="H159" s="115"/>
      <c r="I159" s="114"/>
      <c r="J159" s="115"/>
      <c r="K159" s="114"/>
      <c r="L159" s="115"/>
      <c r="M159" s="114"/>
    </row>
    <row r="160" spans="1:13" s="42" customFormat="1" ht="15.75" x14ac:dyDescent="0.3">
      <c r="A160" s="101">
        <v>1</v>
      </c>
      <c r="B160" s="217" t="s">
        <v>163</v>
      </c>
      <c r="C160" s="101" t="s">
        <v>177</v>
      </c>
      <c r="D160" s="42" t="s">
        <v>47</v>
      </c>
      <c r="E160" s="102"/>
      <c r="F160" s="104">
        <v>4</v>
      </c>
      <c r="G160" s="206"/>
      <c r="H160" s="207"/>
      <c r="I160" s="203"/>
      <c r="J160" s="214"/>
      <c r="K160" s="219"/>
      <c r="L160" s="218"/>
      <c r="M160" s="203"/>
    </row>
    <row r="161" spans="1:13" s="42" customFormat="1" ht="15.75" x14ac:dyDescent="0.3">
      <c r="A161" s="101">
        <v>2</v>
      </c>
      <c r="B161" s="217" t="s">
        <v>163</v>
      </c>
      <c r="C161" s="101" t="s">
        <v>178</v>
      </c>
      <c r="D161" s="42" t="s">
        <v>47</v>
      </c>
      <c r="E161" s="102"/>
      <c r="F161" s="104">
        <v>3</v>
      </c>
      <c r="G161" s="206"/>
      <c r="H161" s="207"/>
      <c r="I161" s="203"/>
      <c r="J161" s="214"/>
      <c r="K161" s="219"/>
      <c r="L161" s="218"/>
      <c r="M161" s="203"/>
    </row>
    <row r="162" spans="1:13" s="42" customFormat="1" ht="15.75" x14ac:dyDescent="0.3">
      <c r="A162" s="101">
        <v>3</v>
      </c>
      <c r="B162" s="217" t="s">
        <v>163</v>
      </c>
      <c r="C162" s="101" t="s">
        <v>179</v>
      </c>
      <c r="D162" s="42" t="s">
        <v>47</v>
      </c>
      <c r="E162" s="102"/>
      <c r="F162" s="104">
        <v>2</v>
      </c>
      <c r="G162" s="206"/>
      <c r="H162" s="207"/>
      <c r="I162" s="203">
        <v>0</v>
      </c>
      <c r="J162" s="214">
        <f>F162*I162</f>
        <v>0</v>
      </c>
      <c r="K162" s="219"/>
      <c r="L162" s="218"/>
      <c r="M162" s="203">
        <f>J162</f>
        <v>0</v>
      </c>
    </row>
    <row r="163" spans="1:13" s="61" customFormat="1" ht="15.75" x14ac:dyDescent="0.3">
      <c r="A163" s="49"/>
      <c r="B163" s="142"/>
      <c r="C163" s="143" t="s">
        <v>201</v>
      </c>
      <c r="D163" s="142"/>
      <c r="E163" s="113"/>
      <c r="F163" s="115"/>
      <c r="G163" s="114"/>
      <c r="H163" s="115"/>
      <c r="I163" s="114"/>
      <c r="J163" s="115"/>
      <c r="K163" s="114"/>
      <c r="L163" s="115"/>
      <c r="M163" s="114"/>
    </row>
    <row r="164" spans="1:13" s="279" customFormat="1" ht="15.75" x14ac:dyDescent="0.3">
      <c r="A164" s="278">
        <v>2</v>
      </c>
      <c r="B164" s="279" t="s">
        <v>180</v>
      </c>
      <c r="C164" s="278" t="s">
        <v>181</v>
      </c>
      <c r="D164" s="279" t="s">
        <v>36</v>
      </c>
      <c r="E164" s="280"/>
      <c r="F164" s="281">
        <f>121.8*0.6/1000</f>
        <v>7.3079999999999992E-2</v>
      </c>
      <c r="G164" s="267"/>
      <c r="H164" s="268"/>
      <c r="I164" s="282"/>
      <c r="J164" s="283"/>
      <c r="K164" s="269"/>
      <c r="L164" s="268"/>
      <c r="M164" s="282"/>
    </row>
    <row r="165" spans="1:13" s="279" customFormat="1" ht="15.75" x14ac:dyDescent="0.3">
      <c r="A165" s="278"/>
      <c r="B165" s="284" t="s">
        <v>182</v>
      </c>
      <c r="C165" s="278" t="s">
        <v>183</v>
      </c>
      <c r="D165" s="279" t="s">
        <v>134</v>
      </c>
      <c r="E165" s="280">
        <v>0.3</v>
      </c>
      <c r="F165" s="285">
        <f>F164*E165</f>
        <v>2.1923999999999996E-2</v>
      </c>
      <c r="G165" s="267"/>
      <c r="H165" s="268"/>
      <c r="I165" s="269"/>
      <c r="J165" s="268"/>
      <c r="K165" s="286">
        <v>0</v>
      </c>
      <c r="L165" s="283">
        <f>F165*K165</f>
        <v>0</v>
      </c>
      <c r="M165" s="282">
        <f>L165</f>
        <v>0</v>
      </c>
    </row>
    <row r="166" spans="1:13" s="279" customFormat="1" ht="15.75" x14ac:dyDescent="0.3">
      <c r="A166" s="287"/>
      <c r="B166" s="288"/>
      <c r="C166" s="287" t="s">
        <v>184</v>
      </c>
      <c r="D166" s="289" t="s">
        <v>36</v>
      </c>
      <c r="E166" s="290">
        <v>1.03</v>
      </c>
      <c r="F166" s="291">
        <f>F164*E166</f>
        <v>7.5272399999999989E-2</v>
      </c>
      <c r="G166" s="270"/>
      <c r="H166" s="272"/>
      <c r="I166" s="292">
        <v>0</v>
      </c>
      <c r="J166" s="293">
        <f>F166*I166</f>
        <v>0</v>
      </c>
      <c r="K166" s="271"/>
      <c r="L166" s="272"/>
      <c r="M166" s="292">
        <f>J166</f>
        <v>0</v>
      </c>
    </row>
    <row r="167" spans="1:13" s="296" customFormat="1" ht="31.5" x14ac:dyDescent="0.3">
      <c r="A167" s="294">
        <v>3</v>
      </c>
      <c r="B167" s="295" t="s">
        <v>185</v>
      </c>
      <c r="C167" s="294" t="s">
        <v>186</v>
      </c>
      <c r="D167" s="296" t="s">
        <v>124</v>
      </c>
      <c r="E167" s="297"/>
      <c r="F167" s="298">
        <v>1.218</v>
      </c>
      <c r="G167" s="299"/>
      <c r="H167" s="300"/>
      <c r="I167" s="301"/>
      <c r="J167" s="302"/>
      <c r="K167" s="303"/>
      <c r="L167" s="300"/>
      <c r="M167" s="301"/>
    </row>
    <row r="168" spans="1:13" s="56" customFormat="1" ht="15.75" x14ac:dyDescent="0.3">
      <c r="A168" s="304"/>
      <c r="C168" s="304" t="s">
        <v>187</v>
      </c>
      <c r="D168" s="56" t="s">
        <v>34</v>
      </c>
      <c r="E168" s="305">
        <f>(3.75+0.007*2)</f>
        <v>3.7639999999999998</v>
      </c>
      <c r="F168" s="306">
        <f>F167*E168</f>
        <v>4.5845519999999995</v>
      </c>
      <c r="G168" s="307">
        <v>0</v>
      </c>
      <c r="H168" s="308">
        <f>F168*G168</f>
        <v>0</v>
      </c>
      <c r="I168" s="309"/>
      <c r="J168" s="47"/>
      <c r="K168" s="309"/>
      <c r="L168" s="47"/>
      <c r="M168" s="307">
        <f>H168</f>
        <v>0</v>
      </c>
    </row>
    <row r="169" spans="1:13" s="311" customFormat="1" ht="15.75" x14ac:dyDescent="0.3">
      <c r="A169" s="304"/>
      <c r="B169" s="310" t="s">
        <v>188</v>
      </c>
      <c r="C169" s="304" t="s">
        <v>189</v>
      </c>
      <c r="D169" s="56" t="s">
        <v>134</v>
      </c>
      <c r="E169" s="305">
        <v>0.30199999999999999</v>
      </c>
      <c r="F169" s="306">
        <f>F167*E169</f>
        <v>0.367836</v>
      </c>
      <c r="G169" s="309"/>
      <c r="H169" s="47"/>
      <c r="I169" s="309"/>
      <c r="J169" s="47"/>
      <c r="K169" s="286">
        <v>0</v>
      </c>
      <c r="L169" s="308">
        <f>F169*K169</f>
        <v>0</v>
      </c>
      <c r="M169" s="307">
        <f>L169</f>
        <v>0</v>
      </c>
    </row>
    <row r="170" spans="1:13" s="56" customFormat="1" ht="15.75" x14ac:dyDescent="0.3">
      <c r="A170" s="304"/>
      <c r="B170" s="310" t="s">
        <v>190</v>
      </c>
      <c r="C170" s="304" t="s">
        <v>191</v>
      </c>
      <c r="D170" s="56" t="s">
        <v>134</v>
      </c>
      <c r="E170" s="305">
        <v>0.37</v>
      </c>
      <c r="F170" s="306">
        <f>F167*E170</f>
        <v>0.45066000000000001</v>
      </c>
      <c r="G170" s="309"/>
      <c r="H170" s="47"/>
      <c r="I170" s="307"/>
      <c r="J170" s="308"/>
      <c r="K170" s="149">
        <v>0</v>
      </c>
      <c r="L170" s="308">
        <f>F170*K170</f>
        <v>0</v>
      </c>
      <c r="M170" s="307">
        <f>L170</f>
        <v>0</v>
      </c>
    </row>
    <row r="171" spans="1:13" s="56" customFormat="1" ht="15.75" x14ac:dyDescent="0.3">
      <c r="A171" s="304"/>
      <c r="B171" s="310" t="s">
        <v>192</v>
      </c>
      <c r="C171" s="304" t="s">
        <v>193</v>
      </c>
      <c r="D171" s="56" t="s">
        <v>134</v>
      </c>
      <c r="E171" s="305">
        <v>1.1100000000000001</v>
      </c>
      <c r="F171" s="306">
        <f>F167*E171</f>
        <v>1.3519800000000002</v>
      </c>
      <c r="G171" s="309"/>
      <c r="H171" s="47"/>
      <c r="I171" s="307"/>
      <c r="J171" s="308"/>
      <c r="K171" s="149">
        <v>0</v>
      </c>
      <c r="L171" s="308">
        <f>F171*K171</f>
        <v>0</v>
      </c>
      <c r="M171" s="307">
        <f>L171</f>
        <v>0</v>
      </c>
    </row>
    <row r="172" spans="1:13" s="56" customFormat="1" ht="15.75" x14ac:dyDescent="0.3">
      <c r="A172" s="304"/>
      <c r="B172" s="284"/>
      <c r="C172" s="304" t="s">
        <v>194</v>
      </c>
      <c r="D172" s="56" t="s">
        <v>5</v>
      </c>
      <c r="E172" s="305">
        <v>0.23</v>
      </c>
      <c r="F172" s="306">
        <f>F167*E172</f>
        <v>0.28014</v>
      </c>
      <c r="G172" s="309"/>
      <c r="H172" s="47"/>
      <c r="I172" s="307"/>
      <c r="J172" s="308"/>
      <c r="K172" s="312">
        <v>0</v>
      </c>
      <c r="L172" s="308">
        <f>F172*K172</f>
        <v>0</v>
      </c>
      <c r="M172" s="307">
        <f>L172</f>
        <v>0</v>
      </c>
    </row>
    <row r="173" spans="1:13" s="296" customFormat="1" ht="15.75" x14ac:dyDescent="0.25">
      <c r="A173" s="294"/>
      <c r="B173" s="313"/>
      <c r="C173" s="294" t="s">
        <v>195</v>
      </c>
      <c r="D173" s="296" t="s">
        <v>36</v>
      </c>
      <c r="E173" s="297">
        <f>9.68+1.21*2</f>
        <v>12.1</v>
      </c>
      <c r="F173" s="298">
        <f>F167*E173</f>
        <v>14.7378</v>
      </c>
      <c r="G173" s="303"/>
      <c r="H173" s="301"/>
      <c r="I173" s="301">
        <v>0</v>
      </c>
      <c r="J173" s="314">
        <f>F173*I173</f>
        <v>0</v>
      </c>
      <c r="K173" s="303"/>
      <c r="L173" s="300"/>
      <c r="M173" s="301">
        <f>J173</f>
        <v>0</v>
      </c>
    </row>
    <row r="174" spans="1:13" s="56" customFormat="1" ht="15.75" x14ac:dyDescent="0.3">
      <c r="A174" s="315"/>
      <c r="B174" s="316"/>
      <c r="C174" s="317" t="s">
        <v>196</v>
      </c>
      <c r="D174" s="318" t="s">
        <v>5</v>
      </c>
      <c r="E174" s="319">
        <f>1.45+0.02*2</f>
        <v>1.49</v>
      </c>
      <c r="F174" s="320">
        <f>F167*E174</f>
        <v>1.8148199999999999</v>
      </c>
      <c r="G174" s="321"/>
      <c r="H174" s="322"/>
      <c r="I174" s="322">
        <v>0</v>
      </c>
      <c r="J174" s="323">
        <f>F174*I174</f>
        <v>0</v>
      </c>
      <c r="K174" s="321"/>
      <c r="L174" s="324"/>
      <c r="M174" s="322">
        <f>J174</f>
        <v>0</v>
      </c>
    </row>
    <row r="175" spans="1:13" s="230" customFormat="1" ht="15.75" x14ac:dyDescent="0.3">
      <c r="A175" s="325">
        <v>8</v>
      </c>
      <c r="B175" s="230" t="s">
        <v>180</v>
      </c>
      <c r="C175" s="325" t="s">
        <v>197</v>
      </c>
      <c r="D175" s="230" t="s">
        <v>36</v>
      </c>
      <c r="E175" s="326"/>
      <c r="F175" s="233">
        <f>121.8*0.3/1000</f>
        <v>3.6539999999999996E-2</v>
      </c>
      <c r="G175" s="327"/>
      <c r="H175" s="197"/>
      <c r="I175" s="312"/>
      <c r="J175" s="232"/>
      <c r="K175" s="327"/>
      <c r="L175" s="197"/>
      <c r="M175" s="312"/>
    </row>
    <row r="176" spans="1:13" s="230" customFormat="1" ht="15.75" x14ac:dyDescent="0.3">
      <c r="A176" s="325"/>
      <c r="B176" s="234" t="s">
        <v>182</v>
      </c>
      <c r="C176" s="325" t="s">
        <v>183</v>
      </c>
      <c r="D176" s="230" t="s">
        <v>134</v>
      </c>
      <c r="E176" s="326">
        <v>0.3</v>
      </c>
      <c r="F176" s="232">
        <f>F175*E176</f>
        <v>1.0961999999999998E-2</v>
      </c>
      <c r="G176" s="327"/>
      <c r="H176" s="197"/>
      <c r="I176" s="327"/>
      <c r="J176" s="197"/>
      <c r="K176" s="286">
        <v>0</v>
      </c>
      <c r="L176" s="232">
        <f>F176*K176</f>
        <v>0</v>
      </c>
      <c r="M176" s="312">
        <f>L176</f>
        <v>0</v>
      </c>
    </row>
    <row r="177" spans="1:255" s="230" customFormat="1" ht="15.75" x14ac:dyDescent="0.3">
      <c r="A177" s="328"/>
      <c r="B177" s="329"/>
      <c r="C177" s="328" t="s">
        <v>184</v>
      </c>
      <c r="D177" s="330" t="s">
        <v>36</v>
      </c>
      <c r="E177" s="331">
        <v>1.03</v>
      </c>
      <c r="F177" s="332">
        <f>F175*E177</f>
        <v>3.7636199999999995E-2</v>
      </c>
      <c r="G177" s="333"/>
      <c r="H177" s="229"/>
      <c r="I177" s="334">
        <v>0</v>
      </c>
      <c r="J177" s="332">
        <f>F177*I177</f>
        <v>0</v>
      </c>
      <c r="K177" s="333"/>
      <c r="L177" s="229"/>
      <c r="M177" s="334">
        <f>J177</f>
        <v>0</v>
      </c>
    </row>
    <row r="178" spans="1:255" s="337" customFormat="1" ht="53.25" customHeight="1" x14ac:dyDescent="0.25">
      <c r="A178" s="335">
        <v>9</v>
      </c>
      <c r="B178" s="336" t="s">
        <v>198</v>
      </c>
      <c r="C178" s="335" t="s">
        <v>199</v>
      </c>
      <c r="D178" s="337" t="s">
        <v>124</v>
      </c>
      <c r="E178" s="338"/>
      <c r="F178" s="339">
        <v>1.218</v>
      </c>
      <c r="G178" s="340"/>
      <c r="H178" s="341"/>
      <c r="I178" s="342"/>
      <c r="J178" s="343"/>
      <c r="K178" s="340"/>
      <c r="L178" s="341"/>
      <c r="M178" s="342"/>
    </row>
    <row r="179" spans="1:255" s="230" customFormat="1" ht="15.75" x14ac:dyDescent="0.3">
      <c r="A179" s="325"/>
      <c r="C179" s="325" t="s">
        <v>33</v>
      </c>
      <c r="D179" s="230" t="s">
        <v>34</v>
      </c>
      <c r="E179" s="326">
        <f>(3.75)</f>
        <v>3.75</v>
      </c>
      <c r="F179" s="231">
        <f>F178*E179</f>
        <v>4.5674999999999999</v>
      </c>
      <c r="G179" s="312">
        <v>0</v>
      </c>
      <c r="H179" s="232">
        <f>F179*G179</f>
        <v>0</v>
      </c>
      <c r="I179" s="327"/>
      <c r="J179" s="197"/>
      <c r="K179" s="327"/>
      <c r="L179" s="197"/>
      <c r="M179" s="312">
        <f>H179</f>
        <v>0</v>
      </c>
    </row>
    <row r="180" spans="1:255" s="344" customFormat="1" ht="15.75" x14ac:dyDescent="0.3">
      <c r="A180" s="325"/>
      <c r="B180" s="234" t="s">
        <v>188</v>
      </c>
      <c r="C180" s="325" t="s">
        <v>189</v>
      </c>
      <c r="D180" s="230" t="s">
        <v>134</v>
      </c>
      <c r="E180" s="326">
        <v>0.30199999999999999</v>
      </c>
      <c r="F180" s="231">
        <f>F178*E180</f>
        <v>0.367836</v>
      </c>
      <c r="G180" s="277"/>
      <c r="H180" s="197"/>
      <c r="I180" s="327"/>
      <c r="J180" s="197"/>
      <c r="K180" s="286">
        <v>0</v>
      </c>
      <c r="L180" s="232">
        <f>F180*K180</f>
        <v>0</v>
      </c>
      <c r="M180" s="312">
        <f>L180</f>
        <v>0</v>
      </c>
    </row>
    <row r="181" spans="1:255" s="230" customFormat="1" ht="15.75" x14ac:dyDescent="0.3">
      <c r="A181" s="325"/>
      <c r="B181" s="234" t="s">
        <v>190</v>
      </c>
      <c r="C181" s="325" t="s">
        <v>191</v>
      </c>
      <c r="D181" s="230" t="s">
        <v>134</v>
      </c>
      <c r="E181" s="326">
        <v>0.37</v>
      </c>
      <c r="F181" s="231">
        <f>F178*E181</f>
        <v>0.45066000000000001</v>
      </c>
      <c r="G181" s="277"/>
      <c r="H181" s="197"/>
      <c r="I181" s="312"/>
      <c r="J181" s="232"/>
      <c r="K181" s="149">
        <v>0</v>
      </c>
      <c r="L181" s="232">
        <f>F181*K181</f>
        <v>0</v>
      </c>
      <c r="M181" s="312">
        <f>L181</f>
        <v>0</v>
      </c>
    </row>
    <row r="182" spans="1:255" s="230" customFormat="1" ht="15.75" x14ac:dyDescent="0.3">
      <c r="A182" s="325"/>
      <c r="B182" s="234" t="s">
        <v>192</v>
      </c>
      <c r="C182" s="325" t="s">
        <v>193</v>
      </c>
      <c r="D182" s="230" t="s">
        <v>134</v>
      </c>
      <c r="E182" s="326">
        <v>1.1100000000000001</v>
      </c>
      <c r="F182" s="231">
        <f>F178*E182</f>
        <v>1.3519800000000002</v>
      </c>
      <c r="G182" s="277"/>
      <c r="H182" s="197"/>
      <c r="I182" s="312"/>
      <c r="J182" s="232"/>
      <c r="K182" s="149">
        <v>0</v>
      </c>
      <c r="L182" s="232">
        <f>F182*K182</f>
        <v>0</v>
      </c>
      <c r="M182" s="312">
        <f>L182</f>
        <v>0</v>
      </c>
    </row>
    <row r="183" spans="1:255" s="230" customFormat="1" ht="15.75" x14ac:dyDescent="0.3">
      <c r="A183" s="325"/>
      <c r="B183" s="234"/>
      <c r="C183" s="325" t="s">
        <v>194</v>
      </c>
      <c r="D183" s="230" t="s">
        <v>5</v>
      </c>
      <c r="E183" s="326">
        <v>0.23</v>
      </c>
      <c r="F183" s="231">
        <f>F178*E183</f>
        <v>0.28014</v>
      </c>
      <c r="G183" s="277"/>
      <c r="H183" s="197"/>
      <c r="I183" s="312"/>
      <c r="J183" s="232"/>
      <c r="K183" s="312">
        <v>0</v>
      </c>
      <c r="L183" s="232">
        <f>F183*K183</f>
        <v>0</v>
      </c>
      <c r="M183" s="312">
        <f>L183</f>
        <v>0</v>
      </c>
    </row>
    <row r="184" spans="1:255" s="230" customFormat="1" ht="15.75" x14ac:dyDescent="0.3">
      <c r="A184" s="325"/>
      <c r="B184" s="234"/>
      <c r="C184" s="325" t="s">
        <v>200</v>
      </c>
      <c r="D184" s="230" t="s">
        <v>36</v>
      </c>
      <c r="E184" s="326">
        <v>10.3</v>
      </c>
      <c r="F184" s="231">
        <f>F178*E184</f>
        <v>12.545400000000001</v>
      </c>
      <c r="G184" s="277"/>
      <c r="H184" s="312"/>
      <c r="I184" s="312">
        <v>0</v>
      </c>
      <c r="J184" s="232">
        <f>F184*I184</f>
        <v>0</v>
      </c>
      <c r="K184" s="327"/>
      <c r="L184" s="197"/>
      <c r="M184" s="312">
        <f>J184</f>
        <v>0</v>
      </c>
    </row>
    <row r="185" spans="1:255" s="230" customFormat="1" ht="15.75" x14ac:dyDescent="0.3">
      <c r="A185" s="345"/>
      <c r="B185" s="328"/>
      <c r="C185" s="346" t="s">
        <v>38</v>
      </c>
      <c r="D185" s="330" t="s">
        <v>5</v>
      </c>
      <c r="E185" s="331">
        <f>1.45</f>
        <v>1.45</v>
      </c>
      <c r="F185" s="347">
        <f>F178*E185</f>
        <v>1.7661</v>
      </c>
      <c r="G185" s="333"/>
      <c r="H185" s="334"/>
      <c r="I185" s="334">
        <v>0</v>
      </c>
      <c r="J185" s="332">
        <f>F185*I185</f>
        <v>0</v>
      </c>
      <c r="K185" s="333"/>
      <c r="L185" s="229"/>
      <c r="M185" s="334">
        <f>J185</f>
        <v>0</v>
      </c>
    </row>
    <row r="186" spans="1:255" s="48" customFormat="1" x14ac:dyDescent="0.3">
      <c r="A186" s="49"/>
      <c r="B186" s="49"/>
      <c r="C186" s="50" t="s">
        <v>45</v>
      </c>
      <c r="D186" s="49"/>
      <c r="E186" s="51"/>
      <c r="F186" s="181"/>
      <c r="G186" s="52"/>
      <c r="H186" s="182">
        <f>SUM(H10:H185)</f>
        <v>0</v>
      </c>
      <c r="I186" s="182"/>
      <c r="J186" s="182">
        <f>SUM(J10:J185)</f>
        <v>0</v>
      </c>
      <c r="K186" s="182"/>
      <c r="L186" s="182">
        <f>SUM(L10:L185)</f>
        <v>0</v>
      </c>
      <c r="M186" s="182">
        <f>SUM(M10:M185)</f>
        <v>0</v>
      </c>
      <c r="N186" s="183"/>
      <c r="O186" s="61"/>
      <c r="P186" s="61"/>
      <c r="Q186" s="61"/>
      <c r="R186" s="61"/>
      <c r="S186" s="61"/>
      <c r="T186" s="61"/>
      <c r="U186" s="61"/>
      <c r="V186" s="61"/>
      <c r="W186" s="61"/>
      <c r="X186" s="61"/>
      <c r="Y186" s="61"/>
      <c r="Z186" s="61"/>
      <c r="AA186" s="61"/>
      <c r="AB186" s="61"/>
      <c r="AC186" s="61"/>
      <c r="AD186" s="61"/>
      <c r="AE186" s="61"/>
      <c r="AF186" s="61"/>
      <c r="AG186" s="61"/>
      <c r="AH186" s="61"/>
      <c r="AI186" s="61"/>
      <c r="AJ186" s="61"/>
      <c r="AK186" s="61"/>
      <c r="AL186" s="61"/>
      <c r="AM186" s="61"/>
      <c r="AN186" s="61"/>
      <c r="AO186" s="61"/>
      <c r="AP186" s="61"/>
      <c r="AQ186" s="61"/>
      <c r="AR186" s="61"/>
      <c r="AS186" s="61"/>
      <c r="AT186" s="61"/>
      <c r="AU186" s="61"/>
      <c r="AV186" s="61"/>
      <c r="AW186" s="61"/>
      <c r="AX186" s="61"/>
      <c r="AY186" s="61"/>
      <c r="AZ186" s="61"/>
      <c r="BA186" s="61"/>
      <c r="BB186" s="61"/>
      <c r="BC186" s="61"/>
      <c r="BD186" s="61"/>
      <c r="BE186" s="61"/>
      <c r="BF186" s="61"/>
      <c r="BG186" s="61"/>
      <c r="BH186" s="61"/>
      <c r="BI186" s="61"/>
      <c r="BJ186" s="61"/>
      <c r="BK186" s="61"/>
      <c r="BL186" s="61"/>
      <c r="BM186" s="61"/>
      <c r="BN186" s="61"/>
      <c r="BO186" s="61"/>
      <c r="BP186" s="61"/>
      <c r="BQ186" s="61"/>
      <c r="BR186" s="61"/>
      <c r="BS186" s="61"/>
      <c r="BT186" s="61"/>
      <c r="BU186" s="61"/>
      <c r="BV186" s="61"/>
      <c r="BW186" s="61"/>
      <c r="BX186" s="61"/>
      <c r="BY186" s="61"/>
      <c r="BZ186" s="61"/>
      <c r="CA186" s="61"/>
      <c r="CB186" s="61"/>
      <c r="CC186" s="61"/>
      <c r="CD186" s="61"/>
      <c r="CE186" s="61"/>
      <c r="CF186" s="61"/>
      <c r="CG186" s="61"/>
      <c r="CH186" s="61"/>
      <c r="CI186" s="61"/>
      <c r="CJ186" s="61"/>
      <c r="CK186" s="61"/>
      <c r="CL186" s="61"/>
      <c r="CM186" s="61"/>
      <c r="CN186" s="61"/>
      <c r="CO186" s="61"/>
      <c r="CP186" s="61"/>
      <c r="CQ186" s="61"/>
      <c r="CR186" s="61"/>
      <c r="CS186" s="61"/>
      <c r="CT186" s="61"/>
      <c r="CU186" s="61"/>
      <c r="CV186" s="61"/>
      <c r="CW186" s="61"/>
      <c r="CX186" s="61"/>
      <c r="CY186" s="61"/>
      <c r="CZ186" s="61"/>
      <c r="DA186" s="61"/>
      <c r="DB186" s="61"/>
      <c r="DC186" s="61"/>
      <c r="DD186" s="61"/>
      <c r="DE186" s="61"/>
      <c r="DF186" s="61"/>
      <c r="DG186" s="61"/>
      <c r="DH186" s="61"/>
      <c r="DI186" s="61"/>
      <c r="DJ186" s="61"/>
      <c r="DK186" s="61"/>
      <c r="DL186" s="61"/>
      <c r="DM186" s="61"/>
      <c r="DN186" s="61"/>
      <c r="DO186" s="61"/>
      <c r="DP186" s="61"/>
      <c r="DQ186" s="61"/>
      <c r="DR186" s="61"/>
      <c r="DS186" s="61"/>
      <c r="DT186" s="61"/>
      <c r="DU186" s="61"/>
      <c r="DV186" s="61"/>
      <c r="DW186" s="61"/>
      <c r="DX186" s="61"/>
      <c r="DY186" s="61"/>
      <c r="DZ186" s="61"/>
      <c r="EA186" s="61"/>
      <c r="EB186" s="61"/>
      <c r="EC186" s="61"/>
      <c r="ED186" s="61"/>
      <c r="EE186" s="61"/>
      <c r="EF186" s="61"/>
      <c r="EG186" s="61"/>
      <c r="EH186" s="61"/>
      <c r="EI186" s="61"/>
      <c r="EJ186" s="61"/>
      <c r="EK186" s="61"/>
      <c r="EL186" s="61"/>
      <c r="EM186" s="61"/>
      <c r="EN186" s="61"/>
      <c r="EO186" s="61"/>
      <c r="EP186" s="61"/>
      <c r="EQ186" s="61"/>
      <c r="ER186" s="61"/>
      <c r="ES186" s="61"/>
      <c r="ET186" s="61"/>
      <c r="EU186" s="61"/>
      <c r="EV186" s="61"/>
      <c r="EW186" s="61"/>
      <c r="EX186" s="61"/>
      <c r="EY186" s="61"/>
      <c r="EZ186" s="61"/>
      <c r="FA186" s="61"/>
      <c r="FB186" s="61"/>
      <c r="FC186" s="61"/>
      <c r="FD186" s="61"/>
      <c r="FE186" s="61"/>
      <c r="FF186" s="61"/>
      <c r="FG186" s="61"/>
      <c r="FH186" s="61"/>
      <c r="FI186" s="61"/>
      <c r="FJ186" s="61"/>
      <c r="FK186" s="61"/>
      <c r="FL186" s="61"/>
      <c r="FM186" s="61"/>
      <c r="FN186" s="61"/>
      <c r="FO186" s="61"/>
      <c r="FP186" s="61"/>
      <c r="FQ186" s="61"/>
      <c r="FR186" s="61"/>
      <c r="FS186" s="61"/>
      <c r="FT186" s="61"/>
      <c r="FU186" s="61"/>
      <c r="FV186" s="61"/>
      <c r="FW186" s="61"/>
      <c r="FX186" s="61"/>
      <c r="FY186" s="61"/>
      <c r="FZ186" s="61"/>
      <c r="GA186" s="61"/>
      <c r="GB186" s="61"/>
      <c r="GC186" s="61"/>
      <c r="GD186" s="61"/>
      <c r="GE186" s="61"/>
      <c r="GF186" s="61"/>
      <c r="GG186" s="61"/>
      <c r="GH186" s="61"/>
      <c r="GI186" s="61"/>
      <c r="GJ186" s="61"/>
      <c r="GK186" s="61"/>
      <c r="GL186" s="61"/>
      <c r="GM186" s="61"/>
      <c r="GN186" s="61"/>
      <c r="GO186" s="61"/>
      <c r="GP186" s="61"/>
      <c r="GQ186" s="61"/>
      <c r="GR186" s="61"/>
      <c r="GS186" s="61"/>
      <c r="GT186" s="61"/>
      <c r="GU186" s="61"/>
      <c r="GV186" s="61"/>
      <c r="GW186" s="61"/>
      <c r="GX186" s="61"/>
      <c r="GY186" s="61"/>
      <c r="GZ186" s="61"/>
      <c r="HA186" s="61"/>
      <c r="HB186" s="61"/>
      <c r="HC186" s="61"/>
      <c r="HD186" s="61"/>
      <c r="HE186" s="61"/>
      <c r="HF186" s="61"/>
      <c r="HG186" s="61"/>
      <c r="HH186" s="61"/>
      <c r="HI186" s="61"/>
      <c r="HJ186" s="61"/>
      <c r="HK186" s="61"/>
      <c r="HL186" s="61"/>
      <c r="HM186" s="61"/>
      <c r="HN186" s="61"/>
      <c r="HO186" s="61"/>
      <c r="HP186" s="61"/>
      <c r="HQ186" s="61"/>
      <c r="HR186" s="61"/>
      <c r="HS186" s="61"/>
      <c r="HT186" s="61"/>
      <c r="HU186" s="61"/>
      <c r="HV186" s="61"/>
      <c r="HW186" s="61"/>
      <c r="HX186" s="61"/>
      <c r="HY186" s="61"/>
      <c r="HZ186" s="61"/>
      <c r="IA186" s="61"/>
      <c r="IB186" s="61"/>
      <c r="IC186" s="61"/>
      <c r="ID186" s="61"/>
      <c r="IE186" s="61"/>
      <c r="IF186" s="61"/>
      <c r="IG186" s="61"/>
      <c r="IH186" s="61"/>
      <c r="II186" s="61"/>
      <c r="IJ186" s="61"/>
      <c r="IK186" s="61"/>
      <c r="IL186" s="61"/>
      <c r="IM186" s="61"/>
      <c r="IN186" s="61"/>
      <c r="IO186" s="61"/>
      <c r="IP186" s="61"/>
      <c r="IQ186" s="61"/>
      <c r="IR186" s="61"/>
      <c r="IS186" s="61"/>
      <c r="IT186" s="61"/>
      <c r="IU186" s="61"/>
    </row>
    <row r="187" spans="1:255" s="48" customFormat="1" x14ac:dyDescent="0.3">
      <c r="A187" s="49"/>
      <c r="B187" s="49"/>
      <c r="C187" s="49" t="s">
        <v>43</v>
      </c>
      <c r="D187" s="62"/>
      <c r="E187" s="51"/>
      <c r="F187" s="51"/>
      <c r="G187" s="52"/>
      <c r="H187" s="184">
        <f>H186*D187</f>
        <v>0</v>
      </c>
      <c r="I187" s="184"/>
      <c r="J187" s="184">
        <f>J186*D187</f>
        <v>0</v>
      </c>
      <c r="K187" s="184"/>
      <c r="L187" s="184">
        <f>L186*D187</f>
        <v>0</v>
      </c>
      <c r="M187" s="184">
        <f>M186*D187</f>
        <v>0</v>
      </c>
      <c r="N187" s="183"/>
      <c r="O187" s="45"/>
      <c r="P187" s="45"/>
      <c r="Q187" s="45"/>
      <c r="R187" s="45"/>
      <c r="S187" s="45"/>
      <c r="T187" s="45"/>
      <c r="U187" s="45"/>
      <c r="V187" s="45"/>
      <c r="W187" s="45"/>
      <c r="X187" s="45"/>
      <c r="Y187" s="45"/>
      <c r="Z187" s="45"/>
      <c r="AA187" s="45"/>
      <c r="AB187" s="45"/>
      <c r="AC187" s="45"/>
      <c r="AD187" s="45"/>
      <c r="AE187" s="45"/>
      <c r="AF187" s="45"/>
      <c r="AG187" s="45"/>
      <c r="AH187" s="45"/>
      <c r="AI187" s="45"/>
      <c r="AJ187" s="45"/>
      <c r="AK187" s="45"/>
      <c r="AL187" s="45"/>
      <c r="AM187" s="45"/>
      <c r="AN187" s="45"/>
      <c r="AO187" s="45"/>
      <c r="AP187" s="45"/>
      <c r="AQ187" s="45"/>
      <c r="AR187" s="45"/>
      <c r="AS187" s="45"/>
      <c r="AT187" s="45"/>
      <c r="AU187" s="45"/>
      <c r="AV187" s="45"/>
      <c r="AW187" s="45"/>
      <c r="AX187" s="45"/>
      <c r="AY187" s="45"/>
      <c r="AZ187" s="45"/>
      <c r="BA187" s="45"/>
      <c r="BB187" s="45"/>
      <c r="BC187" s="45"/>
      <c r="BD187" s="45"/>
      <c r="BE187" s="45"/>
      <c r="BF187" s="45"/>
      <c r="BG187" s="45"/>
      <c r="BH187" s="45"/>
      <c r="BI187" s="45"/>
      <c r="BJ187" s="45"/>
      <c r="BK187" s="45"/>
      <c r="BL187" s="45"/>
      <c r="BM187" s="45"/>
      <c r="BN187" s="45"/>
      <c r="BO187" s="45"/>
      <c r="BP187" s="45"/>
      <c r="BQ187" s="45"/>
      <c r="BR187" s="45"/>
      <c r="BS187" s="45"/>
      <c r="BT187" s="45"/>
      <c r="BU187" s="45"/>
      <c r="BV187" s="45"/>
      <c r="BW187" s="45"/>
      <c r="BX187" s="45"/>
      <c r="BY187" s="45"/>
      <c r="BZ187" s="45"/>
      <c r="CA187" s="45"/>
      <c r="CB187" s="45"/>
      <c r="CC187" s="45"/>
      <c r="CD187" s="45"/>
      <c r="CE187" s="45"/>
      <c r="CF187" s="45"/>
      <c r="CG187" s="45"/>
      <c r="CH187" s="45"/>
      <c r="CI187" s="45"/>
      <c r="CJ187" s="45"/>
      <c r="CK187" s="45"/>
      <c r="CL187" s="45"/>
      <c r="CM187" s="45"/>
      <c r="CN187" s="45"/>
      <c r="CO187" s="45"/>
      <c r="CP187" s="45"/>
      <c r="CQ187" s="45"/>
      <c r="CR187" s="45"/>
      <c r="CS187" s="45"/>
      <c r="CT187" s="45"/>
      <c r="CU187" s="45"/>
      <c r="CV187" s="45"/>
      <c r="CW187" s="45"/>
      <c r="CX187" s="45"/>
      <c r="CY187" s="45"/>
      <c r="CZ187" s="45"/>
      <c r="DA187" s="45"/>
      <c r="DB187" s="45"/>
      <c r="DC187" s="45"/>
      <c r="DD187" s="45"/>
      <c r="DE187" s="45"/>
      <c r="DF187" s="45"/>
      <c r="DG187" s="45"/>
      <c r="DH187" s="45"/>
      <c r="DI187" s="45"/>
      <c r="DJ187" s="45"/>
      <c r="DK187" s="45"/>
      <c r="DL187" s="45"/>
      <c r="DM187" s="45"/>
      <c r="DN187" s="45"/>
      <c r="DO187" s="45"/>
      <c r="DP187" s="45"/>
      <c r="DQ187" s="45"/>
      <c r="DR187" s="45"/>
      <c r="DS187" s="45"/>
      <c r="DT187" s="45"/>
      <c r="DU187" s="45"/>
      <c r="DV187" s="45"/>
      <c r="DW187" s="45"/>
      <c r="DX187" s="45"/>
      <c r="DY187" s="45"/>
      <c r="DZ187" s="45"/>
      <c r="EA187" s="45"/>
      <c r="EB187" s="45"/>
      <c r="EC187" s="45"/>
      <c r="ED187" s="45"/>
      <c r="EE187" s="45"/>
      <c r="EF187" s="45"/>
      <c r="EG187" s="45"/>
      <c r="EH187" s="45"/>
      <c r="EI187" s="45"/>
      <c r="EJ187" s="45"/>
      <c r="EK187" s="45"/>
      <c r="EL187" s="45"/>
      <c r="EM187" s="45"/>
      <c r="EN187" s="45"/>
      <c r="EO187" s="45"/>
      <c r="EP187" s="45"/>
      <c r="EQ187" s="45"/>
      <c r="ER187" s="45"/>
      <c r="ES187" s="45"/>
      <c r="ET187" s="45"/>
      <c r="EU187" s="45"/>
      <c r="EV187" s="45"/>
      <c r="EW187" s="45"/>
      <c r="EX187" s="45"/>
      <c r="EY187" s="45"/>
      <c r="EZ187" s="45"/>
      <c r="FA187" s="45"/>
      <c r="FB187" s="45"/>
      <c r="FC187" s="45"/>
      <c r="FD187" s="45"/>
      <c r="FE187" s="45"/>
      <c r="FF187" s="45"/>
      <c r="FG187" s="45"/>
      <c r="FH187" s="45"/>
      <c r="FI187" s="45"/>
      <c r="FJ187" s="45"/>
      <c r="FK187" s="45"/>
      <c r="FL187" s="45"/>
      <c r="FM187" s="45"/>
      <c r="FN187" s="45"/>
      <c r="FO187" s="45"/>
      <c r="FP187" s="45"/>
      <c r="FQ187" s="45"/>
      <c r="FR187" s="45"/>
      <c r="FS187" s="45"/>
      <c r="FT187" s="45"/>
      <c r="FU187" s="45"/>
      <c r="FV187" s="45"/>
      <c r="FW187" s="45"/>
      <c r="FX187" s="45"/>
      <c r="FY187" s="45"/>
      <c r="FZ187" s="45"/>
      <c r="GA187" s="45"/>
      <c r="GB187" s="45"/>
      <c r="GC187" s="45"/>
      <c r="GD187" s="45"/>
      <c r="GE187" s="45"/>
      <c r="GF187" s="45"/>
      <c r="GG187" s="45"/>
      <c r="GH187" s="45"/>
      <c r="GI187" s="45"/>
      <c r="GJ187" s="45"/>
      <c r="GK187" s="45"/>
      <c r="GL187" s="45"/>
      <c r="GM187" s="45"/>
      <c r="GN187" s="45"/>
      <c r="GO187" s="45"/>
      <c r="GP187" s="45"/>
      <c r="GQ187" s="45"/>
      <c r="GR187" s="45"/>
      <c r="GS187" s="45"/>
      <c r="GT187" s="45"/>
      <c r="GU187" s="45"/>
      <c r="GV187" s="45"/>
      <c r="GW187" s="45"/>
      <c r="GX187" s="45"/>
      <c r="GY187" s="45"/>
      <c r="GZ187" s="45"/>
      <c r="HA187" s="45"/>
      <c r="HB187" s="45"/>
      <c r="HC187" s="45"/>
      <c r="HD187" s="45"/>
      <c r="HE187" s="45"/>
      <c r="HF187" s="45"/>
      <c r="HG187" s="45"/>
      <c r="HH187" s="45"/>
      <c r="HI187" s="45"/>
      <c r="HJ187" s="45"/>
      <c r="HK187" s="45"/>
      <c r="HL187" s="45"/>
      <c r="HM187" s="45"/>
      <c r="HN187" s="45"/>
      <c r="HO187" s="45"/>
      <c r="HP187" s="45"/>
      <c r="HQ187" s="45"/>
      <c r="HR187" s="45"/>
      <c r="HS187" s="45"/>
      <c r="HT187" s="45"/>
      <c r="HU187" s="45"/>
      <c r="HV187" s="45"/>
      <c r="HW187" s="45"/>
      <c r="HX187" s="45"/>
      <c r="HY187" s="45"/>
      <c r="HZ187" s="45"/>
      <c r="IA187" s="45"/>
      <c r="IB187" s="45"/>
      <c r="IC187" s="45"/>
      <c r="ID187" s="45"/>
      <c r="IE187" s="45"/>
      <c r="IF187" s="45"/>
      <c r="IG187" s="45"/>
      <c r="IH187" s="45"/>
      <c r="II187" s="45"/>
      <c r="IJ187" s="45"/>
      <c r="IK187" s="45"/>
      <c r="IL187" s="45"/>
      <c r="IM187" s="45"/>
      <c r="IN187" s="45"/>
      <c r="IO187" s="45"/>
      <c r="IP187" s="45"/>
      <c r="IQ187" s="45"/>
      <c r="IR187" s="45"/>
      <c r="IS187" s="45"/>
      <c r="IT187" s="45"/>
      <c r="IU187" s="45"/>
    </row>
    <row r="188" spans="1:255" s="48" customFormat="1" x14ac:dyDescent="0.3">
      <c r="A188" s="53"/>
      <c r="B188" s="53"/>
      <c r="C188" s="50" t="s">
        <v>1</v>
      </c>
      <c r="D188" s="54"/>
      <c r="E188" s="53"/>
      <c r="F188" s="53"/>
      <c r="G188" s="53"/>
      <c r="H188" s="182">
        <f>H187+H186</f>
        <v>0</v>
      </c>
      <c r="I188" s="182"/>
      <c r="J188" s="182">
        <f>J187+J186</f>
        <v>0</v>
      </c>
      <c r="K188" s="182"/>
      <c r="L188" s="182">
        <f>L187+L186</f>
        <v>0</v>
      </c>
      <c r="M188" s="182">
        <f>SUM(H188:L188)</f>
        <v>0</v>
      </c>
      <c r="N188" s="185"/>
    </row>
    <row r="189" spans="1:255" s="48" customFormat="1" x14ac:dyDescent="0.3">
      <c r="A189" s="49"/>
      <c r="B189" s="49"/>
      <c r="C189" s="49" t="s">
        <v>44</v>
      </c>
      <c r="D189" s="62"/>
      <c r="E189" s="51"/>
      <c r="F189" s="51"/>
      <c r="G189" s="52"/>
      <c r="H189" s="184">
        <f>H188*D189</f>
        <v>0</v>
      </c>
      <c r="I189" s="184"/>
      <c r="J189" s="184">
        <f>J188*D189</f>
        <v>0</v>
      </c>
      <c r="K189" s="184"/>
      <c r="L189" s="184">
        <f>L188*D189</f>
        <v>0</v>
      </c>
      <c r="M189" s="184">
        <f t="shared" ref="M189:M190" si="2">SUM(H189:L189)</f>
        <v>0</v>
      </c>
      <c r="N189" s="183"/>
      <c r="O189" s="45"/>
      <c r="P189" s="45"/>
      <c r="Q189" s="45"/>
      <c r="R189" s="45"/>
      <c r="S189" s="45"/>
      <c r="T189" s="45"/>
      <c r="U189" s="45"/>
      <c r="V189" s="45"/>
      <c r="W189" s="45"/>
      <c r="X189" s="45"/>
      <c r="Y189" s="45"/>
      <c r="Z189" s="45"/>
      <c r="AA189" s="45"/>
      <c r="AB189" s="45"/>
      <c r="AC189" s="45"/>
      <c r="AD189" s="45"/>
      <c r="AE189" s="45"/>
      <c r="AF189" s="45"/>
      <c r="AG189" s="45"/>
      <c r="AH189" s="45"/>
      <c r="AI189" s="45"/>
      <c r="AJ189" s="45"/>
      <c r="AK189" s="45"/>
      <c r="AL189" s="45"/>
      <c r="AM189" s="45"/>
      <c r="AN189" s="45"/>
      <c r="AO189" s="45"/>
      <c r="AP189" s="45"/>
      <c r="AQ189" s="45"/>
      <c r="AR189" s="45"/>
      <c r="AS189" s="45"/>
      <c r="AT189" s="45"/>
      <c r="AU189" s="45"/>
      <c r="AV189" s="45"/>
      <c r="AW189" s="45"/>
      <c r="AX189" s="45"/>
      <c r="AY189" s="45"/>
      <c r="AZ189" s="45"/>
      <c r="BA189" s="45"/>
      <c r="BB189" s="45"/>
      <c r="BC189" s="45"/>
      <c r="BD189" s="45"/>
      <c r="BE189" s="45"/>
      <c r="BF189" s="45"/>
      <c r="BG189" s="45"/>
      <c r="BH189" s="45"/>
      <c r="BI189" s="45"/>
      <c r="BJ189" s="45"/>
      <c r="BK189" s="45"/>
      <c r="BL189" s="45"/>
      <c r="BM189" s="45"/>
      <c r="BN189" s="45"/>
      <c r="BO189" s="45"/>
      <c r="BP189" s="45"/>
      <c r="BQ189" s="45"/>
      <c r="BR189" s="45"/>
      <c r="BS189" s="45"/>
      <c r="BT189" s="45"/>
      <c r="BU189" s="45"/>
      <c r="BV189" s="45"/>
      <c r="BW189" s="45"/>
      <c r="BX189" s="45"/>
      <c r="BY189" s="45"/>
      <c r="BZ189" s="45"/>
      <c r="CA189" s="45"/>
      <c r="CB189" s="45"/>
      <c r="CC189" s="45"/>
      <c r="CD189" s="45"/>
      <c r="CE189" s="45"/>
      <c r="CF189" s="45"/>
      <c r="CG189" s="45"/>
      <c r="CH189" s="45"/>
      <c r="CI189" s="45"/>
      <c r="CJ189" s="45"/>
      <c r="CK189" s="45"/>
      <c r="CL189" s="45"/>
      <c r="CM189" s="45"/>
      <c r="CN189" s="45"/>
      <c r="CO189" s="45"/>
      <c r="CP189" s="45"/>
      <c r="CQ189" s="45"/>
      <c r="CR189" s="45"/>
      <c r="CS189" s="45"/>
      <c r="CT189" s="45"/>
      <c r="CU189" s="45"/>
      <c r="CV189" s="45"/>
      <c r="CW189" s="45"/>
      <c r="CX189" s="45"/>
      <c r="CY189" s="45"/>
      <c r="CZ189" s="45"/>
      <c r="DA189" s="45"/>
      <c r="DB189" s="45"/>
      <c r="DC189" s="45"/>
      <c r="DD189" s="45"/>
      <c r="DE189" s="45"/>
      <c r="DF189" s="45"/>
      <c r="DG189" s="45"/>
      <c r="DH189" s="45"/>
      <c r="DI189" s="45"/>
      <c r="DJ189" s="45"/>
      <c r="DK189" s="45"/>
      <c r="DL189" s="45"/>
      <c r="DM189" s="45"/>
      <c r="DN189" s="45"/>
      <c r="DO189" s="45"/>
      <c r="DP189" s="45"/>
      <c r="DQ189" s="45"/>
      <c r="DR189" s="45"/>
      <c r="DS189" s="45"/>
      <c r="DT189" s="45"/>
      <c r="DU189" s="45"/>
      <c r="DV189" s="45"/>
      <c r="DW189" s="45"/>
      <c r="DX189" s="45"/>
      <c r="DY189" s="45"/>
      <c r="DZ189" s="45"/>
      <c r="EA189" s="45"/>
      <c r="EB189" s="45"/>
      <c r="EC189" s="45"/>
      <c r="ED189" s="45"/>
      <c r="EE189" s="45"/>
      <c r="EF189" s="45"/>
      <c r="EG189" s="45"/>
      <c r="EH189" s="45"/>
      <c r="EI189" s="45"/>
      <c r="EJ189" s="45"/>
      <c r="EK189" s="45"/>
      <c r="EL189" s="45"/>
      <c r="EM189" s="45"/>
      <c r="EN189" s="45"/>
      <c r="EO189" s="45"/>
      <c r="EP189" s="45"/>
      <c r="EQ189" s="45"/>
      <c r="ER189" s="45"/>
      <c r="ES189" s="45"/>
      <c r="ET189" s="45"/>
      <c r="EU189" s="45"/>
      <c r="EV189" s="45"/>
      <c r="EW189" s="45"/>
      <c r="EX189" s="45"/>
      <c r="EY189" s="45"/>
      <c r="EZ189" s="45"/>
      <c r="FA189" s="45"/>
      <c r="FB189" s="45"/>
      <c r="FC189" s="45"/>
      <c r="FD189" s="45"/>
      <c r="FE189" s="45"/>
      <c r="FF189" s="45"/>
      <c r="FG189" s="45"/>
      <c r="FH189" s="45"/>
      <c r="FI189" s="45"/>
      <c r="FJ189" s="45"/>
      <c r="FK189" s="45"/>
      <c r="FL189" s="45"/>
      <c r="FM189" s="45"/>
      <c r="FN189" s="45"/>
      <c r="FO189" s="45"/>
      <c r="FP189" s="45"/>
      <c r="FQ189" s="45"/>
      <c r="FR189" s="45"/>
      <c r="FS189" s="45"/>
      <c r="FT189" s="45"/>
      <c r="FU189" s="45"/>
      <c r="FV189" s="45"/>
      <c r="FW189" s="45"/>
      <c r="FX189" s="45"/>
      <c r="FY189" s="45"/>
      <c r="FZ189" s="45"/>
      <c r="GA189" s="45"/>
      <c r="GB189" s="45"/>
      <c r="GC189" s="45"/>
      <c r="GD189" s="45"/>
      <c r="GE189" s="45"/>
      <c r="GF189" s="45"/>
      <c r="GG189" s="45"/>
      <c r="GH189" s="45"/>
      <c r="GI189" s="45"/>
      <c r="GJ189" s="45"/>
      <c r="GK189" s="45"/>
      <c r="GL189" s="45"/>
      <c r="GM189" s="45"/>
      <c r="GN189" s="45"/>
      <c r="GO189" s="45"/>
      <c r="GP189" s="45"/>
      <c r="GQ189" s="45"/>
      <c r="GR189" s="45"/>
      <c r="GS189" s="45"/>
      <c r="GT189" s="45"/>
      <c r="GU189" s="45"/>
      <c r="GV189" s="45"/>
      <c r="GW189" s="45"/>
      <c r="GX189" s="45"/>
      <c r="GY189" s="45"/>
      <c r="GZ189" s="45"/>
      <c r="HA189" s="45"/>
      <c r="HB189" s="45"/>
      <c r="HC189" s="45"/>
      <c r="HD189" s="45"/>
      <c r="HE189" s="45"/>
      <c r="HF189" s="45"/>
      <c r="HG189" s="45"/>
      <c r="HH189" s="45"/>
      <c r="HI189" s="45"/>
      <c r="HJ189" s="45"/>
      <c r="HK189" s="45"/>
      <c r="HL189" s="45"/>
      <c r="HM189" s="45"/>
      <c r="HN189" s="45"/>
      <c r="HO189" s="45"/>
      <c r="HP189" s="45"/>
      <c r="HQ189" s="45"/>
      <c r="HR189" s="45"/>
      <c r="HS189" s="45"/>
      <c r="HT189" s="45"/>
      <c r="HU189" s="45"/>
      <c r="HV189" s="45"/>
      <c r="HW189" s="45"/>
      <c r="HX189" s="45"/>
      <c r="HY189" s="45"/>
      <c r="HZ189" s="45"/>
      <c r="IA189" s="45"/>
      <c r="IB189" s="45"/>
      <c r="IC189" s="45"/>
      <c r="ID189" s="45"/>
      <c r="IE189" s="45"/>
      <c r="IF189" s="45"/>
      <c r="IG189" s="45"/>
      <c r="IH189" s="45"/>
      <c r="II189" s="45"/>
      <c r="IJ189" s="45"/>
      <c r="IK189" s="45"/>
      <c r="IL189" s="45"/>
      <c r="IM189" s="45"/>
      <c r="IN189" s="45"/>
      <c r="IO189" s="45"/>
      <c r="IP189" s="45"/>
      <c r="IQ189" s="45"/>
      <c r="IR189" s="45"/>
      <c r="IS189" s="45"/>
      <c r="IT189" s="45"/>
      <c r="IU189" s="45"/>
    </row>
    <row r="190" spans="1:255" s="48" customFormat="1" x14ac:dyDescent="0.3">
      <c r="A190" s="53"/>
      <c r="B190" s="53"/>
      <c r="C190" s="50" t="s">
        <v>1</v>
      </c>
      <c r="D190" s="54"/>
      <c r="E190" s="53"/>
      <c r="F190" s="53"/>
      <c r="G190" s="53"/>
      <c r="H190" s="182">
        <f>H188+H189</f>
        <v>0</v>
      </c>
      <c r="I190" s="182"/>
      <c r="J190" s="182">
        <f>J188+J189</f>
        <v>0</v>
      </c>
      <c r="K190" s="182"/>
      <c r="L190" s="182">
        <f>L188+L189</f>
        <v>0</v>
      </c>
      <c r="M190" s="182">
        <f t="shared" si="2"/>
        <v>0</v>
      </c>
      <c r="N190" s="185"/>
    </row>
    <row r="191" spans="1:255" x14ac:dyDescent="0.3">
      <c r="B191" s="186"/>
      <c r="C191" s="186"/>
      <c r="F191" s="187"/>
      <c r="G191" s="186"/>
      <c r="H191" s="186"/>
      <c r="J191" s="186"/>
      <c r="K191" s="186"/>
      <c r="L191" s="186"/>
      <c r="M191" s="186"/>
      <c r="N191" s="186"/>
      <c r="O191" s="186"/>
      <c r="P191" s="186"/>
      <c r="Q191" s="186"/>
      <c r="R191" s="186"/>
      <c r="S191" s="186"/>
      <c r="T191" s="186"/>
      <c r="U191" s="186"/>
      <c r="V191" s="186"/>
      <c r="W191" s="186"/>
      <c r="X191" s="186"/>
      <c r="Y191" s="186"/>
      <c r="Z191" s="186"/>
      <c r="AA191" s="186"/>
      <c r="AB191" s="186"/>
      <c r="AC191" s="186"/>
      <c r="AD191" s="186"/>
      <c r="AE191" s="186"/>
      <c r="AF191" s="186"/>
      <c r="AG191" s="186"/>
      <c r="AH191" s="186"/>
      <c r="AI191" s="186"/>
      <c r="AJ191" s="186"/>
      <c r="AK191" s="186"/>
      <c r="AL191" s="186"/>
      <c r="AM191" s="186"/>
      <c r="AN191" s="186"/>
      <c r="AO191" s="186"/>
      <c r="AP191" s="186"/>
      <c r="AQ191" s="186"/>
      <c r="AR191" s="186"/>
      <c r="AS191" s="186"/>
      <c r="AT191" s="186"/>
      <c r="AU191" s="186"/>
      <c r="AV191" s="186"/>
      <c r="AW191" s="186"/>
      <c r="AX191" s="186"/>
      <c r="AY191" s="186"/>
      <c r="AZ191" s="186"/>
      <c r="BA191" s="186"/>
      <c r="BB191" s="186"/>
      <c r="BC191" s="186"/>
      <c r="BD191" s="186"/>
      <c r="BE191" s="186"/>
      <c r="BF191" s="186"/>
      <c r="BG191" s="186"/>
      <c r="BH191" s="186"/>
      <c r="BI191" s="186"/>
      <c r="BJ191" s="186"/>
      <c r="BK191" s="186"/>
      <c r="BL191" s="186"/>
      <c r="BM191" s="186"/>
      <c r="BN191" s="186"/>
      <c r="BO191" s="186"/>
      <c r="BP191" s="186"/>
      <c r="BQ191" s="186"/>
      <c r="BR191" s="186"/>
      <c r="BS191" s="186"/>
      <c r="BT191" s="186"/>
      <c r="BU191" s="186"/>
      <c r="BV191" s="186"/>
      <c r="BW191" s="186"/>
      <c r="BX191" s="186"/>
      <c r="BY191" s="186"/>
      <c r="BZ191" s="186"/>
      <c r="CA191" s="186"/>
      <c r="CB191" s="186"/>
      <c r="CC191" s="186"/>
      <c r="CD191" s="186"/>
      <c r="CE191" s="186"/>
      <c r="CF191" s="186"/>
      <c r="CG191" s="186"/>
      <c r="CH191" s="186"/>
      <c r="CI191" s="186"/>
      <c r="CJ191" s="186"/>
      <c r="CK191" s="186"/>
      <c r="CL191" s="186"/>
      <c r="CM191" s="186"/>
      <c r="CN191" s="186"/>
      <c r="CO191" s="186"/>
      <c r="CP191" s="186"/>
      <c r="CQ191" s="186"/>
      <c r="CR191" s="186"/>
      <c r="CS191" s="186"/>
      <c r="CT191" s="186"/>
      <c r="CU191" s="186"/>
      <c r="CV191" s="186"/>
      <c r="CW191" s="186"/>
      <c r="CX191" s="186"/>
      <c r="CY191" s="186"/>
      <c r="CZ191" s="186"/>
      <c r="DA191" s="186"/>
      <c r="DB191" s="186"/>
      <c r="DC191" s="186"/>
      <c r="DD191" s="186"/>
      <c r="DE191" s="186"/>
      <c r="DF191" s="186"/>
      <c r="DG191" s="186"/>
      <c r="DH191" s="186"/>
      <c r="DI191" s="186"/>
      <c r="DJ191" s="186"/>
      <c r="DK191" s="186"/>
      <c r="DL191" s="186"/>
      <c r="DM191" s="186"/>
      <c r="DN191" s="186"/>
      <c r="DO191" s="186"/>
      <c r="DP191" s="186"/>
      <c r="DQ191" s="186"/>
      <c r="DR191" s="186"/>
      <c r="DS191" s="186"/>
      <c r="DT191" s="186"/>
      <c r="DU191" s="186"/>
      <c r="DV191" s="186"/>
      <c r="DW191" s="186"/>
      <c r="DX191" s="186"/>
      <c r="DY191" s="186"/>
      <c r="DZ191" s="186"/>
      <c r="EA191" s="186"/>
      <c r="EB191" s="186"/>
      <c r="EC191" s="186"/>
      <c r="ED191" s="186"/>
      <c r="EE191" s="186"/>
      <c r="EF191" s="186"/>
      <c r="EG191" s="186"/>
      <c r="EH191" s="186"/>
      <c r="EI191" s="186"/>
      <c r="EJ191" s="186"/>
      <c r="EK191" s="186"/>
      <c r="EL191" s="186"/>
      <c r="EM191" s="186"/>
      <c r="EN191" s="186"/>
      <c r="EO191" s="186"/>
      <c r="EP191" s="186"/>
      <c r="EQ191" s="186"/>
      <c r="ER191" s="186"/>
      <c r="ES191" s="186"/>
      <c r="ET191" s="186"/>
      <c r="EU191" s="186"/>
      <c r="EV191" s="186"/>
      <c r="EW191" s="186"/>
      <c r="EX191" s="186"/>
      <c r="EY191" s="186"/>
      <c r="EZ191" s="186"/>
      <c r="FA191" s="186"/>
      <c r="FB191" s="186"/>
      <c r="FC191" s="186"/>
      <c r="FD191" s="186"/>
      <c r="FE191" s="186"/>
      <c r="FF191" s="186"/>
      <c r="FG191" s="186"/>
      <c r="FH191" s="186"/>
      <c r="FI191" s="186"/>
      <c r="FJ191" s="186"/>
      <c r="FK191" s="186"/>
      <c r="FL191" s="186"/>
      <c r="FM191" s="186"/>
      <c r="FN191" s="186"/>
      <c r="FO191" s="186"/>
      <c r="FP191" s="186"/>
      <c r="FQ191" s="186"/>
      <c r="FR191" s="186"/>
      <c r="FS191" s="186"/>
      <c r="FT191" s="186"/>
      <c r="FU191" s="186"/>
      <c r="FV191" s="186"/>
      <c r="FW191" s="186"/>
      <c r="FX191" s="186"/>
      <c r="FY191" s="186"/>
      <c r="FZ191" s="186"/>
      <c r="GA191" s="186"/>
      <c r="GB191" s="186"/>
      <c r="GC191" s="186"/>
      <c r="GD191" s="186"/>
      <c r="GE191" s="186"/>
      <c r="GF191" s="186"/>
      <c r="GG191" s="186"/>
      <c r="GH191" s="186"/>
      <c r="GI191" s="186"/>
      <c r="GJ191" s="186"/>
      <c r="GK191" s="186"/>
      <c r="GL191" s="186"/>
      <c r="GM191" s="186"/>
      <c r="GN191" s="186"/>
      <c r="GO191" s="186"/>
      <c r="GP191" s="186"/>
      <c r="GQ191" s="186"/>
      <c r="GR191" s="186"/>
      <c r="GS191" s="186"/>
      <c r="GT191" s="186"/>
      <c r="GU191" s="186"/>
      <c r="GV191" s="186"/>
      <c r="GW191" s="186"/>
      <c r="GX191" s="186"/>
      <c r="GY191" s="186"/>
      <c r="GZ191" s="186"/>
      <c r="HA191" s="186"/>
      <c r="HB191" s="186"/>
      <c r="HC191" s="186"/>
      <c r="HD191" s="186"/>
      <c r="HE191" s="186"/>
      <c r="HF191" s="186"/>
      <c r="HG191" s="186"/>
      <c r="HH191" s="186"/>
      <c r="HI191" s="186"/>
      <c r="HJ191" s="186"/>
      <c r="HK191" s="186"/>
      <c r="HL191" s="186"/>
      <c r="HM191" s="186"/>
      <c r="HN191" s="186"/>
      <c r="HO191" s="186"/>
      <c r="HP191" s="186"/>
      <c r="HQ191" s="186"/>
      <c r="HR191" s="186"/>
      <c r="HS191" s="186"/>
      <c r="HT191" s="186"/>
      <c r="HU191" s="186"/>
      <c r="HV191" s="186"/>
      <c r="HW191" s="186"/>
      <c r="HX191" s="186"/>
      <c r="HY191" s="186"/>
      <c r="HZ191" s="186"/>
      <c r="IA191" s="186"/>
      <c r="IB191" s="186"/>
      <c r="IC191" s="186"/>
      <c r="ID191" s="186"/>
      <c r="IE191" s="186"/>
      <c r="IF191" s="186"/>
      <c r="IG191" s="186"/>
      <c r="IH191" s="186"/>
      <c r="II191" s="186"/>
      <c r="IJ191" s="186"/>
      <c r="IK191" s="186"/>
      <c r="IL191" s="186"/>
      <c r="IM191" s="186"/>
      <c r="IN191" s="186"/>
      <c r="IO191" s="186"/>
      <c r="IP191" s="186"/>
      <c r="IQ191" s="186"/>
      <c r="IR191" s="186"/>
      <c r="IS191" s="186"/>
      <c r="IT191" s="186"/>
      <c r="IU191" s="186"/>
    </row>
    <row r="192" spans="1:255" x14ac:dyDescent="0.3">
      <c r="A192" s="188"/>
      <c r="B192" s="188"/>
      <c r="C192" s="188"/>
      <c r="D192" s="188"/>
      <c r="E192" s="189"/>
      <c r="F192" s="190"/>
      <c r="G192" s="40"/>
      <c r="H192" s="40"/>
      <c r="I192" s="191"/>
      <c r="J192" s="188"/>
      <c r="K192" s="40"/>
      <c r="L192" s="40"/>
      <c r="M192" s="191"/>
      <c r="N192" s="188"/>
      <c r="O192" s="188"/>
      <c r="P192" s="188"/>
      <c r="Q192" s="188"/>
      <c r="R192" s="188"/>
      <c r="S192" s="188"/>
      <c r="T192" s="188"/>
      <c r="U192" s="188"/>
      <c r="V192" s="188"/>
      <c r="W192" s="188"/>
      <c r="X192" s="188"/>
      <c r="Y192" s="188"/>
      <c r="Z192" s="188"/>
      <c r="AA192" s="188"/>
      <c r="AB192" s="188"/>
      <c r="AC192" s="188"/>
      <c r="AD192" s="188"/>
      <c r="AE192" s="188"/>
      <c r="AF192" s="188"/>
      <c r="AG192" s="188"/>
      <c r="AH192" s="188"/>
      <c r="AI192" s="188"/>
      <c r="AJ192" s="188"/>
      <c r="AK192" s="188"/>
      <c r="AL192" s="188"/>
      <c r="AM192" s="188"/>
      <c r="AN192" s="188"/>
      <c r="AO192" s="188"/>
      <c r="AP192" s="188"/>
      <c r="AQ192" s="188"/>
      <c r="AR192" s="188"/>
      <c r="AS192" s="188"/>
      <c r="AT192" s="188"/>
      <c r="AU192" s="188"/>
      <c r="AV192" s="188"/>
      <c r="AW192" s="188"/>
      <c r="AX192" s="188"/>
      <c r="AY192" s="188"/>
      <c r="AZ192" s="188"/>
      <c r="BA192" s="188"/>
      <c r="BB192" s="188"/>
      <c r="BC192" s="188"/>
      <c r="BD192" s="188"/>
      <c r="BE192" s="188"/>
      <c r="BF192" s="188"/>
      <c r="BG192" s="188"/>
      <c r="BH192" s="188"/>
      <c r="BI192" s="188"/>
      <c r="BJ192" s="188"/>
      <c r="BK192" s="188"/>
      <c r="BL192" s="188"/>
      <c r="BM192" s="188"/>
      <c r="BN192" s="188"/>
      <c r="BO192" s="188"/>
      <c r="BP192" s="188"/>
      <c r="BQ192" s="188"/>
      <c r="BR192" s="188"/>
      <c r="BS192" s="188"/>
      <c r="BT192" s="188"/>
      <c r="BU192" s="188"/>
      <c r="BV192" s="188"/>
      <c r="BW192" s="188"/>
      <c r="BX192" s="188"/>
      <c r="BY192" s="188"/>
      <c r="BZ192" s="188"/>
      <c r="CA192" s="188"/>
      <c r="CB192" s="188"/>
      <c r="CC192" s="188"/>
      <c r="CD192" s="188"/>
      <c r="CE192" s="188"/>
      <c r="CF192" s="188"/>
      <c r="CG192" s="188"/>
      <c r="CH192" s="188"/>
      <c r="CI192" s="188"/>
      <c r="CJ192" s="188"/>
      <c r="CK192" s="188"/>
      <c r="CL192" s="188"/>
      <c r="CM192" s="188"/>
      <c r="CN192" s="188"/>
      <c r="CO192" s="188"/>
      <c r="CP192" s="188"/>
      <c r="CQ192" s="188"/>
      <c r="CR192" s="188"/>
      <c r="CS192" s="188"/>
      <c r="CT192" s="188"/>
      <c r="CU192" s="188"/>
      <c r="CV192" s="188"/>
      <c r="CW192" s="188"/>
      <c r="CX192" s="188"/>
      <c r="CY192" s="188"/>
      <c r="CZ192" s="188"/>
      <c r="DA192" s="188"/>
      <c r="DB192" s="188"/>
      <c r="DC192" s="188"/>
      <c r="DD192" s="188"/>
      <c r="DE192" s="188"/>
      <c r="DF192" s="188"/>
      <c r="DG192" s="188"/>
      <c r="DH192" s="188"/>
      <c r="DI192" s="188"/>
      <c r="DJ192" s="188"/>
      <c r="DK192" s="188"/>
      <c r="DL192" s="188"/>
      <c r="DM192" s="188"/>
      <c r="DN192" s="188"/>
      <c r="DO192" s="188"/>
      <c r="DP192" s="188"/>
      <c r="DQ192" s="188"/>
      <c r="DR192" s="188"/>
      <c r="DS192" s="188"/>
      <c r="DT192" s="188"/>
      <c r="DU192" s="188"/>
      <c r="DV192" s="188"/>
      <c r="DW192" s="188"/>
      <c r="DX192" s="188"/>
      <c r="DY192" s="188"/>
      <c r="DZ192" s="188"/>
      <c r="EA192" s="188"/>
      <c r="EB192" s="188"/>
      <c r="EC192" s="188"/>
      <c r="ED192" s="188"/>
      <c r="EE192" s="188"/>
      <c r="EF192" s="188"/>
      <c r="EG192" s="188"/>
      <c r="EH192" s="188"/>
      <c r="EI192" s="188"/>
      <c r="EJ192" s="188"/>
      <c r="EK192" s="188"/>
      <c r="EL192" s="188"/>
      <c r="EM192" s="188"/>
      <c r="EN192" s="188"/>
      <c r="EO192" s="188"/>
      <c r="EP192" s="188"/>
      <c r="EQ192" s="188"/>
      <c r="ER192" s="188"/>
      <c r="ES192" s="188"/>
      <c r="ET192" s="188"/>
      <c r="EU192" s="188"/>
      <c r="EV192" s="188"/>
      <c r="EW192" s="188"/>
      <c r="EX192" s="188"/>
      <c r="EY192" s="188"/>
      <c r="EZ192" s="188"/>
      <c r="FA192" s="188"/>
      <c r="FB192" s="188"/>
      <c r="FC192" s="188"/>
      <c r="FD192" s="188"/>
      <c r="FE192" s="188"/>
      <c r="FF192" s="188"/>
      <c r="FG192" s="188"/>
      <c r="FH192" s="188"/>
      <c r="FI192" s="188"/>
      <c r="FJ192" s="188"/>
      <c r="FK192" s="188"/>
      <c r="FL192" s="188"/>
      <c r="FM192" s="188"/>
      <c r="FN192" s="188"/>
      <c r="FO192" s="188"/>
      <c r="FP192" s="188"/>
      <c r="FQ192" s="188"/>
      <c r="FR192" s="188"/>
      <c r="FS192" s="188"/>
      <c r="FT192" s="188"/>
      <c r="FU192" s="188"/>
      <c r="FV192" s="188"/>
      <c r="FW192" s="188"/>
      <c r="FX192" s="188"/>
      <c r="FY192" s="188"/>
      <c r="FZ192" s="188"/>
      <c r="GA192" s="188"/>
      <c r="GB192" s="188"/>
      <c r="GC192" s="188"/>
      <c r="GD192" s="188"/>
      <c r="GE192" s="188"/>
      <c r="GF192" s="188"/>
      <c r="GG192" s="188"/>
      <c r="GH192" s="188"/>
      <c r="GI192" s="188"/>
      <c r="GJ192" s="188"/>
      <c r="GK192" s="188"/>
      <c r="GL192" s="188"/>
      <c r="GM192" s="188"/>
      <c r="GN192" s="188"/>
      <c r="GO192" s="188"/>
      <c r="GP192" s="188"/>
      <c r="GQ192" s="188"/>
      <c r="GR192" s="188"/>
      <c r="GS192" s="188"/>
      <c r="GT192" s="188"/>
      <c r="GU192" s="188"/>
      <c r="GV192" s="188"/>
      <c r="GW192" s="188"/>
      <c r="GX192" s="188"/>
      <c r="GY192" s="188"/>
      <c r="GZ192" s="188"/>
      <c r="HA192" s="188"/>
      <c r="HB192" s="188"/>
      <c r="HC192" s="188"/>
      <c r="HD192" s="188"/>
      <c r="HE192" s="188"/>
      <c r="HF192" s="188"/>
      <c r="HG192" s="188"/>
      <c r="HH192" s="188"/>
      <c r="HI192" s="188"/>
      <c r="HJ192" s="188"/>
      <c r="HK192" s="188"/>
      <c r="HL192" s="188"/>
      <c r="HM192" s="188"/>
      <c r="HN192" s="188"/>
      <c r="HO192" s="188"/>
      <c r="HP192" s="188"/>
      <c r="HQ192" s="188"/>
      <c r="HR192" s="188"/>
      <c r="HS192" s="188"/>
      <c r="HT192" s="188"/>
      <c r="HU192" s="188"/>
      <c r="HV192" s="188"/>
      <c r="HW192" s="188"/>
      <c r="HX192" s="188"/>
      <c r="HY192" s="188"/>
      <c r="HZ192" s="188"/>
      <c r="IA192" s="188"/>
      <c r="IB192" s="188"/>
      <c r="IC192" s="188"/>
      <c r="ID192" s="188"/>
      <c r="IE192" s="188"/>
      <c r="IF192" s="188"/>
      <c r="IG192" s="188"/>
      <c r="IH192" s="188"/>
      <c r="II192" s="188"/>
      <c r="IJ192" s="188"/>
      <c r="IK192" s="188"/>
      <c r="IL192" s="188"/>
      <c r="IM192" s="188"/>
      <c r="IN192" s="188"/>
      <c r="IO192" s="188"/>
      <c r="IP192" s="188"/>
      <c r="IQ192" s="188"/>
      <c r="IR192" s="188"/>
      <c r="IS192" s="188"/>
      <c r="IT192" s="188"/>
      <c r="IU192" s="188"/>
    </row>
    <row r="193" spans="1:255" x14ac:dyDescent="0.3">
      <c r="A193" s="188"/>
      <c r="B193" s="188"/>
      <c r="C193" s="188"/>
      <c r="D193" s="188"/>
      <c r="E193" s="189"/>
      <c r="F193" s="190"/>
      <c r="G193" s="40"/>
      <c r="H193" s="40"/>
      <c r="I193" s="191"/>
      <c r="J193" s="188"/>
      <c r="K193" s="40"/>
      <c r="L193" s="40"/>
      <c r="M193" s="191"/>
      <c r="N193" s="188"/>
      <c r="O193" s="188"/>
      <c r="P193" s="188"/>
      <c r="Q193" s="188"/>
      <c r="R193" s="188"/>
      <c r="S193" s="188"/>
      <c r="T193" s="188"/>
      <c r="U193" s="188"/>
      <c r="V193" s="188"/>
      <c r="W193" s="188"/>
      <c r="X193" s="188"/>
      <c r="Y193" s="188"/>
      <c r="Z193" s="188"/>
      <c r="AA193" s="188"/>
      <c r="AB193" s="188"/>
      <c r="AC193" s="188"/>
      <c r="AD193" s="188"/>
      <c r="AE193" s="188"/>
      <c r="AF193" s="188"/>
      <c r="AG193" s="188"/>
      <c r="AH193" s="188"/>
      <c r="AI193" s="188"/>
      <c r="AJ193" s="188"/>
      <c r="AK193" s="188"/>
      <c r="AL193" s="188"/>
      <c r="AM193" s="188"/>
      <c r="AN193" s="188"/>
      <c r="AO193" s="188"/>
      <c r="AP193" s="188"/>
      <c r="AQ193" s="188"/>
      <c r="AR193" s="188"/>
      <c r="AS193" s="188"/>
      <c r="AT193" s="188"/>
      <c r="AU193" s="188"/>
      <c r="AV193" s="188"/>
      <c r="AW193" s="188"/>
      <c r="AX193" s="188"/>
      <c r="AY193" s="188"/>
      <c r="AZ193" s="188"/>
      <c r="BA193" s="188"/>
      <c r="BB193" s="188"/>
      <c r="BC193" s="188"/>
      <c r="BD193" s="188"/>
      <c r="BE193" s="188"/>
      <c r="BF193" s="188"/>
      <c r="BG193" s="188"/>
      <c r="BH193" s="188"/>
      <c r="BI193" s="188"/>
      <c r="BJ193" s="188"/>
      <c r="BK193" s="188"/>
      <c r="BL193" s="188"/>
      <c r="BM193" s="188"/>
      <c r="BN193" s="188"/>
      <c r="BO193" s="188"/>
      <c r="BP193" s="188"/>
      <c r="BQ193" s="188"/>
      <c r="BR193" s="188"/>
      <c r="BS193" s="188"/>
      <c r="BT193" s="188"/>
      <c r="BU193" s="188"/>
      <c r="BV193" s="188"/>
      <c r="BW193" s="188"/>
      <c r="BX193" s="188"/>
      <c r="BY193" s="188"/>
      <c r="BZ193" s="188"/>
      <c r="CA193" s="188"/>
      <c r="CB193" s="188"/>
      <c r="CC193" s="188"/>
      <c r="CD193" s="188"/>
      <c r="CE193" s="188"/>
      <c r="CF193" s="188"/>
      <c r="CG193" s="188"/>
      <c r="CH193" s="188"/>
      <c r="CI193" s="188"/>
      <c r="CJ193" s="188"/>
      <c r="CK193" s="188"/>
      <c r="CL193" s="188"/>
      <c r="CM193" s="188"/>
      <c r="CN193" s="188"/>
      <c r="CO193" s="188"/>
      <c r="CP193" s="188"/>
      <c r="CQ193" s="188"/>
      <c r="CR193" s="188"/>
      <c r="CS193" s="188"/>
      <c r="CT193" s="188"/>
      <c r="CU193" s="188"/>
      <c r="CV193" s="188"/>
      <c r="CW193" s="188"/>
      <c r="CX193" s="188"/>
      <c r="CY193" s="188"/>
      <c r="CZ193" s="188"/>
      <c r="DA193" s="188"/>
      <c r="DB193" s="188"/>
      <c r="DC193" s="188"/>
      <c r="DD193" s="188"/>
      <c r="DE193" s="188"/>
      <c r="DF193" s="188"/>
      <c r="DG193" s="188"/>
      <c r="DH193" s="188"/>
      <c r="DI193" s="188"/>
      <c r="DJ193" s="188"/>
      <c r="DK193" s="188"/>
      <c r="DL193" s="188"/>
      <c r="DM193" s="188"/>
      <c r="DN193" s="188"/>
      <c r="DO193" s="188"/>
      <c r="DP193" s="188"/>
      <c r="DQ193" s="188"/>
      <c r="DR193" s="188"/>
      <c r="DS193" s="188"/>
      <c r="DT193" s="188"/>
      <c r="DU193" s="188"/>
      <c r="DV193" s="188"/>
      <c r="DW193" s="188"/>
      <c r="DX193" s="188"/>
      <c r="DY193" s="188"/>
      <c r="DZ193" s="188"/>
      <c r="EA193" s="188"/>
      <c r="EB193" s="188"/>
      <c r="EC193" s="188"/>
      <c r="ED193" s="188"/>
      <c r="EE193" s="188"/>
      <c r="EF193" s="188"/>
      <c r="EG193" s="188"/>
      <c r="EH193" s="188"/>
      <c r="EI193" s="188"/>
      <c r="EJ193" s="188"/>
      <c r="EK193" s="188"/>
      <c r="EL193" s="188"/>
      <c r="EM193" s="188"/>
      <c r="EN193" s="188"/>
      <c r="EO193" s="188"/>
      <c r="EP193" s="188"/>
      <c r="EQ193" s="188"/>
      <c r="ER193" s="188"/>
      <c r="ES193" s="188"/>
      <c r="ET193" s="188"/>
      <c r="EU193" s="188"/>
      <c r="EV193" s="188"/>
      <c r="EW193" s="188"/>
      <c r="EX193" s="188"/>
      <c r="EY193" s="188"/>
      <c r="EZ193" s="188"/>
      <c r="FA193" s="188"/>
      <c r="FB193" s="188"/>
      <c r="FC193" s="188"/>
      <c r="FD193" s="188"/>
      <c r="FE193" s="188"/>
      <c r="FF193" s="188"/>
      <c r="FG193" s="188"/>
      <c r="FH193" s="188"/>
      <c r="FI193" s="188"/>
      <c r="FJ193" s="188"/>
      <c r="FK193" s="188"/>
      <c r="FL193" s="188"/>
      <c r="FM193" s="188"/>
      <c r="FN193" s="188"/>
      <c r="FO193" s="188"/>
      <c r="FP193" s="188"/>
      <c r="FQ193" s="188"/>
      <c r="FR193" s="188"/>
      <c r="FS193" s="188"/>
      <c r="FT193" s="188"/>
      <c r="FU193" s="188"/>
      <c r="FV193" s="188"/>
      <c r="FW193" s="188"/>
      <c r="FX193" s="188"/>
      <c r="FY193" s="188"/>
      <c r="FZ193" s="188"/>
      <c r="GA193" s="188"/>
      <c r="GB193" s="188"/>
      <c r="GC193" s="188"/>
      <c r="GD193" s="188"/>
      <c r="GE193" s="188"/>
      <c r="GF193" s="188"/>
      <c r="GG193" s="188"/>
      <c r="GH193" s="188"/>
      <c r="GI193" s="188"/>
      <c r="GJ193" s="188"/>
      <c r="GK193" s="188"/>
      <c r="GL193" s="188"/>
      <c r="GM193" s="188"/>
      <c r="GN193" s="188"/>
      <c r="GO193" s="188"/>
      <c r="GP193" s="188"/>
      <c r="GQ193" s="188"/>
      <c r="GR193" s="188"/>
      <c r="GS193" s="188"/>
      <c r="GT193" s="188"/>
      <c r="GU193" s="188"/>
      <c r="GV193" s="188"/>
      <c r="GW193" s="188"/>
      <c r="GX193" s="188"/>
      <c r="GY193" s="188"/>
      <c r="GZ193" s="188"/>
      <c r="HA193" s="188"/>
      <c r="HB193" s="188"/>
      <c r="HC193" s="188"/>
      <c r="HD193" s="188"/>
      <c r="HE193" s="188"/>
      <c r="HF193" s="188"/>
      <c r="HG193" s="188"/>
      <c r="HH193" s="188"/>
      <c r="HI193" s="188"/>
      <c r="HJ193" s="188"/>
      <c r="HK193" s="188"/>
      <c r="HL193" s="188"/>
      <c r="HM193" s="188"/>
      <c r="HN193" s="188"/>
      <c r="HO193" s="188"/>
      <c r="HP193" s="188"/>
      <c r="HQ193" s="188"/>
      <c r="HR193" s="188"/>
      <c r="HS193" s="188"/>
      <c r="HT193" s="188"/>
      <c r="HU193" s="188"/>
      <c r="HV193" s="188"/>
      <c r="HW193" s="188"/>
      <c r="HX193" s="188"/>
      <c r="HY193" s="188"/>
      <c r="HZ193" s="188"/>
      <c r="IA193" s="188"/>
      <c r="IB193" s="188"/>
      <c r="IC193" s="188"/>
      <c r="ID193" s="188"/>
      <c r="IE193" s="188"/>
      <c r="IF193" s="188"/>
      <c r="IG193" s="188"/>
      <c r="IH193" s="188"/>
      <c r="II193" s="188"/>
      <c r="IJ193" s="188"/>
      <c r="IK193" s="188"/>
      <c r="IL193" s="188"/>
      <c r="IM193" s="188"/>
      <c r="IN193" s="188"/>
      <c r="IO193" s="188"/>
      <c r="IP193" s="188"/>
      <c r="IQ193" s="188"/>
      <c r="IR193" s="188"/>
      <c r="IS193" s="188"/>
      <c r="IT193" s="188"/>
      <c r="IU193" s="188"/>
    </row>
    <row r="194" spans="1:255" s="188" customFormat="1" ht="15.75" x14ac:dyDescent="0.3">
      <c r="E194" s="190"/>
      <c r="F194" s="190"/>
      <c r="G194" s="191"/>
      <c r="H194" s="40"/>
      <c r="I194" s="40"/>
      <c r="J194" s="40"/>
      <c r="K194" s="40"/>
      <c r="L194" s="40"/>
      <c r="M194" s="40"/>
    </row>
    <row r="195" spans="1:255" s="188" customFormat="1" ht="15.75" x14ac:dyDescent="0.3">
      <c r="E195" s="190"/>
      <c r="F195" s="190"/>
      <c r="G195" s="191"/>
      <c r="H195" s="192"/>
      <c r="I195" s="40"/>
      <c r="J195" s="192"/>
      <c r="K195" s="40"/>
      <c r="L195" s="192"/>
      <c r="M195" s="192"/>
    </row>
    <row r="196" spans="1:255" s="188" customFormat="1" ht="15.75" x14ac:dyDescent="0.3">
      <c r="E196" s="190"/>
      <c r="F196" s="190"/>
      <c r="G196" s="191"/>
      <c r="H196" s="40"/>
      <c r="I196" s="40"/>
      <c r="J196" s="40"/>
      <c r="K196" s="40"/>
      <c r="L196" s="40"/>
      <c r="M196" s="40"/>
    </row>
    <row r="197" spans="1:255" s="188" customFormat="1" ht="15.75" x14ac:dyDescent="0.3">
      <c r="E197" s="190"/>
      <c r="F197" s="190"/>
      <c r="G197" s="191"/>
      <c r="H197" s="40"/>
      <c r="I197" s="40"/>
      <c r="J197" s="40"/>
      <c r="K197" s="40"/>
      <c r="L197" s="40"/>
      <c r="M197" s="40"/>
    </row>
    <row r="198" spans="1:255" s="188" customFormat="1" ht="15.75" x14ac:dyDescent="0.3">
      <c r="E198" s="190"/>
      <c r="F198" s="190"/>
      <c r="G198" s="191"/>
      <c r="H198" s="40"/>
      <c r="I198" s="40"/>
      <c r="J198" s="40"/>
      <c r="K198" s="40"/>
      <c r="L198" s="40"/>
      <c r="M198" s="40"/>
    </row>
    <row r="199" spans="1:255" s="57" customFormat="1" ht="15.75" x14ac:dyDescent="0.3">
      <c r="A199" s="188"/>
      <c r="B199" s="188"/>
      <c r="C199" s="188"/>
      <c r="D199" s="188"/>
      <c r="E199" s="190"/>
      <c r="F199" s="190"/>
      <c r="G199" s="191"/>
      <c r="H199" s="188"/>
      <c r="I199" s="40"/>
      <c r="J199" s="40"/>
      <c r="K199" s="40"/>
      <c r="L199" s="40"/>
      <c r="M199" s="40"/>
    </row>
    <row r="200" spans="1:255" s="188" customFormat="1" ht="15.75" x14ac:dyDescent="0.3">
      <c r="E200" s="190"/>
      <c r="F200" s="190"/>
      <c r="G200" s="191"/>
      <c r="I200" s="40"/>
      <c r="J200" s="40"/>
      <c r="K200" s="40"/>
      <c r="L200" s="40"/>
      <c r="M200" s="193"/>
    </row>
    <row r="201" spans="1:255" s="188" customFormat="1" ht="15.75" x14ac:dyDescent="0.3">
      <c r="E201" s="190"/>
      <c r="F201" s="190"/>
      <c r="G201" s="40"/>
      <c r="H201" s="40"/>
      <c r="I201" s="40"/>
      <c r="J201" s="40"/>
      <c r="K201" s="191"/>
      <c r="M201" s="193"/>
    </row>
    <row r="202" spans="1:255" s="188" customFormat="1" ht="15.75" x14ac:dyDescent="0.3">
      <c r="B202" s="117"/>
      <c r="E202" s="190"/>
      <c r="F202" s="190"/>
      <c r="G202" s="40"/>
      <c r="H202" s="40"/>
      <c r="I202" s="191"/>
      <c r="K202" s="40"/>
      <c r="L202" s="40"/>
      <c r="M202" s="193"/>
    </row>
    <row r="203" spans="1:255" s="188" customFormat="1" ht="15.75" x14ac:dyDescent="0.3">
      <c r="E203" s="190"/>
      <c r="F203" s="190"/>
      <c r="G203" s="191"/>
      <c r="H203" s="40"/>
      <c r="I203" s="191"/>
      <c r="K203" s="40"/>
      <c r="L203" s="40"/>
      <c r="M203" s="191"/>
    </row>
    <row r="204" spans="1:255" s="188" customFormat="1" ht="15.75" x14ac:dyDescent="0.3">
      <c r="E204" s="190"/>
      <c r="F204" s="190"/>
      <c r="G204" s="191"/>
      <c r="H204" s="40"/>
      <c r="I204" s="40"/>
      <c r="J204" s="40"/>
      <c r="K204" s="40"/>
      <c r="L204" s="40"/>
      <c r="M204" s="40"/>
    </row>
    <row r="205" spans="1:255" s="57" customFormat="1" ht="15.75" x14ac:dyDescent="0.3">
      <c r="A205" s="188"/>
      <c r="B205" s="188"/>
      <c r="C205" s="188"/>
      <c r="D205" s="188"/>
      <c r="E205" s="190"/>
      <c r="F205" s="190"/>
      <c r="G205" s="191"/>
      <c r="H205" s="188"/>
      <c r="I205" s="40"/>
      <c r="J205" s="40"/>
      <c r="K205" s="40"/>
      <c r="L205" s="40"/>
      <c r="M205" s="40"/>
    </row>
    <row r="206" spans="1:255" s="188" customFormat="1" ht="15.75" x14ac:dyDescent="0.3">
      <c r="E206" s="190"/>
      <c r="F206" s="190"/>
      <c r="G206" s="191"/>
      <c r="I206" s="40"/>
      <c r="J206" s="40"/>
      <c r="K206" s="40"/>
      <c r="L206" s="40"/>
      <c r="M206" s="193"/>
    </row>
    <row r="207" spans="1:255" s="188" customFormat="1" ht="15.75" x14ac:dyDescent="0.3">
      <c r="E207" s="190"/>
      <c r="F207" s="190"/>
      <c r="G207" s="40"/>
      <c r="H207" s="40"/>
      <c r="I207" s="40"/>
      <c r="J207" s="40"/>
      <c r="K207" s="191"/>
      <c r="M207" s="193"/>
    </row>
    <row r="208" spans="1:255" s="188" customFormat="1" ht="15.75" x14ac:dyDescent="0.3">
      <c r="B208" s="117"/>
      <c r="E208" s="190"/>
      <c r="F208" s="190"/>
      <c r="G208" s="40"/>
      <c r="H208" s="40"/>
      <c r="I208" s="191"/>
      <c r="K208" s="40"/>
      <c r="L208" s="40"/>
      <c r="M208" s="193"/>
    </row>
    <row r="209" spans="1:13" s="188" customFormat="1" ht="15.75" x14ac:dyDescent="0.3">
      <c r="E209" s="190"/>
      <c r="F209" s="190"/>
      <c r="G209" s="191"/>
      <c r="H209" s="40"/>
      <c r="I209" s="191"/>
      <c r="K209" s="40"/>
      <c r="L209" s="40"/>
      <c r="M209" s="191"/>
    </row>
    <row r="210" spans="1:13" s="188" customFormat="1" ht="15.75" x14ac:dyDescent="0.3">
      <c r="E210" s="190"/>
      <c r="F210" s="190"/>
      <c r="G210" s="191"/>
      <c r="H210" s="40"/>
      <c r="I210" s="40"/>
      <c r="J210" s="40"/>
      <c r="K210" s="40"/>
      <c r="L210" s="40"/>
      <c r="M210" s="40"/>
    </row>
    <row r="211" spans="1:13" s="188" customFormat="1" ht="15.75" x14ac:dyDescent="0.3">
      <c r="D211" s="117"/>
      <c r="E211" s="190"/>
      <c r="F211" s="190"/>
      <c r="G211" s="191"/>
      <c r="I211" s="40"/>
      <c r="J211" s="40"/>
      <c r="K211" s="40"/>
      <c r="L211" s="40"/>
      <c r="M211" s="40"/>
    </row>
    <row r="212" spans="1:13" s="188" customFormat="1" ht="15.75" x14ac:dyDescent="0.3">
      <c r="E212" s="190"/>
      <c r="F212" s="190"/>
      <c r="G212" s="191"/>
      <c r="I212" s="40"/>
      <c r="J212" s="40"/>
      <c r="K212" s="40"/>
      <c r="L212" s="40"/>
      <c r="M212" s="193"/>
    </row>
    <row r="213" spans="1:13" s="188" customFormat="1" ht="15.75" x14ac:dyDescent="0.3">
      <c r="E213" s="190"/>
      <c r="F213" s="190"/>
      <c r="G213" s="191"/>
      <c r="H213" s="193"/>
      <c r="I213" s="191"/>
      <c r="K213" s="40"/>
      <c r="L213" s="40"/>
      <c r="M213" s="193"/>
    </row>
    <row r="214" spans="1:13" s="188" customFormat="1" ht="15.75" x14ac:dyDescent="0.3">
      <c r="B214" s="117"/>
      <c r="E214" s="190"/>
      <c r="F214" s="190"/>
      <c r="G214" s="191"/>
      <c r="H214" s="193"/>
      <c r="I214" s="191"/>
      <c r="K214" s="40"/>
      <c r="L214" s="40"/>
      <c r="M214" s="194"/>
    </row>
    <row r="215" spans="1:13" s="188" customFormat="1" ht="15.75" x14ac:dyDescent="0.3">
      <c r="E215" s="190"/>
      <c r="F215" s="190"/>
      <c r="G215" s="191"/>
      <c r="H215" s="40"/>
      <c r="I215" s="40"/>
      <c r="J215" s="40"/>
      <c r="K215" s="40"/>
      <c r="L215" s="40"/>
      <c r="M215" s="40"/>
    </row>
    <row r="216" spans="1:13" s="188" customFormat="1" ht="15.75" x14ac:dyDescent="0.3">
      <c r="B216" s="117"/>
      <c r="C216" s="195"/>
      <c r="E216" s="190"/>
      <c r="F216" s="190"/>
      <c r="G216" s="191"/>
      <c r="I216" s="40"/>
      <c r="K216" s="40"/>
      <c r="M216" s="193"/>
    </row>
    <row r="217" spans="1:13" s="188" customFormat="1" ht="15.75" x14ac:dyDescent="0.3">
      <c r="E217" s="190"/>
      <c r="F217" s="190"/>
      <c r="G217" s="191"/>
      <c r="H217" s="40"/>
      <c r="I217" s="40"/>
      <c r="J217" s="40"/>
      <c r="K217" s="40"/>
      <c r="L217" s="40"/>
      <c r="M217" s="40"/>
    </row>
    <row r="218" spans="1:13" x14ac:dyDescent="0.3">
      <c r="A218" s="35"/>
      <c r="B218" s="35"/>
      <c r="C218" s="35"/>
      <c r="D218" s="35"/>
      <c r="E218" s="35"/>
      <c r="F218" s="35"/>
      <c r="G218" s="35"/>
      <c r="H218" s="35"/>
      <c r="I218" s="35"/>
      <c r="J218" s="35"/>
      <c r="K218" s="35"/>
      <c r="L218" s="35"/>
      <c r="M218" s="35"/>
    </row>
    <row r="219" spans="1:13" s="188" customFormat="1" ht="15.75" x14ac:dyDescent="0.3">
      <c r="B219" s="117"/>
      <c r="C219" s="195"/>
      <c r="E219" s="190"/>
      <c r="F219" s="190"/>
      <c r="G219" s="191"/>
      <c r="I219" s="40"/>
      <c r="K219" s="40"/>
      <c r="M219" s="193"/>
    </row>
    <row r="220" spans="1:13" s="188" customFormat="1" ht="15.75" x14ac:dyDescent="0.3">
      <c r="E220" s="190"/>
      <c r="F220" s="190"/>
      <c r="G220" s="191"/>
      <c r="H220" s="40"/>
      <c r="I220" s="40"/>
      <c r="J220" s="40"/>
      <c r="K220" s="40"/>
      <c r="L220" s="40"/>
      <c r="M220" s="40"/>
    </row>
    <row r="221" spans="1:13" s="188" customFormat="1" ht="15.75" x14ac:dyDescent="0.3">
      <c r="B221" s="117"/>
      <c r="C221" s="195"/>
      <c r="E221" s="190"/>
      <c r="F221" s="190"/>
      <c r="G221" s="191"/>
      <c r="I221" s="40"/>
      <c r="K221" s="40"/>
      <c r="M221" s="193"/>
    </row>
    <row r="222" spans="1:13" s="188" customFormat="1" ht="15.75" x14ac:dyDescent="0.3">
      <c r="E222" s="190"/>
      <c r="F222" s="190"/>
      <c r="G222" s="191"/>
      <c r="H222" s="40"/>
      <c r="I222" s="40"/>
      <c r="J222" s="40"/>
      <c r="K222" s="40"/>
      <c r="L222" s="40"/>
      <c r="M222" s="40"/>
    </row>
    <row r="223" spans="1:13" s="188" customFormat="1" ht="15.75" x14ac:dyDescent="0.3">
      <c r="D223" s="117"/>
      <c r="E223" s="190"/>
      <c r="F223" s="190"/>
      <c r="G223" s="191"/>
      <c r="I223" s="40"/>
      <c r="J223" s="40"/>
      <c r="K223" s="40"/>
      <c r="L223" s="40"/>
      <c r="M223" s="40"/>
    </row>
    <row r="224" spans="1:13" s="188" customFormat="1" ht="15.75" x14ac:dyDescent="0.3">
      <c r="E224" s="190"/>
      <c r="F224" s="190"/>
      <c r="G224" s="191"/>
      <c r="I224" s="40"/>
      <c r="J224" s="40"/>
      <c r="K224" s="40"/>
      <c r="L224" s="40"/>
      <c r="M224" s="193"/>
    </row>
    <row r="225" spans="1:13" s="188" customFormat="1" ht="15.75" x14ac:dyDescent="0.3">
      <c r="E225" s="190"/>
      <c r="F225" s="190"/>
      <c r="G225" s="191"/>
      <c r="H225" s="193"/>
      <c r="I225" s="191"/>
      <c r="K225" s="40"/>
      <c r="L225" s="40"/>
      <c r="M225" s="193"/>
    </row>
    <row r="226" spans="1:13" s="188" customFormat="1" ht="15.75" x14ac:dyDescent="0.3">
      <c r="B226" s="117"/>
      <c r="E226" s="190"/>
      <c r="F226" s="190"/>
      <c r="G226" s="191"/>
      <c r="H226" s="193"/>
      <c r="I226" s="191"/>
      <c r="K226" s="40"/>
      <c r="L226" s="40"/>
      <c r="M226" s="193"/>
    </row>
    <row r="227" spans="1:13" s="188" customFormat="1" ht="15.75" x14ac:dyDescent="0.3">
      <c r="E227" s="190"/>
      <c r="F227" s="190"/>
      <c r="G227" s="191"/>
      <c r="H227" s="40"/>
      <c r="I227" s="40"/>
      <c r="J227" s="40"/>
      <c r="K227" s="40"/>
      <c r="L227" s="40"/>
      <c r="M227" s="40"/>
    </row>
    <row r="228" spans="1:13" x14ac:dyDescent="0.3">
      <c r="A228" s="188"/>
      <c r="B228" s="188"/>
      <c r="C228" s="188"/>
      <c r="D228" s="188"/>
      <c r="E228" s="190"/>
      <c r="F228" s="190"/>
      <c r="G228" s="191"/>
      <c r="H228" s="188"/>
      <c r="I228" s="40"/>
      <c r="J228" s="40"/>
      <c r="K228" s="40"/>
      <c r="L228" s="40"/>
      <c r="M228" s="40"/>
    </row>
    <row r="229" spans="1:13" x14ac:dyDescent="0.3">
      <c r="A229" s="188"/>
      <c r="B229" s="188"/>
      <c r="C229" s="188"/>
      <c r="D229" s="188"/>
      <c r="E229" s="190"/>
      <c r="F229" s="190"/>
      <c r="G229" s="191"/>
      <c r="H229" s="188"/>
      <c r="I229" s="40"/>
      <c r="J229" s="40"/>
      <c r="K229" s="40"/>
      <c r="L229" s="40"/>
      <c r="M229" s="193"/>
    </row>
    <row r="230" spans="1:13" s="188" customFormat="1" ht="15.75" x14ac:dyDescent="0.3">
      <c r="E230" s="190"/>
      <c r="F230" s="190"/>
      <c r="G230" s="40"/>
      <c r="H230" s="40"/>
      <c r="I230" s="40"/>
      <c r="J230" s="40"/>
      <c r="K230" s="191"/>
      <c r="M230" s="193"/>
    </row>
    <row r="231" spans="1:13" s="188" customFormat="1" ht="15.75" x14ac:dyDescent="0.3">
      <c r="E231" s="190"/>
      <c r="F231" s="190"/>
      <c r="G231" s="191"/>
      <c r="H231" s="193"/>
      <c r="I231" s="191"/>
      <c r="K231" s="40"/>
      <c r="L231" s="40"/>
      <c r="M231" s="193"/>
    </row>
    <row r="232" spans="1:13" s="188" customFormat="1" ht="15.75" x14ac:dyDescent="0.3">
      <c r="B232" s="117"/>
      <c r="E232" s="190"/>
      <c r="F232" s="190"/>
      <c r="G232" s="191"/>
      <c r="H232" s="193"/>
      <c r="I232" s="191"/>
      <c r="K232" s="40"/>
      <c r="L232" s="40"/>
      <c r="M232" s="193"/>
    </row>
    <row r="233" spans="1:13" s="188" customFormat="1" ht="15.75" x14ac:dyDescent="0.3">
      <c r="E233" s="190"/>
      <c r="F233" s="190"/>
      <c r="G233" s="191"/>
      <c r="H233" s="193"/>
      <c r="I233" s="191"/>
      <c r="K233" s="40"/>
      <c r="L233" s="40"/>
      <c r="M233" s="193"/>
    </row>
    <row r="234" spans="1:13" s="188" customFormat="1" ht="15.75" x14ac:dyDescent="0.3">
      <c r="E234" s="190"/>
      <c r="F234" s="190"/>
      <c r="G234" s="191"/>
      <c r="H234" s="40"/>
      <c r="I234" s="40"/>
      <c r="J234" s="40"/>
      <c r="K234" s="40"/>
      <c r="L234" s="40"/>
      <c r="M234" s="40"/>
    </row>
    <row r="235" spans="1:13" x14ac:dyDescent="0.3">
      <c r="A235" s="188"/>
      <c r="B235" s="188"/>
      <c r="C235" s="195"/>
      <c r="D235" s="188"/>
      <c r="E235" s="190"/>
      <c r="F235" s="190"/>
      <c r="G235" s="191"/>
      <c r="H235" s="188"/>
      <c r="I235" s="40"/>
      <c r="J235" s="40"/>
      <c r="K235" s="40"/>
      <c r="L235" s="40"/>
      <c r="M235" s="40"/>
    </row>
    <row r="236" spans="1:13" x14ac:dyDescent="0.3">
      <c r="A236" s="188"/>
      <c r="B236" s="188"/>
      <c r="C236" s="188"/>
      <c r="D236" s="188"/>
      <c r="E236" s="190"/>
      <c r="F236" s="190"/>
      <c r="G236" s="191"/>
      <c r="H236" s="188"/>
      <c r="I236" s="40"/>
      <c r="J236" s="40"/>
      <c r="K236" s="40"/>
      <c r="L236" s="40"/>
      <c r="M236" s="193"/>
    </row>
    <row r="237" spans="1:13" s="188" customFormat="1" ht="15.75" x14ac:dyDescent="0.3">
      <c r="E237" s="190"/>
      <c r="F237" s="190"/>
      <c r="G237" s="40"/>
      <c r="H237" s="40"/>
      <c r="I237" s="40"/>
      <c r="J237" s="40"/>
      <c r="K237" s="191"/>
      <c r="M237" s="193"/>
    </row>
    <row r="238" spans="1:13" s="188" customFormat="1" ht="15.75" x14ac:dyDescent="0.3">
      <c r="E238" s="190"/>
      <c r="F238" s="190"/>
      <c r="G238" s="191"/>
      <c r="H238" s="193"/>
      <c r="I238" s="191"/>
      <c r="K238" s="40"/>
      <c r="L238" s="40"/>
      <c r="M238" s="193"/>
    </row>
    <row r="239" spans="1:13" s="188" customFormat="1" ht="15.75" x14ac:dyDescent="0.3">
      <c r="B239" s="117"/>
      <c r="E239" s="190"/>
      <c r="F239" s="190"/>
      <c r="G239" s="191"/>
      <c r="H239" s="193"/>
      <c r="I239" s="191"/>
      <c r="K239" s="40"/>
      <c r="L239" s="40"/>
      <c r="M239" s="193"/>
    </row>
    <row r="240" spans="1:13" s="188" customFormat="1" ht="15.75" x14ac:dyDescent="0.3">
      <c r="E240" s="190"/>
      <c r="F240" s="190"/>
      <c r="G240" s="191"/>
      <c r="H240" s="193"/>
      <c r="I240" s="191"/>
      <c r="K240" s="40"/>
      <c r="L240" s="40"/>
      <c r="M240" s="193"/>
    </row>
    <row r="241" spans="1:13" s="188" customFormat="1" ht="15.75" x14ac:dyDescent="0.3">
      <c r="E241" s="190"/>
      <c r="F241" s="190"/>
      <c r="G241" s="191"/>
      <c r="H241" s="40"/>
      <c r="I241" s="40"/>
      <c r="J241" s="40"/>
      <c r="K241" s="40"/>
      <c r="L241" s="40"/>
      <c r="M241" s="40"/>
    </row>
    <row r="242" spans="1:13" x14ac:dyDescent="0.3">
      <c r="A242" s="188"/>
      <c r="B242" s="188"/>
      <c r="C242" s="195"/>
      <c r="D242" s="188"/>
      <c r="E242" s="190"/>
      <c r="F242" s="190"/>
      <c r="G242" s="191"/>
      <c r="H242" s="188"/>
      <c r="I242" s="40"/>
      <c r="J242" s="40"/>
      <c r="K242" s="40"/>
      <c r="L242" s="40"/>
      <c r="M242" s="40"/>
    </row>
    <row r="243" spans="1:13" x14ac:dyDescent="0.3">
      <c r="A243" s="188"/>
      <c r="B243" s="188"/>
      <c r="C243" s="188"/>
      <c r="D243" s="188"/>
      <c r="E243" s="190"/>
      <c r="F243" s="190"/>
      <c r="G243" s="191"/>
      <c r="H243" s="188"/>
      <c r="I243" s="40"/>
      <c r="J243" s="40"/>
      <c r="K243" s="40"/>
      <c r="L243" s="40"/>
      <c r="M243" s="193"/>
    </row>
    <row r="244" spans="1:13" s="188" customFormat="1" ht="15.75" x14ac:dyDescent="0.3">
      <c r="E244" s="190"/>
      <c r="F244" s="190"/>
      <c r="G244" s="40"/>
      <c r="H244" s="40"/>
      <c r="I244" s="40"/>
      <c r="J244" s="40"/>
      <c r="K244" s="191"/>
      <c r="M244" s="193"/>
    </row>
    <row r="245" spans="1:13" s="188" customFormat="1" ht="15.75" x14ac:dyDescent="0.3">
      <c r="E245" s="190"/>
      <c r="F245" s="190"/>
      <c r="G245" s="191"/>
      <c r="H245" s="193"/>
      <c r="I245" s="191"/>
      <c r="K245" s="40"/>
      <c r="L245" s="40"/>
      <c r="M245" s="193"/>
    </row>
    <row r="246" spans="1:13" s="188" customFormat="1" ht="15.75" x14ac:dyDescent="0.3">
      <c r="B246" s="117"/>
      <c r="E246" s="190"/>
      <c r="F246" s="190"/>
      <c r="G246" s="191"/>
      <c r="H246" s="193"/>
      <c r="I246" s="191"/>
      <c r="K246" s="40"/>
      <c r="L246" s="40"/>
      <c r="M246" s="193"/>
    </row>
    <row r="247" spans="1:13" s="188" customFormat="1" ht="15.75" x14ac:dyDescent="0.3">
      <c r="E247" s="190"/>
      <c r="F247" s="190"/>
      <c r="G247" s="191"/>
      <c r="H247" s="193"/>
      <c r="I247" s="191"/>
      <c r="K247" s="40"/>
      <c r="L247" s="40"/>
      <c r="M247" s="193"/>
    </row>
    <row r="248" spans="1:13" s="188" customFormat="1" ht="15.75" x14ac:dyDescent="0.3">
      <c r="E248" s="190"/>
      <c r="F248" s="190"/>
      <c r="G248" s="191"/>
      <c r="H248" s="40"/>
      <c r="I248" s="40"/>
      <c r="J248" s="40"/>
      <c r="K248" s="40"/>
      <c r="L248" s="40"/>
      <c r="M248" s="40"/>
    </row>
    <row r="249" spans="1:13" x14ac:dyDescent="0.3">
      <c r="A249" s="188"/>
      <c r="B249" s="188"/>
      <c r="C249" s="195"/>
      <c r="D249" s="188"/>
      <c r="E249" s="190"/>
      <c r="F249" s="190"/>
      <c r="G249" s="191"/>
      <c r="H249" s="188"/>
      <c r="I249" s="40"/>
      <c r="J249" s="40"/>
      <c r="K249" s="40"/>
      <c r="L249" s="40"/>
      <c r="M249" s="40"/>
    </row>
    <row r="250" spans="1:13" x14ac:dyDescent="0.3">
      <c r="A250" s="188"/>
      <c r="B250" s="188"/>
      <c r="C250" s="188"/>
      <c r="D250" s="188"/>
      <c r="E250" s="190"/>
      <c r="F250" s="190"/>
      <c r="G250" s="191"/>
      <c r="H250" s="188"/>
      <c r="I250" s="40"/>
      <c r="J250" s="40"/>
      <c r="K250" s="40"/>
      <c r="L250" s="40"/>
      <c r="M250" s="193"/>
    </row>
    <row r="251" spans="1:13" x14ac:dyDescent="0.3">
      <c r="A251" s="188"/>
      <c r="B251" s="188"/>
      <c r="C251" s="188"/>
      <c r="D251" s="188"/>
      <c r="E251" s="189"/>
      <c r="F251" s="190"/>
      <c r="G251" s="40"/>
      <c r="H251" s="40"/>
      <c r="I251" s="40"/>
      <c r="J251" s="40"/>
      <c r="K251" s="191"/>
      <c r="L251" s="188"/>
      <c r="M251" s="193"/>
    </row>
    <row r="252" spans="1:13" x14ac:dyDescent="0.3">
      <c r="A252" s="188"/>
      <c r="B252" s="188"/>
      <c r="C252" s="188"/>
      <c r="D252" s="188"/>
      <c r="E252" s="190"/>
      <c r="F252" s="190"/>
      <c r="G252" s="191"/>
      <c r="H252" s="193"/>
      <c r="I252" s="187"/>
      <c r="J252" s="188"/>
      <c r="K252" s="40"/>
      <c r="L252" s="40"/>
      <c r="M252" s="193"/>
    </row>
    <row r="253" spans="1:13" x14ac:dyDescent="0.3">
      <c r="A253" s="35"/>
      <c r="B253" s="35"/>
      <c r="C253" s="35"/>
      <c r="D253" s="35"/>
      <c r="E253" s="35"/>
      <c r="F253" s="35"/>
      <c r="G253" s="35"/>
      <c r="H253" s="35"/>
      <c r="I253" s="35"/>
      <c r="J253" s="35"/>
      <c r="K253" s="35"/>
      <c r="L253" s="35"/>
      <c r="M253" s="35"/>
    </row>
    <row r="254" spans="1:13" x14ac:dyDescent="0.3">
      <c r="A254" s="188"/>
      <c r="B254" s="188"/>
      <c r="C254" s="188"/>
      <c r="D254" s="188"/>
      <c r="E254" s="190"/>
      <c r="F254" s="190"/>
      <c r="G254" s="191"/>
      <c r="H254" s="193"/>
      <c r="I254" s="187"/>
      <c r="J254" s="188"/>
      <c r="K254" s="40"/>
      <c r="L254" s="40"/>
      <c r="M254" s="193"/>
    </row>
    <row r="255" spans="1:13" x14ac:dyDescent="0.3">
      <c r="A255" s="188"/>
      <c r="B255" s="188"/>
      <c r="C255" s="188"/>
      <c r="D255" s="188"/>
      <c r="E255" s="189"/>
      <c r="F255" s="190"/>
      <c r="G255" s="191"/>
      <c r="H255" s="193"/>
      <c r="I255" s="187"/>
      <c r="J255" s="188"/>
      <c r="K255" s="40"/>
      <c r="L255" s="40"/>
      <c r="M255" s="193"/>
    </row>
    <row r="256" spans="1:13" s="188" customFormat="1" ht="15.75" x14ac:dyDescent="0.3">
      <c r="E256" s="190"/>
      <c r="F256" s="190"/>
      <c r="G256" s="191"/>
      <c r="H256" s="40"/>
      <c r="I256" s="40"/>
      <c r="J256" s="40"/>
      <c r="K256" s="40"/>
      <c r="L256" s="40"/>
      <c r="M256" s="40"/>
    </row>
    <row r="257" spans="1:13" x14ac:dyDescent="0.3">
      <c r="A257" s="188"/>
      <c r="B257" s="188"/>
      <c r="C257" s="195"/>
      <c r="D257" s="188"/>
      <c r="E257" s="190"/>
      <c r="F257" s="190"/>
      <c r="G257" s="191"/>
      <c r="H257" s="188"/>
      <c r="I257" s="40"/>
      <c r="J257" s="40"/>
      <c r="K257" s="40"/>
      <c r="L257" s="40"/>
      <c r="M257" s="40"/>
    </row>
    <row r="258" spans="1:13" x14ac:dyDescent="0.3">
      <c r="A258" s="188"/>
      <c r="B258" s="188"/>
      <c r="C258" s="188"/>
      <c r="D258" s="188"/>
      <c r="E258" s="190"/>
      <c r="F258" s="190"/>
      <c r="G258" s="191"/>
      <c r="H258" s="188"/>
      <c r="I258" s="40"/>
      <c r="J258" s="40"/>
      <c r="K258" s="40"/>
      <c r="L258" s="40"/>
      <c r="M258" s="193"/>
    </row>
    <row r="259" spans="1:13" x14ac:dyDescent="0.3">
      <c r="A259" s="188"/>
      <c r="B259" s="188"/>
      <c r="C259" s="188"/>
      <c r="D259" s="188"/>
      <c r="E259" s="189"/>
      <c r="F259" s="190"/>
      <c r="G259" s="40"/>
      <c r="H259" s="40"/>
      <c r="I259" s="40"/>
      <c r="J259" s="40"/>
      <c r="K259" s="191"/>
      <c r="L259" s="188"/>
      <c r="M259" s="193"/>
    </row>
    <row r="260" spans="1:13" x14ac:dyDescent="0.3">
      <c r="A260" s="188"/>
      <c r="B260" s="188"/>
      <c r="C260" s="188"/>
      <c r="D260" s="188"/>
      <c r="E260" s="190"/>
      <c r="F260" s="190"/>
      <c r="G260" s="191"/>
      <c r="H260" s="193"/>
      <c r="I260" s="187"/>
      <c r="J260" s="188"/>
      <c r="K260" s="40"/>
      <c r="L260" s="40"/>
      <c r="M260" s="193"/>
    </row>
    <row r="261" spans="1:13" x14ac:dyDescent="0.3">
      <c r="A261" s="188"/>
      <c r="B261" s="188"/>
      <c r="C261" s="188"/>
      <c r="D261" s="188"/>
      <c r="E261" s="190"/>
      <c r="F261" s="190"/>
      <c r="G261" s="191"/>
      <c r="H261" s="193"/>
      <c r="I261" s="187"/>
      <c r="J261" s="188"/>
      <c r="K261" s="40"/>
      <c r="L261" s="40"/>
      <c r="M261" s="193"/>
    </row>
    <row r="262" spans="1:13" x14ac:dyDescent="0.3">
      <c r="A262" s="188"/>
      <c r="B262" s="188"/>
      <c r="C262" s="188"/>
      <c r="D262" s="188"/>
      <c r="E262" s="189"/>
      <c r="F262" s="190"/>
      <c r="G262" s="191"/>
      <c r="H262" s="193"/>
      <c r="I262" s="187"/>
      <c r="J262" s="188"/>
      <c r="K262" s="40"/>
      <c r="L262" s="40"/>
      <c r="M262" s="193"/>
    </row>
    <row r="263" spans="1:13" s="188" customFormat="1" ht="15.75" x14ac:dyDescent="0.3">
      <c r="E263" s="190"/>
      <c r="F263" s="190"/>
      <c r="G263" s="191"/>
      <c r="H263" s="40"/>
      <c r="I263" s="40"/>
      <c r="J263" s="40"/>
      <c r="K263" s="40"/>
      <c r="L263" s="40"/>
      <c r="M263" s="40"/>
    </row>
    <row r="264" spans="1:13" s="188" customFormat="1" ht="15.75" x14ac:dyDescent="0.3">
      <c r="B264" s="117"/>
      <c r="E264" s="190"/>
      <c r="F264" s="190"/>
      <c r="G264" s="191"/>
      <c r="I264" s="40"/>
      <c r="K264" s="40"/>
      <c r="M264" s="193"/>
    </row>
    <row r="265" spans="1:13" s="188" customFormat="1" ht="15.75" x14ac:dyDescent="0.3">
      <c r="E265" s="190"/>
      <c r="F265" s="190"/>
      <c r="G265" s="191"/>
      <c r="H265" s="40"/>
      <c r="I265" s="40"/>
      <c r="J265" s="40"/>
      <c r="K265" s="40"/>
      <c r="L265" s="40"/>
      <c r="M265" s="40"/>
    </row>
    <row r="266" spans="1:13" s="188" customFormat="1" ht="15.75" x14ac:dyDescent="0.3">
      <c r="B266" s="117"/>
      <c r="E266" s="190"/>
      <c r="F266" s="190"/>
      <c r="G266" s="191"/>
      <c r="I266" s="40"/>
      <c r="K266" s="40"/>
      <c r="M266" s="193"/>
    </row>
    <row r="267" spans="1:13" s="188" customFormat="1" ht="15.75" x14ac:dyDescent="0.3">
      <c r="E267" s="190"/>
      <c r="F267" s="190"/>
      <c r="G267" s="191"/>
      <c r="H267" s="40"/>
      <c r="I267" s="40"/>
      <c r="J267" s="40"/>
      <c r="K267" s="40"/>
      <c r="L267" s="40"/>
      <c r="M267" s="40"/>
    </row>
    <row r="268" spans="1:13" s="188" customFormat="1" ht="15.75" x14ac:dyDescent="0.3">
      <c r="B268" s="117"/>
      <c r="E268" s="190"/>
      <c r="F268" s="190"/>
      <c r="G268" s="191"/>
      <c r="I268" s="40"/>
      <c r="K268" s="40"/>
      <c r="M268" s="193"/>
    </row>
    <row r="269" spans="1:13" s="188" customFormat="1" ht="15.75" x14ac:dyDescent="0.3">
      <c r="E269" s="190"/>
      <c r="F269" s="190"/>
      <c r="G269" s="191"/>
      <c r="H269" s="40"/>
      <c r="I269" s="40"/>
      <c r="J269" s="40"/>
      <c r="K269" s="40"/>
      <c r="L269" s="40"/>
      <c r="M269" s="40"/>
    </row>
    <row r="270" spans="1:13" s="188" customFormat="1" ht="15.75" x14ac:dyDescent="0.3">
      <c r="B270" s="117"/>
      <c r="E270" s="190"/>
      <c r="F270" s="190"/>
      <c r="G270" s="191"/>
      <c r="I270" s="40"/>
      <c r="K270" s="40"/>
      <c r="M270" s="193"/>
    </row>
    <row r="271" spans="1:13" s="188" customFormat="1" ht="15.75" x14ac:dyDescent="0.3">
      <c r="E271" s="190"/>
      <c r="F271" s="190"/>
      <c r="G271" s="191"/>
      <c r="H271" s="40"/>
      <c r="I271" s="40"/>
      <c r="J271" s="40"/>
      <c r="K271" s="40"/>
      <c r="L271" s="40"/>
      <c r="M271" s="40"/>
    </row>
    <row r="272" spans="1:13" s="188" customFormat="1" ht="15.75" x14ac:dyDescent="0.3">
      <c r="B272" s="117"/>
      <c r="E272" s="190"/>
      <c r="F272" s="190"/>
      <c r="G272" s="191"/>
      <c r="I272" s="40"/>
      <c r="K272" s="40"/>
      <c r="M272" s="193"/>
    </row>
    <row r="273" spans="1:13" s="188" customFormat="1" ht="15.75" x14ac:dyDescent="0.3">
      <c r="E273" s="190"/>
      <c r="F273" s="190"/>
      <c r="G273" s="191"/>
      <c r="H273" s="40"/>
      <c r="I273" s="40"/>
      <c r="J273" s="40"/>
      <c r="K273" s="40"/>
      <c r="L273" s="40"/>
      <c r="M273" s="40"/>
    </row>
    <row r="274" spans="1:13" s="188" customFormat="1" ht="15.75" x14ac:dyDescent="0.3">
      <c r="B274" s="117"/>
      <c r="E274" s="190"/>
      <c r="F274" s="190"/>
      <c r="G274" s="191"/>
      <c r="I274" s="40"/>
      <c r="K274" s="40"/>
      <c r="M274" s="193"/>
    </row>
    <row r="275" spans="1:13" s="188" customFormat="1" ht="15.75" x14ac:dyDescent="0.3">
      <c r="E275" s="190"/>
      <c r="F275" s="190"/>
      <c r="G275" s="191"/>
      <c r="H275" s="40"/>
      <c r="I275" s="40"/>
      <c r="J275" s="40"/>
      <c r="K275" s="40"/>
      <c r="L275" s="40"/>
      <c r="M275" s="40"/>
    </row>
    <row r="276" spans="1:13" s="188" customFormat="1" ht="15.75" x14ac:dyDescent="0.3">
      <c r="B276" s="196"/>
      <c r="C276" s="195"/>
      <c r="E276" s="190"/>
      <c r="F276" s="190"/>
      <c r="G276" s="191"/>
      <c r="I276" s="40"/>
      <c r="K276" s="40"/>
      <c r="M276" s="193"/>
    </row>
    <row r="277" spans="1:13" s="188" customFormat="1" ht="15.75" x14ac:dyDescent="0.3">
      <c r="E277" s="190"/>
      <c r="F277" s="190"/>
      <c r="G277" s="191"/>
      <c r="H277" s="40"/>
      <c r="I277" s="40"/>
      <c r="J277" s="40"/>
      <c r="K277" s="40"/>
      <c r="L277" s="40"/>
      <c r="M277" s="40"/>
    </row>
    <row r="278" spans="1:13" s="188" customFormat="1" ht="15.75" x14ac:dyDescent="0.3">
      <c r="B278" s="196"/>
      <c r="C278" s="195"/>
      <c r="E278" s="190"/>
      <c r="F278" s="190"/>
      <c r="G278" s="191"/>
      <c r="I278" s="40"/>
      <c r="K278" s="40"/>
      <c r="M278" s="193"/>
    </row>
    <row r="279" spans="1:13" s="188" customFormat="1" ht="15.75" x14ac:dyDescent="0.3">
      <c r="E279" s="190"/>
      <c r="F279" s="190"/>
      <c r="G279" s="191"/>
      <c r="H279" s="40"/>
      <c r="I279" s="40"/>
      <c r="J279" s="40"/>
      <c r="K279" s="40"/>
      <c r="L279" s="40"/>
      <c r="M279" s="40"/>
    </row>
    <row r="280" spans="1:13" s="188" customFormat="1" ht="15.75" x14ac:dyDescent="0.3">
      <c r="B280" s="196"/>
      <c r="C280" s="195"/>
      <c r="E280" s="190"/>
      <c r="F280" s="190"/>
      <c r="G280" s="191"/>
      <c r="I280" s="40"/>
      <c r="K280" s="40"/>
      <c r="M280" s="193"/>
    </row>
    <row r="281" spans="1:13" s="188" customFormat="1" ht="15.75" x14ac:dyDescent="0.3">
      <c r="E281" s="190"/>
      <c r="F281" s="190"/>
      <c r="G281" s="191"/>
      <c r="H281" s="40"/>
      <c r="I281" s="40"/>
      <c r="J281" s="40"/>
      <c r="K281" s="40"/>
      <c r="L281" s="40"/>
      <c r="M281" s="40"/>
    </row>
    <row r="284" spans="1:13" x14ac:dyDescent="0.3">
      <c r="A284" s="35"/>
      <c r="B284" s="35"/>
      <c r="C284" s="35"/>
      <c r="D284" s="35"/>
      <c r="E284" s="35"/>
      <c r="F284" s="35"/>
      <c r="G284" s="35"/>
      <c r="H284" s="35"/>
      <c r="I284" s="35"/>
      <c r="J284" s="35"/>
      <c r="K284" s="35"/>
      <c r="L284" s="35"/>
      <c r="M284" s="35"/>
    </row>
    <row r="285" spans="1:13" s="188" customFormat="1" ht="15.75" x14ac:dyDescent="0.3">
      <c r="B285" s="196"/>
      <c r="C285" s="195"/>
      <c r="E285" s="190"/>
      <c r="F285" s="190"/>
      <c r="G285" s="191"/>
      <c r="I285" s="40"/>
      <c r="K285" s="40"/>
      <c r="M285" s="193"/>
    </row>
    <row r="286" spans="1:13" s="188" customFormat="1" ht="15.75" x14ac:dyDescent="0.3">
      <c r="E286" s="190"/>
      <c r="F286" s="190"/>
      <c r="G286" s="191"/>
      <c r="H286" s="40"/>
      <c r="I286" s="40"/>
      <c r="J286" s="40"/>
      <c r="K286" s="40"/>
      <c r="L286" s="40"/>
      <c r="M286" s="40"/>
    </row>
    <row r="287" spans="1:13" s="188" customFormat="1" ht="15.75" x14ac:dyDescent="0.3">
      <c r="B287" s="196"/>
      <c r="C287" s="195"/>
      <c r="E287" s="190"/>
      <c r="F287" s="190"/>
      <c r="G287" s="191"/>
      <c r="I287" s="40"/>
      <c r="K287" s="40"/>
      <c r="M287" s="193"/>
    </row>
    <row r="288" spans="1:13" s="188" customFormat="1" ht="15.75" x14ac:dyDescent="0.3">
      <c r="E288" s="190"/>
      <c r="F288" s="190"/>
      <c r="G288" s="191"/>
      <c r="H288" s="40"/>
      <c r="I288" s="40"/>
      <c r="J288" s="40"/>
      <c r="K288" s="40"/>
      <c r="L288" s="40"/>
      <c r="M288" s="40"/>
    </row>
    <row r="289" spans="2:13" s="188" customFormat="1" ht="15.75" x14ac:dyDescent="0.3">
      <c r="B289" s="196"/>
      <c r="C289" s="195"/>
      <c r="E289" s="190"/>
      <c r="F289" s="190"/>
      <c r="G289" s="191"/>
      <c r="I289" s="40"/>
      <c r="K289" s="40"/>
      <c r="M289" s="193"/>
    </row>
    <row r="290" spans="2:13" s="188" customFormat="1" ht="15.75" x14ac:dyDescent="0.3">
      <c r="E290" s="190"/>
      <c r="F290" s="190"/>
      <c r="G290" s="191"/>
      <c r="H290" s="40"/>
      <c r="I290" s="40"/>
      <c r="J290" s="40"/>
      <c r="K290" s="40"/>
      <c r="L290" s="40"/>
      <c r="M290" s="40"/>
    </row>
    <row r="291" spans="2:13" s="188" customFormat="1" ht="15.75" x14ac:dyDescent="0.3">
      <c r="B291" s="196"/>
      <c r="C291" s="195"/>
      <c r="E291" s="190"/>
      <c r="F291" s="190"/>
      <c r="G291" s="191"/>
      <c r="I291" s="40"/>
      <c r="K291" s="40"/>
      <c r="M291" s="193"/>
    </row>
    <row r="292" spans="2:13" s="188" customFormat="1" ht="15.75" x14ac:dyDescent="0.3">
      <c r="E292" s="190"/>
      <c r="F292" s="190"/>
      <c r="G292" s="191"/>
      <c r="H292" s="40"/>
      <c r="I292" s="40"/>
      <c r="J292" s="40"/>
      <c r="K292" s="40"/>
      <c r="L292" s="40"/>
      <c r="M292" s="40"/>
    </row>
    <row r="293" spans="2:13" s="188" customFormat="1" ht="15.75" x14ac:dyDescent="0.3">
      <c r="B293" s="196"/>
      <c r="C293" s="195"/>
      <c r="E293" s="190"/>
      <c r="F293" s="190"/>
      <c r="G293" s="191"/>
      <c r="I293" s="40"/>
      <c r="K293" s="40"/>
      <c r="M293" s="193"/>
    </row>
    <row r="294" spans="2:13" s="188" customFormat="1" ht="15.75" x14ac:dyDescent="0.3">
      <c r="E294" s="190"/>
      <c r="F294" s="190"/>
      <c r="G294" s="191"/>
      <c r="H294" s="40"/>
      <c r="I294" s="40"/>
      <c r="J294" s="40"/>
      <c r="K294" s="40"/>
      <c r="L294" s="40"/>
      <c r="M294" s="40"/>
    </row>
    <row r="295" spans="2:13" s="188" customFormat="1" ht="15.75" x14ac:dyDescent="0.3">
      <c r="B295" s="196"/>
      <c r="C295" s="195"/>
      <c r="E295" s="190"/>
      <c r="F295" s="190"/>
      <c r="G295" s="191"/>
      <c r="I295" s="40"/>
      <c r="K295" s="40"/>
      <c r="M295" s="193"/>
    </row>
    <row r="296" spans="2:13" s="188" customFormat="1" ht="15.75" x14ac:dyDescent="0.3">
      <c r="E296" s="190"/>
      <c r="F296" s="190"/>
      <c r="G296" s="191"/>
      <c r="H296" s="40"/>
      <c r="I296" s="40"/>
      <c r="J296" s="40"/>
      <c r="K296" s="40"/>
      <c r="L296" s="40"/>
      <c r="M296" s="40"/>
    </row>
    <row r="297" spans="2:13" s="188" customFormat="1" ht="15.75" x14ac:dyDescent="0.3">
      <c r="B297" s="196"/>
      <c r="C297" s="195"/>
      <c r="E297" s="190"/>
      <c r="F297" s="190"/>
      <c r="G297" s="191"/>
      <c r="I297" s="40"/>
      <c r="K297" s="40"/>
      <c r="M297" s="193"/>
    </row>
    <row r="298" spans="2:13" s="188" customFormat="1" ht="15.75" x14ac:dyDescent="0.3">
      <c r="E298" s="190"/>
      <c r="F298" s="190"/>
      <c r="G298" s="191"/>
      <c r="H298" s="40"/>
      <c r="I298" s="40"/>
      <c r="J298" s="40"/>
      <c r="K298" s="40"/>
      <c r="L298" s="40"/>
      <c r="M298" s="40"/>
    </row>
    <row r="299" spans="2:13" s="188" customFormat="1" ht="15.75" x14ac:dyDescent="0.3">
      <c r="B299" s="196"/>
      <c r="C299" s="195"/>
      <c r="E299" s="190"/>
      <c r="F299" s="190"/>
      <c r="G299" s="191"/>
      <c r="I299" s="40"/>
      <c r="K299" s="40"/>
      <c r="M299" s="193"/>
    </row>
    <row r="300" spans="2:13" s="188" customFormat="1" ht="15.75" x14ac:dyDescent="0.3">
      <c r="E300" s="190"/>
      <c r="F300" s="190"/>
      <c r="G300" s="191"/>
      <c r="H300" s="40"/>
      <c r="I300" s="40"/>
      <c r="J300" s="40"/>
      <c r="K300" s="40"/>
      <c r="L300" s="40"/>
      <c r="M300" s="40"/>
    </row>
    <row r="301" spans="2:13" s="188" customFormat="1" ht="15.75" x14ac:dyDescent="0.3">
      <c r="B301" s="196"/>
      <c r="C301" s="195"/>
      <c r="E301" s="190"/>
      <c r="F301" s="190"/>
      <c r="G301" s="191"/>
      <c r="I301" s="40"/>
      <c r="K301" s="40"/>
      <c r="M301" s="193"/>
    </row>
    <row r="302" spans="2:13" s="188" customFormat="1" ht="15.75" x14ac:dyDescent="0.3">
      <c r="E302" s="190"/>
      <c r="F302" s="190"/>
      <c r="G302" s="191"/>
      <c r="H302" s="40"/>
      <c r="I302" s="40"/>
      <c r="J302" s="40"/>
      <c r="K302" s="40"/>
      <c r="L302" s="40"/>
      <c r="M302" s="40"/>
    </row>
    <row r="303" spans="2:13" s="188" customFormat="1" ht="15.75" x14ac:dyDescent="0.3">
      <c r="B303" s="196"/>
      <c r="C303" s="195"/>
      <c r="E303" s="190"/>
      <c r="F303" s="190"/>
      <c r="G303" s="191"/>
      <c r="I303" s="197"/>
      <c r="K303" s="40"/>
      <c r="M303" s="193"/>
    </row>
    <row r="304" spans="2:13" s="188" customFormat="1" ht="15.75" x14ac:dyDescent="0.3">
      <c r="E304" s="190"/>
      <c r="F304" s="190"/>
      <c r="G304" s="191"/>
      <c r="H304" s="40"/>
      <c r="I304" s="40"/>
      <c r="J304" s="40"/>
      <c r="K304" s="40"/>
      <c r="L304" s="40"/>
      <c r="M304" s="40"/>
    </row>
    <row r="305" spans="1:13" s="188" customFormat="1" ht="15.75" x14ac:dyDescent="0.3">
      <c r="B305" s="196"/>
      <c r="C305" s="195"/>
      <c r="E305" s="190"/>
      <c r="F305" s="190"/>
      <c r="G305" s="191"/>
      <c r="I305" s="197"/>
      <c r="K305" s="40"/>
      <c r="M305" s="193"/>
    </row>
    <row r="306" spans="1:13" s="188" customFormat="1" ht="15.75" x14ac:dyDescent="0.3">
      <c r="E306" s="190"/>
      <c r="F306" s="190"/>
      <c r="G306" s="191"/>
      <c r="H306" s="40"/>
      <c r="I306" s="40"/>
      <c r="J306" s="40"/>
      <c r="K306" s="40"/>
      <c r="L306" s="40"/>
      <c r="M306" s="40"/>
    </row>
    <row r="307" spans="1:13" s="188" customFormat="1" ht="15.75" x14ac:dyDescent="0.3">
      <c r="B307" s="196"/>
      <c r="C307" s="195"/>
      <c r="E307" s="190"/>
      <c r="F307" s="190"/>
      <c r="G307" s="191"/>
      <c r="I307" s="40"/>
      <c r="K307" s="40"/>
      <c r="M307" s="193"/>
    </row>
    <row r="308" spans="1:13" x14ac:dyDescent="0.3">
      <c r="A308" s="35"/>
      <c r="B308" s="35"/>
      <c r="C308" s="35"/>
      <c r="D308" s="35"/>
      <c r="E308" s="35"/>
      <c r="F308" s="35"/>
      <c r="G308" s="35"/>
      <c r="H308" s="35"/>
      <c r="I308" s="35"/>
      <c r="J308" s="35"/>
      <c r="K308" s="35"/>
      <c r="L308" s="35"/>
      <c r="M308" s="35"/>
    </row>
    <row r="309" spans="1:13" s="188" customFormat="1" ht="15.75" x14ac:dyDescent="0.3">
      <c r="E309" s="190"/>
      <c r="F309" s="190"/>
      <c r="G309" s="191"/>
      <c r="H309" s="192"/>
      <c r="I309" s="40"/>
      <c r="J309" s="192"/>
      <c r="K309" s="40"/>
      <c r="L309" s="192"/>
      <c r="M309" s="192"/>
    </row>
    <row r="310" spans="1:13" s="188" customFormat="1" ht="15.75" x14ac:dyDescent="0.3">
      <c r="E310" s="190"/>
      <c r="F310" s="190"/>
      <c r="G310" s="191"/>
      <c r="H310" s="40"/>
      <c r="I310" s="40"/>
      <c r="J310" s="40"/>
      <c r="K310" s="40"/>
      <c r="L310" s="40"/>
      <c r="M310" s="40"/>
    </row>
    <row r="311" spans="1:13" s="188" customFormat="1" ht="15.75" x14ac:dyDescent="0.3">
      <c r="E311" s="190"/>
      <c r="F311" s="190"/>
      <c r="G311" s="191"/>
      <c r="H311" s="40"/>
      <c r="I311" s="40"/>
      <c r="J311" s="40"/>
      <c r="K311" s="40"/>
      <c r="L311" s="40"/>
      <c r="M311" s="40"/>
    </row>
    <row r="312" spans="1:13" s="188" customFormat="1" ht="15.75" x14ac:dyDescent="0.3">
      <c r="E312" s="190"/>
      <c r="F312" s="190"/>
      <c r="G312" s="191"/>
      <c r="H312" s="40"/>
      <c r="I312" s="40"/>
      <c r="J312" s="40"/>
      <c r="K312" s="40"/>
      <c r="L312" s="40"/>
      <c r="M312" s="40"/>
    </row>
    <row r="313" spans="1:13" s="188" customFormat="1" ht="15.75" x14ac:dyDescent="0.3">
      <c r="B313" s="117"/>
      <c r="C313" s="195"/>
      <c r="E313" s="190"/>
      <c r="F313" s="190"/>
      <c r="G313" s="191"/>
      <c r="I313" s="40"/>
      <c r="K313" s="40"/>
      <c r="M313" s="193"/>
    </row>
    <row r="314" spans="1:13" s="188" customFormat="1" ht="15.75" x14ac:dyDescent="0.3">
      <c r="E314" s="190"/>
      <c r="F314" s="190"/>
      <c r="G314" s="191"/>
      <c r="H314" s="40"/>
      <c r="I314" s="40"/>
      <c r="J314" s="40"/>
      <c r="K314" s="40"/>
      <c r="L314" s="40"/>
      <c r="M314" s="40"/>
    </row>
    <row r="315" spans="1:13" x14ac:dyDescent="0.3">
      <c r="A315" s="188"/>
      <c r="B315" s="188"/>
      <c r="C315" s="188"/>
      <c r="D315" s="188"/>
      <c r="E315" s="188"/>
      <c r="F315" s="188"/>
      <c r="G315" s="191"/>
      <c r="H315" s="188"/>
      <c r="I315" s="40"/>
      <c r="J315" s="40"/>
      <c r="K315" s="40"/>
      <c r="L315" s="40"/>
      <c r="M315" s="40"/>
    </row>
    <row r="316" spans="1:13" x14ac:dyDescent="0.3">
      <c r="A316" s="188"/>
      <c r="B316" s="188"/>
      <c r="C316" s="188"/>
      <c r="D316" s="188"/>
      <c r="E316" s="190"/>
      <c r="F316" s="190"/>
      <c r="G316" s="191"/>
      <c r="H316" s="188"/>
      <c r="I316" s="40"/>
      <c r="J316" s="40"/>
      <c r="K316" s="40"/>
      <c r="L316" s="40"/>
      <c r="M316" s="193"/>
    </row>
    <row r="317" spans="1:13" x14ac:dyDescent="0.3">
      <c r="A317" s="188"/>
      <c r="B317" s="188"/>
      <c r="C317" s="188"/>
      <c r="D317" s="188"/>
      <c r="E317" s="190"/>
      <c r="F317" s="190"/>
      <c r="G317" s="191"/>
      <c r="H317" s="193"/>
      <c r="I317" s="191"/>
      <c r="J317" s="188"/>
      <c r="K317" s="191"/>
      <c r="L317" s="188"/>
      <c r="M317" s="193"/>
    </row>
    <row r="318" spans="1:13" x14ac:dyDescent="0.3">
      <c r="A318" s="188"/>
      <c r="B318" s="188"/>
      <c r="C318" s="188"/>
      <c r="D318" s="188"/>
      <c r="E318" s="188"/>
      <c r="F318" s="190"/>
      <c r="G318" s="191"/>
      <c r="H318" s="193"/>
      <c r="I318" s="187"/>
      <c r="J318" s="188"/>
      <c r="K318" s="40"/>
      <c r="L318" s="40"/>
      <c r="M318" s="193"/>
    </row>
    <row r="319" spans="1:13" x14ac:dyDescent="0.3">
      <c r="A319" s="188"/>
      <c r="B319" s="188"/>
      <c r="C319" s="188"/>
      <c r="D319" s="188"/>
      <c r="E319" s="190"/>
      <c r="F319" s="190"/>
      <c r="G319" s="191"/>
      <c r="I319" s="187"/>
      <c r="J319" s="188"/>
      <c r="K319" s="40"/>
      <c r="L319" s="40"/>
      <c r="M319" s="193"/>
    </row>
    <row r="320" spans="1:13" x14ac:dyDescent="0.3">
      <c r="A320" s="188"/>
      <c r="B320" s="188"/>
      <c r="C320" s="188"/>
      <c r="D320" s="117"/>
      <c r="E320" s="188"/>
      <c r="F320" s="190"/>
      <c r="G320" s="191"/>
      <c r="I320" s="187"/>
      <c r="J320" s="188"/>
      <c r="K320" s="40"/>
      <c r="L320" s="40"/>
      <c r="M320" s="193"/>
    </row>
    <row r="321" spans="1:13" x14ac:dyDescent="0.3">
      <c r="A321" s="188"/>
      <c r="B321" s="188"/>
      <c r="C321" s="188"/>
      <c r="D321" s="188"/>
      <c r="E321" s="188"/>
      <c r="F321" s="190"/>
      <c r="G321" s="191"/>
      <c r="I321" s="191"/>
      <c r="J321" s="188"/>
      <c r="K321" s="191"/>
      <c r="L321" s="188"/>
      <c r="M321" s="193"/>
    </row>
    <row r="322" spans="1:13" x14ac:dyDescent="0.3">
      <c r="A322" s="188"/>
      <c r="B322" s="188"/>
      <c r="C322" s="188"/>
      <c r="D322" s="188"/>
      <c r="E322" s="190"/>
      <c r="F322" s="190"/>
      <c r="G322" s="191"/>
      <c r="I322" s="191"/>
      <c r="J322" s="188"/>
      <c r="K322" s="40"/>
      <c r="L322" s="40"/>
      <c r="M322" s="191"/>
    </row>
    <row r="323" spans="1:13" s="188" customFormat="1" ht="15.75" x14ac:dyDescent="0.3">
      <c r="E323" s="190"/>
      <c r="F323" s="190"/>
      <c r="G323" s="191"/>
      <c r="H323" s="40"/>
      <c r="I323" s="40"/>
      <c r="J323" s="40"/>
      <c r="K323" s="40"/>
      <c r="L323" s="40"/>
      <c r="M323" s="40"/>
    </row>
    <row r="324" spans="1:13" x14ac:dyDescent="0.3">
      <c r="A324" s="188"/>
      <c r="B324" s="188"/>
      <c r="C324" s="188"/>
      <c r="D324" s="188"/>
      <c r="E324" s="188"/>
      <c r="F324" s="194"/>
      <c r="G324" s="191"/>
      <c r="H324" s="188"/>
      <c r="I324" s="40"/>
      <c r="J324" s="40"/>
      <c r="K324" s="40"/>
      <c r="L324" s="40"/>
      <c r="M324" s="40"/>
    </row>
    <row r="325" spans="1:13" x14ac:dyDescent="0.3">
      <c r="A325" s="188"/>
      <c r="B325" s="188"/>
      <c r="C325" s="188"/>
      <c r="D325" s="188"/>
      <c r="E325" s="190"/>
      <c r="F325" s="190"/>
      <c r="G325" s="191"/>
      <c r="H325" s="188"/>
      <c r="I325" s="40"/>
      <c r="J325" s="40"/>
      <c r="K325" s="40"/>
      <c r="L325" s="40"/>
      <c r="M325" s="193"/>
    </row>
    <row r="326" spans="1:13" x14ac:dyDescent="0.3">
      <c r="A326" s="188"/>
      <c r="B326" s="188"/>
      <c r="C326" s="188"/>
      <c r="D326" s="188"/>
      <c r="E326" s="190"/>
      <c r="F326" s="190"/>
      <c r="G326" s="191"/>
      <c r="H326" s="193"/>
      <c r="I326" s="191"/>
      <c r="J326" s="188"/>
      <c r="K326" s="191"/>
      <c r="L326" s="188"/>
      <c r="M326" s="193"/>
    </row>
    <row r="327" spans="1:13" x14ac:dyDescent="0.3">
      <c r="A327" s="188"/>
      <c r="B327" s="188"/>
      <c r="C327" s="188"/>
      <c r="D327" s="188"/>
      <c r="E327" s="188"/>
      <c r="F327" s="190"/>
      <c r="G327" s="191"/>
      <c r="H327" s="193"/>
      <c r="I327" s="187"/>
      <c r="J327" s="188"/>
      <c r="K327" s="40"/>
      <c r="L327" s="40"/>
      <c r="M327" s="193"/>
    </row>
    <row r="328" spans="1:13" x14ac:dyDescent="0.3">
      <c r="A328" s="188"/>
      <c r="B328" s="188"/>
      <c r="C328" s="188"/>
      <c r="D328" s="188"/>
      <c r="E328" s="190"/>
      <c r="F328" s="190"/>
      <c r="G328" s="191"/>
      <c r="I328" s="187"/>
      <c r="J328" s="188"/>
      <c r="K328" s="40"/>
      <c r="L328" s="40"/>
      <c r="M328" s="193"/>
    </row>
    <row r="329" spans="1:13" x14ac:dyDescent="0.3">
      <c r="A329" s="188"/>
      <c r="B329" s="188"/>
      <c r="C329" s="188"/>
      <c r="D329" s="117"/>
      <c r="E329" s="188"/>
      <c r="F329" s="190"/>
      <c r="G329" s="191"/>
      <c r="I329" s="187"/>
      <c r="J329" s="188"/>
      <c r="K329" s="40"/>
      <c r="L329" s="40"/>
      <c r="M329" s="193"/>
    </row>
    <row r="330" spans="1:13" x14ac:dyDescent="0.3">
      <c r="A330" s="188"/>
      <c r="B330" s="188"/>
      <c r="C330" s="188"/>
      <c r="D330" s="188"/>
      <c r="E330" s="188"/>
      <c r="F330" s="190"/>
      <c r="G330" s="191"/>
      <c r="I330" s="191"/>
      <c r="J330" s="188"/>
      <c r="K330" s="191"/>
      <c r="L330" s="188"/>
      <c r="M330" s="193"/>
    </row>
    <row r="331" spans="1:13" x14ac:dyDescent="0.3">
      <c r="A331" s="188"/>
      <c r="B331" s="188"/>
      <c r="C331" s="188"/>
      <c r="D331" s="188"/>
      <c r="E331" s="190"/>
      <c r="F331" s="190"/>
      <c r="G331" s="191"/>
      <c r="I331" s="191"/>
      <c r="J331" s="188"/>
      <c r="K331" s="40"/>
      <c r="L331" s="40"/>
      <c r="M331" s="191"/>
    </row>
    <row r="332" spans="1:13" s="188" customFormat="1" ht="15.75" x14ac:dyDescent="0.3">
      <c r="E332" s="190"/>
      <c r="F332" s="190"/>
      <c r="G332" s="191"/>
      <c r="H332" s="40"/>
      <c r="I332" s="40"/>
      <c r="J332" s="40"/>
      <c r="K332" s="40"/>
      <c r="L332" s="40"/>
      <c r="M332" s="40"/>
    </row>
    <row r="333" spans="1:13" s="188" customFormat="1" ht="15.75" x14ac:dyDescent="0.3">
      <c r="C333" s="195"/>
      <c r="G333" s="191"/>
      <c r="I333" s="40"/>
      <c r="J333" s="40"/>
      <c r="K333" s="40"/>
      <c r="L333" s="40"/>
      <c r="M333" s="40"/>
    </row>
    <row r="334" spans="1:13" x14ac:dyDescent="0.3">
      <c r="A334" s="188"/>
      <c r="B334" s="188"/>
      <c r="C334" s="188"/>
      <c r="D334" s="188"/>
      <c r="E334" s="190"/>
      <c r="F334" s="190"/>
      <c r="G334" s="191"/>
      <c r="H334" s="188"/>
      <c r="I334" s="40"/>
      <c r="J334" s="40"/>
      <c r="K334" s="40"/>
      <c r="L334" s="40"/>
      <c r="M334" s="193"/>
    </row>
    <row r="335" spans="1:13" x14ac:dyDescent="0.3">
      <c r="A335" s="188"/>
      <c r="B335" s="188"/>
      <c r="C335" s="188"/>
      <c r="D335" s="188"/>
      <c r="E335" s="190"/>
      <c r="F335" s="190"/>
      <c r="G335" s="191"/>
      <c r="H335" s="193"/>
      <c r="I335" s="191"/>
      <c r="J335" s="188"/>
      <c r="K335" s="191"/>
      <c r="L335" s="188"/>
      <c r="M335" s="193"/>
    </row>
    <row r="336" spans="1:13" x14ac:dyDescent="0.3">
      <c r="A336" s="188"/>
      <c r="B336" s="188"/>
      <c r="C336" s="188"/>
      <c r="D336" s="188"/>
      <c r="E336" s="188"/>
      <c r="F336" s="190"/>
      <c r="G336" s="191"/>
      <c r="H336" s="193"/>
      <c r="I336" s="187"/>
      <c r="J336" s="188"/>
      <c r="K336" s="40"/>
      <c r="L336" s="40"/>
      <c r="M336" s="193"/>
    </row>
    <row r="337" spans="1:13" x14ac:dyDescent="0.3">
      <c r="A337" s="188"/>
      <c r="B337" s="188"/>
      <c r="C337" s="188"/>
      <c r="D337" s="188"/>
      <c r="E337" s="190"/>
      <c r="F337" s="190"/>
      <c r="G337" s="191"/>
      <c r="I337" s="187"/>
      <c r="J337" s="188"/>
      <c r="K337" s="40"/>
      <c r="L337" s="40"/>
      <c r="M337" s="193"/>
    </row>
    <row r="338" spans="1:13" x14ac:dyDescent="0.3">
      <c r="A338" s="188"/>
      <c r="B338" s="188"/>
      <c r="C338" s="188"/>
      <c r="D338" s="188"/>
      <c r="E338" s="188"/>
      <c r="F338" s="190"/>
      <c r="G338" s="191"/>
      <c r="I338" s="191"/>
      <c r="J338" s="188"/>
      <c r="K338" s="191"/>
      <c r="L338" s="188"/>
      <c r="M338" s="193"/>
    </row>
    <row r="339" spans="1:13" x14ac:dyDescent="0.3">
      <c r="A339" s="35"/>
      <c r="B339" s="35"/>
      <c r="C339" s="35"/>
      <c r="D339" s="35"/>
      <c r="E339" s="35"/>
      <c r="F339" s="35"/>
      <c r="G339" s="35"/>
      <c r="H339" s="35"/>
      <c r="I339" s="35"/>
      <c r="J339" s="35"/>
      <c r="K339" s="35"/>
      <c r="L339" s="35"/>
      <c r="M339" s="35"/>
    </row>
    <row r="340" spans="1:13" x14ac:dyDescent="0.3">
      <c r="A340" s="188"/>
      <c r="B340" s="188"/>
      <c r="C340" s="188"/>
      <c r="D340" s="188"/>
      <c r="E340" s="190"/>
      <c r="F340" s="190"/>
      <c r="G340" s="191"/>
      <c r="I340" s="191"/>
      <c r="J340" s="188"/>
      <c r="K340" s="40"/>
      <c r="L340" s="40"/>
      <c r="M340" s="191"/>
    </row>
    <row r="341" spans="1:13" s="188" customFormat="1" ht="15.75" x14ac:dyDescent="0.3">
      <c r="E341" s="190"/>
      <c r="F341" s="190"/>
      <c r="G341" s="191"/>
      <c r="H341" s="40"/>
      <c r="I341" s="40"/>
      <c r="J341" s="40"/>
      <c r="K341" s="40"/>
      <c r="L341" s="40"/>
      <c r="M341" s="40"/>
    </row>
    <row r="342" spans="1:13" x14ac:dyDescent="0.3">
      <c r="A342" s="188"/>
      <c r="B342" s="188"/>
      <c r="C342" s="195"/>
      <c r="D342" s="188"/>
      <c r="E342" s="188"/>
      <c r="F342" s="188"/>
      <c r="G342" s="191"/>
      <c r="H342" s="188"/>
      <c r="I342" s="40"/>
      <c r="J342" s="40"/>
      <c r="K342" s="40"/>
      <c r="L342" s="40"/>
      <c r="M342" s="40"/>
    </row>
    <row r="343" spans="1:13" x14ac:dyDescent="0.3">
      <c r="A343" s="188"/>
      <c r="B343" s="188"/>
      <c r="C343" s="188"/>
      <c r="D343" s="188"/>
      <c r="E343" s="190"/>
      <c r="F343" s="190"/>
      <c r="G343" s="191"/>
      <c r="H343" s="188"/>
      <c r="I343" s="40"/>
      <c r="J343" s="40"/>
      <c r="K343" s="40"/>
      <c r="L343" s="40"/>
      <c r="M343" s="193"/>
    </row>
    <row r="344" spans="1:13" x14ac:dyDescent="0.3">
      <c r="A344" s="188"/>
      <c r="B344" s="188"/>
      <c r="C344" s="188"/>
      <c r="D344" s="188"/>
      <c r="E344" s="190"/>
      <c r="F344" s="190"/>
      <c r="G344" s="191"/>
      <c r="H344" s="193"/>
      <c r="I344" s="191"/>
      <c r="J344" s="188"/>
      <c r="K344" s="191"/>
      <c r="L344" s="188"/>
      <c r="M344" s="193"/>
    </row>
    <row r="345" spans="1:13" x14ac:dyDescent="0.3">
      <c r="A345" s="188"/>
      <c r="B345" s="188"/>
      <c r="C345" s="188"/>
      <c r="D345" s="188"/>
      <c r="E345" s="188"/>
      <c r="F345" s="190"/>
      <c r="G345" s="191"/>
      <c r="H345" s="193"/>
      <c r="I345" s="187"/>
      <c r="J345" s="188"/>
      <c r="K345" s="40"/>
      <c r="L345" s="40"/>
      <c r="M345" s="193"/>
    </row>
    <row r="346" spans="1:13" x14ac:dyDescent="0.3">
      <c r="A346" s="188"/>
      <c r="B346" s="188"/>
      <c r="C346" s="188"/>
      <c r="D346" s="188"/>
      <c r="E346" s="190"/>
      <c r="F346" s="190"/>
      <c r="G346" s="191"/>
      <c r="I346" s="187"/>
      <c r="J346" s="188"/>
      <c r="K346" s="40"/>
      <c r="L346" s="40"/>
      <c r="M346" s="193"/>
    </row>
    <row r="347" spans="1:13" x14ac:dyDescent="0.3">
      <c r="A347" s="188"/>
      <c r="B347" s="188"/>
      <c r="C347" s="188"/>
      <c r="D347" s="188"/>
      <c r="E347" s="188"/>
      <c r="F347" s="190"/>
      <c r="G347" s="191"/>
      <c r="H347" s="193"/>
      <c r="I347" s="187"/>
      <c r="J347" s="188"/>
      <c r="K347" s="40"/>
      <c r="L347" s="40"/>
      <c r="M347" s="193"/>
    </row>
    <row r="348" spans="1:13" x14ac:dyDescent="0.3">
      <c r="A348" s="188"/>
      <c r="B348" s="188"/>
      <c r="C348" s="188"/>
      <c r="D348" s="188"/>
      <c r="E348" s="190"/>
      <c r="F348" s="190"/>
      <c r="G348" s="191"/>
      <c r="I348" s="187"/>
      <c r="J348" s="188"/>
      <c r="K348" s="40"/>
      <c r="L348" s="40"/>
      <c r="M348" s="193"/>
    </row>
    <row r="349" spans="1:13" s="188" customFormat="1" ht="15.75" x14ac:dyDescent="0.3">
      <c r="E349" s="190"/>
      <c r="F349" s="190"/>
      <c r="G349" s="191"/>
      <c r="H349" s="40"/>
      <c r="I349" s="40"/>
      <c r="J349" s="40"/>
      <c r="K349" s="40"/>
      <c r="L349" s="40"/>
      <c r="M349" s="40"/>
    </row>
    <row r="350" spans="1:13" x14ac:dyDescent="0.3">
      <c r="A350" s="188"/>
      <c r="B350" s="188"/>
      <c r="C350" s="195"/>
      <c r="D350" s="188"/>
      <c r="E350" s="188"/>
      <c r="F350" s="188"/>
      <c r="G350" s="191"/>
      <c r="H350" s="188"/>
      <c r="I350" s="40"/>
      <c r="J350" s="40"/>
      <c r="K350" s="40"/>
      <c r="L350" s="40"/>
      <c r="M350" s="40"/>
    </row>
    <row r="351" spans="1:13" x14ac:dyDescent="0.3">
      <c r="A351" s="188"/>
      <c r="B351" s="188"/>
      <c r="C351" s="188"/>
      <c r="D351" s="188"/>
      <c r="E351" s="190"/>
      <c r="F351" s="190"/>
      <c r="G351" s="191"/>
      <c r="H351" s="188"/>
      <c r="I351" s="40"/>
      <c r="J351" s="40"/>
      <c r="K351" s="40"/>
      <c r="L351" s="40"/>
      <c r="M351" s="193"/>
    </row>
    <row r="352" spans="1:13" x14ac:dyDescent="0.3">
      <c r="A352" s="188"/>
      <c r="B352" s="188"/>
      <c r="C352" s="188"/>
      <c r="D352" s="188"/>
      <c r="E352" s="190"/>
      <c r="F352" s="190"/>
      <c r="G352" s="191"/>
      <c r="H352" s="193"/>
      <c r="I352" s="191"/>
      <c r="J352" s="188"/>
      <c r="K352" s="191"/>
      <c r="L352" s="188"/>
      <c r="M352" s="193"/>
    </row>
    <row r="353" spans="1:13" x14ac:dyDescent="0.3">
      <c r="A353" s="188"/>
      <c r="B353" s="188"/>
      <c r="C353" s="188"/>
      <c r="D353" s="188"/>
      <c r="E353" s="188"/>
      <c r="F353" s="190"/>
      <c r="G353" s="191"/>
      <c r="H353" s="193"/>
      <c r="I353" s="187"/>
      <c r="J353" s="188"/>
      <c r="K353" s="40"/>
      <c r="L353" s="40"/>
      <c r="M353" s="193"/>
    </row>
    <row r="354" spans="1:13" x14ac:dyDescent="0.3">
      <c r="A354" s="188"/>
      <c r="B354" s="188"/>
      <c r="C354" s="188"/>
      <c r="D354" s="188"/>
      <c r="E354" s="190"/>
      <c r="F354" s="190"/>
      <c r="G354" s="191"/>
      <c r="I354" s="187"/>
      <c r="J354" s="188"/>
      <c r="K354" s="40"/>
      <c r="L354" s="40"/>
      <c r="M354" s="193"/>
    </row>
    <row r="355" spans="1:13" x14ac:dyDescent="0.3">
      <c r="A355" s="188"/>
      <c r="B355" s="188"/>
      <c r="C355" s="188"/>
      <c r="D355" s="188"/>
      <c r="E355" s="188"/>
      <c r="F355" s="190"/>
      <c r="G355" s="191"/>
      <c r="H355" s="193"/>
      <c r="I355" s="187"/>
      <c r="J355" s="188"/>
      <c r="K355" s="40"/>
      <c r="L355" s="40"/>
      <c r="M355" s="193"/>
    </row>
    <row r="356" spans="1:13" x14ac:dyDescent="0.3">
      <c r="A356" s="188"/>
      <c r="B356" s="188"/>
      <c r="C356" s="188"/>
      <c r="D356" s="188"/>
      <c r="E356" s="190"/>
      <c r="F356" s="190"/>
      <c r="G356" s="191"/>
      <c r="I356" s="187"/>
      <c r="J356" s="188"/>
      <c r="K356" s="40"/>
      <c r="L356" s="40"/>
      <c r="M356" s="193"/>
    </row>
    <row r="357" spans="1:13" s="188" customFormat="1" ht="15.75" x14ac:dyDescent="0.3">
      <c r="E357" s="190"/>
      <c r="F357" s="190"/>
      <c r="G357" s="191"/>
      <c r="H357" s="40"/>
      <c r="I357" s="40"/>
      <c r="J357" s="40"/>
      <c r="K357" s="40"/>
      <c r="L357" s="40"/>
      <c r="M357" s="40"/>
    </row>
    <row r="358" spans="1:13" x14ac:dyDescent="0.3">
      <c r="A358" s="188"/>
      <c r="B358" s="188"/>
      <c r="C358" s="188"/>
      <c r="D358" s="188"/>
      <c r="E358" s="190"/>
      <c r="F358" s="190"/>
      <c r="G358" s="191"/>
      <c r="H358" s="188"/>
      <c r="I358" s="40"/>
      <c r="J358" s="40"/>
      <c r="K358" s="40"/>
      <c r="L358" s="40"/>
      <c r="M358" s="40"/>
    </row>
    <row r="359" spans="1:13" x14ac:dyDescent="0.3">
      <c r="A359" s="188"/>
      <c r="B359" s="188"/>
      <c r="C359" s="188"/>
      <c r="D359" s="188"/>
      <c r="E359" s="190"/>
      <c r="F359" s="190"/>
      <c r="G359" s="191"/>
      <c r="H359" s="188"/>
      <c r="I359" s="40"/>
      <c r="J359" s="40"/>
      <c r="K359" s="40"/>
      <c r="L359" s="40"/>
      <c r="M359" s="193"/>
    </row>
    <row r="360" spans="1:13" x14ac:dyDescent="0.3">
      <c r="A360" s="188"/>
      <c r="B360" s="188"/>
      <c r="C360" s="188"/>
      <c r="D360" s="188"/>
      <c r="E360" s="189"/>
      <c r="F360" s="190"/>
      <c r="G360" s="191"/>
      <c r="H360" s="193"/>
      <c r="I360" s="191"/>
      <c r="J360" s="188"/>
      <c r="K360" s="191"/>
      <c r="L360" s="188"/>
      <c r="M360" s="193"/>
    </row>
    <row r="361" spans="1:13" x14ac:dyDescent="0.3">
      <c r="A361" s="188"/>
      <c r="B361" s="188"/>
      <c r="C361" s="188"/>
      <c r="D361" s="188"/>
      <c r="E361" s="190"/>
      <c r="F361" s="190"/>
      <c r="G361" s="191"/>
      <c r="H361" s="193"/>
      <c r="I361" s="187"/>
      <c r="J361" s="188"/>
      <c r="K361" s="40"/>
      <c r="L361" s="40"/>
      <c r="M361" s="193"/>
    </row>
    <row r="362" spans="1:13" x14ac:dyDescent="0.3">
      <c r="A362" s="188"/>
      <c r="B362" s="188"/>
      <c r="C362" s="188"/>
      <c r="D362" s="188"/>
      <c r="E362" s="190"/>
      <c r="F362" s="190"/>
      <c r="G362" s="191"/>
      <c r="I362" s="187"/>
      <c r="J362" s="188"/>
      <c r="K362" s="40"/>
      <c r="L362" s="40"/>
      <c r="M362" s="193"/>
    </row>
    <row r="363" spans="1:13" x14ac:dyDescent="0.3">
      <c r="A363" s="188"/>
      <c r="B363" s="188"/>
      <c r="C363" s="188"/>
      <c r="D363" s="188"/>
      <c r="E363" s="190"/>
      <c r="F363" s="190"/>
      <c r="G363" s="191"/>
      <c r="H363" s="193"/>
      <c r="I363" s="187"/>
      <c r="J363" s="188"/>
      <c r="K363" s="40"/>
      <c r="L363" s="40"/>
      <c r="M363" s="193"/>
    </row>
    <row r="364" spans="1:13" x14ac:dyDescent="0.3">
      <c r="A364" s="188"/>
      <c r="B364" s="188"/>
      <c r="C364" s="188"/>
      <c r="D364" s="188"/>
      <c r="E364" s="190"/>
      <c r="F364" s="190"/>
      <c r="G364" s="191"/>
      <c r="I364" s="187"/>
      <c r="J364" s="188"/>
      <c r="K364" s="40"/>
      <c r="L364" s="40"/>
      <c r="M364" s="193"/>
    </row>
    <row r="365" spans="1:13" x14ac:dyDescent="0.3">
      <c r="A365" s="188"/>
      <c r="B365" s="188"/>
      <c r="C365" s="188"/>
      <c r="D365" s="188"/>
      <c r="E365" s="189"/>
      <c r="F365" s="190"/>
      <c r="G365" s="191"/>
      <c r="I365" s="187"/>
      <c r="J365" s="188"/>
      <c r="K365" s="40"/>
      <c r="L365" s="40"/>
      <c r="M365" s="193"/>
    </row>
    <row r="366" spans="1:13" s="188" customFormat="1" ht="15.75" x14ac:dyDescent="0.3">
      <c r="E366" s="190"/>
      <c r="F366" s="190"/>
      <c r="G366" s="191"/>
      <c r="H366" s="40"/>
      <c r="I366" s="40"/>
      <c r="J366" s="40"/>
      <c r="K366" s="40"/>
      <c r="L366" s="40"/>
      <c r="M366" s="40"/>
    </row>
    <row r="367" spans="1:13" x14ac:dyDescent="0.3">
      <c r="A367" s="188"/>
      <c r="B367" s="188"/>
      <c r="C367" s="188"/>
      <c r="D367" s="188"/>
      <c r="E367" s="190"/>
      <c r="F367" s="190"/>
      <c r="G367" s="191"/>
      <c r="H367" s="188"/>
      <c r="I367" s="40"/>
      <c r="J367" s="40"/>
      <c r="K367" s="40"/>
      <c r="L367" s="40"/>
      <c r="M367" s="40"/>
    </row>
    <row r="368" spans="1:13" x14ac:dyDescent="0.3">
      <c r="A368" s="188"/>
      <c r="B368" s="188"/>
      <c r="C368" s="188"/>
      <c r="D368" s="188"/>
      <c r="E368" s="190"/>
      <c r="F368" s="190"/>
      <c r="G368" s="191"/>
      <c r="H368" s="188"/>
      <c r="I368" s="40"/>
      <c r="J368" s="40"/>
      <c r="K368" s="40"/>
      <c r="L368" s="40"/>
      <c r="M368" s="193"/>
    </row>
    <row r="369" spans="1:13" x14ac:dyDescent="0.3">
      <c r="A369" s="188"/>
      <c r="B369" s="188"/>
      <c r="C369" s="188"/>
      <c r="D369" s="188"/>
      <c r="E369" s="189"/>
      <c r="F369" s="190"/>
      <c r="G369" s="191"/>
      <c r="H369" s="193"/>
      <c r="I369" s="191"/>
      <c r="J369" s="188"/>
      <c r="K369" s="191"/>
      <c r="L369" s="188"/>
      <c r="M369" s="193"/>
    </row>
    <row r="370" spans="1:13" x14ac:dyDescent="0.3">
      <c r="A370" s="188"/>
      <c r="B370" s="188"/>
      <c r="C370" s="188"/>
      <c r="D370" s="188"/>
      <c r="E370" s="190"/>
      <c r="F370" s="190"/>
      <c r="G370" s="191"/>
      <c r="H370" s="193"/>
      <c r="I370" s="187"/>
      <c r="J370" s="188"/>
      <c r="K370" s="40"/>
      <c r="L370" s="40"/>
      <c r="M370" s="193"/>
    </row>
    <row r="371" spans="1:13" x14ac:dyDescent="0.3">
      <c r="A371" s="188"/>
      <c r="B371" s="188"/>
      <c r="C371" s="188"/>
      <c r="D371" s="188"/>
      <c r="E371" s="190"/>
      <c r="F371" s="190"/>
      <c r="G371" s="191"/>
      <c r="I371" s="187"/>
      <c r="J371" s="188"/>
      <c r="K371" s="40"/>
      <c r="L371" s="40"/>
      <c r="M371" s="193"/>
    </row>
    <row r="372" spans="1:13" x14ac:dyDescent="0.3">
      <c r="A372" s="188"/>
      <c r="B372" s="188"/>
      <c r="C372" s="188"/>
      <c r="D372" s="188"/>
      <c r="E372" s="190"/>
      <c r="F372" s="190"/>
      <c r="G372" s="191"/>
      <c r="H372" s="193"/>
      <c r="I372" s="187"/>
      <c r="J372" s="188"/>
      <c r="K372" s="40"/>
      <c r="L372" s="40"/>
      <c r="M372" s="193"/>
    </row>
    <row r="373" spans="1:13" x14ac:dyDescent="0.3">
      <c r="A373" s="35"/>
      <c r="B373" s="35"/>
      <c r="C373" s="35"/>
      <c r="D373" s="35"/>
      <c r="E373" s="35"/>
      <c r="F373" s="35"/>
      <c r="G373" s="35"/>
      <c r="H373" s="35"/>
      <c r="I373" s="35"/>
      <c r="J373" s="35"/>
      <c r="K373" s="35"/>
      <c r="L373" s="35"/>
      <c r="M373" s="35"/>
    </row>
    <row r="374" spans="1:13" x14ac:dyDescent="0.3">
      <c r="A374" s="188"/>
      <c r="B374" s="188"/>
      <c r="C374" s="188"/>
      <c r="D374" s="188"/>
      <c r="E374" s="190"/>
      <c r="F374" s="190"/>
      <c r="G374" s="191"/>
      <c r="I374" s="187"/>
      <c r="J374" s="188"/>
      <c r="K374" s="40"/>
      <c r="L374" s="40"/>
      <c r="M374" s="193"/>
    </row>
    <row r="375" spans="1:13" x14ac:dyDescent="0.3">
      <c r="A375" s="188"/>
      <c r="B375" s="188"/>
      <c r="C375" s="188"/>
      <c r="D375" s="188"/>
      <c r="E375" s="189"/>
      <c r="F375" s="190"/>
      <c r="G375" s="191"/>
      <c r="I375" s="187"/>
      <c r="J375" s="188"/>
      <c r="K375" s="40"/>
      <c r="L375" s="40"/>
      <c r="M375" s="193"/>
    </row>
    <row r="376" spans="1:13" s="188" customFormat="1" ht="15.75" x14ac:dyDescent="0.3">
      <c r="E376" s="190"/>
      <c r="F376" s="190"/>
      <c r="G376" s="191"/>
      <c r="H376" s="40"/>
      <c r="I376" s="40"/>
      <c r="J376" s="40"/>
      <c r="K376" s="40"/>
      <c r="L376" s="40"/>
      <c r="M376" s="40"/>
    </row>
    <row r="377" spans="1:13" x14ac:dyDescent="0.3">
      <c r="A377" s="188"/>
      <c r="B377" s="188"/>
      <c r="C377" s="188"/>
      <c r="D377" s="188"/>
      <c r="E377" s="190"/>
      <c r="F377" s="190"/>
      <c r="G377" s="191"/>
      <c r="H377" s="188"/>
      <c r="I377" s="40"/>
      <c r="J377" s="40"/>
      <c r="K377" s="40"/>
      <c r="L377" s="40"/>
      <c r="M377" s="40"/>
    </row>
    <row r="378" spans="1:13" x14ac:dyDescent="0.3">
      <c r="A378" s="188"/>
      <c r="B378" s="188"/>
      <c r="C378" s="188"/>
      <c r="D378" s="188"/>
      <c r="E378" s="190"/>
      <c r="F378" s="190"/>
      <c r="G378" s="191"/>
      <c r="H378" s="188"/>
      <c r="I378" s="40"/>
      <c r="J378" s="40"/>
      <c r="K378" s="40"/>
      <c r="L378" s="40"/>
      <c r="M378" s="193"/>
    </row>
    <row r="379" spans="1:13" x14ac:dyDescent="0.3">
      <c r="A379" s="188"/>
      <c r="B379" s="188"/>
      <c r="C379" s="188"/>
      <c r="D379" s="188"/>
      <c r="E379" s="189"/>
      <c r="F379" s="190"/>
      <c r="G379" s="191"/>
      <c r="H379" s="193"/>
      <c r="I379" s="191"/>
      <c r="J379" s="188"/>
      <c r="K379" s="191"/>
      <c r="L379" s="188"/>
      <c r="M379" s="193"/>
    </row>
    <row r="380" spans="1:13" x14ac:dyDescent="0.3">
      <c r="A380" s="188"/>
      <c r="B380" s="188"/>
      <c r="C380" s="188"/>
      <c r="D380" s="188"/>
      <c r="E380" s="190"/>
      <c r="F380" s="190"/>
      <c r="G380" s="191"/>
      <c r="H380" s="193"/>
      <c r="I380" s="187"/>
      <c r="J380" s="188"/>
      <c r="K380" s="40"/>
      <c r="L380" s="40"/>
      <c r="M380" s="193"/>
    </row>
    <row r="381" spans="1:13" x14ac:dyDescent="0.3">
      <c r="A381" s="188"/>
      <c r="B381" s="188"/>
      <c r="C381" s="188"/>
      <c r="D381" s="188"/>
      <c r="E381" s="190"/>
      <c r="F381" s="190"/>
      <c r="G381" s="191"/>
      <c r="I381" s="187"/>
      <c r="J381" s="188"/>
      <c r="K381" s="40"/>
      <c r="L381" s="40"/>
      <c r="M381" s="193"/>
    </row>
    <row r="382" spans="1:13" x14ac:dyDescent="0.3">
      <c r="A382" s="188"/>
      <c r="B382" s="188"/>
      <c r="C382" s="188"/>
      <c r="D382" s="188"/>
      <c r="E382" s="190"/>
      <c r="F382" s="190"/>
      <c r="G382" s="191"/>
      <c r="H382" s="193"/>
      <c r="I382" s="187"/>
      <c r="J382" s="188"/>
      <c r="K382" s="40"/>
      <c r="L382" s="40"/>
      <c r="M382" s="193"/>
    </row>
    <row r="383" spans="1:13" x14ac:dyDescent="0.3">
      <c r="A383" s="188"/>
      <c r="B383" s="188"/>
      <c r="C383" s="188"/>
      <c r="D383" s="188"/>
      <c r="E383" s="190"/>
      <c r="F383" s="190"/>
      <c r="G383" s="191"/>
      <c r="I383" s="187"/>
      <c r="J383" s="188"/>
      <c r="K383" s="40"/>
      <c r="L383" s="40"/>
      <c r="M383" s="193"/>
    </row>
    <row r="384" spans="1:13" x14ac:dyDescent="0.3">
      <c r="A384" s="188"/>
      <c r="B384" s="188"/>
      <c r="C384" s="188"/>
      <c r="D384" s="188"/>
      <c r="E384" s="189"/>
      <c r="F384" s="190"/>
      <c r="G384" s="191"/>
      <c r="I384" s="187"/>
      <c r="J384" s="188"/>
      <c r="K384" s="40"/>
      <c r="L384" s="40"/>
      <c r="M384" s="193"/>
    </row>
    <row r="385" spans="1:13" s="188" customFormat="1" ht="15.75" x14ac:dyDescent="0.3">
      <c r="E385" s="190"/>
      <c r="F385" s="190"/>
      <c r="G385" s="191"/>
      <c r="H385" s="40"/>
      <c r="I385" s="40"/>
      <c r="J385" s="40"/>
      <c r="K385" s="40"/>
      <c r="L385" s="40"/>
      <c r="M385" s="40"/>
    </row>
    <row r="386" spans="1:13" x14ac:dyDescent="0.3">
      <c r="A386" s="188"/>
      <c r="B386" s="188"/>
      <c r="C386" s="188"/>
      <c r="D386" s="188"/>
      <c r="E386" s="190"/>
      <c r="F386" s="190"/>
      <c r="G386" s="191"/>
      <c r="H386" s="188"/>
      <c r="I386" s="40"/>
      <c r="J386" s="40"/>
      <c r="K386" s="40"/>
      <c r="L386" s="40"/>
      <c r="M386" s="40"/>
    </row>
    <row r="387" spans="1:13" x14ac:dyDescent="0.3">
      <c r="A387" s="188"/>
      <c r="B387" s="188"/>
      <c r="C387" s="188"/>
      <c r="D387" s="188"/>
      <c r="E387" s="190"/>
      <c r="F387" s="190"/>
      <c r="G387" s="191"/>
      <c r="H387" s="188"/>
      <c r="I387" s="40"/>
      <c r="J387" s="40"/>
      <c r="K387" s="40"/>
      <c r="L387" s="40"/>
      <c r="M387" s="193"/>
    </row>
    <row r="388" spans="1:13" x14ac:dyDescent="0.3">
      <c r="A388" s="188"/>
      <c r="B388" s="188"/>
      <c r="C388" s="188"/>
      <c r="D388" s="188"/>
      <c r="E388" s="189"/>
      <c r="F388" s="190"/>
      <c r="G388" s="191"/>
      <c r="H388" s="193"/>
      <c r="I388" s="191"/>
      <c r="J388" s="188"/>
      <c r="K388" s="191"/>
      <c r="L388" s="188"/>
      <c r="M388" s="191"/>
    </row>
    <row r="389" spans="1:13" x14ac:dyDescent="0.3">
      <c r="A389" s="188"/>
      <c r="B389" s="188"/>
      <c r="C389" s="188"/>
      <c r="D389" s="188"/>
      <c r="E389" s="190"/>
      <c r="F389" s="190"/>
      <c r="G389" s="191"/>
      <c r="H389" s="193"/>
      <c r="I389" s="187"/>
      <c r="J389" s="188"/>
      <c r="K389" s="40"/>
      <c r="L389" s="40"/>
      <c r="M389" s="193"/>
    </row>
    <row r="390" spans="1:13" x14ac:dyDescent="0.3">
      <c r="A390" s="188"/>
      <c r="B390" s="188"/>
      <c r="C390" s="188"/>
      <c r="D390" s="188"/>
      <c r="E390" s="190"/>
      <c r="F390" s="190"/>
      <c r="G390" s="191"/>
      <c r="I390" s="187"/>
      <c r="J390" s="188"/>
      <c r="K390" s="40"/>
      <c r="L390" s="40"/>
      <c r="M390" s="193"/>
    </row>
    <row r="391" spans="1:13" x14ac:dyDescent="0.3">
      <c r="A391" s="188"/>
      <c r="B391" s="188"/>
      <c r="C391" s="188"/>
      <c r="D391" s="188"/>
      <c r="E391" s="190"/>
      <c r="F391" s="190"/>
      <c r="G391" s="191"/>
      <c r="H391" s="193"/>
      <c r="I391" s="187"/>
      <c r="J391" s="188"/>
      <c r="K391" s="40"/>
      <c r="L391" s="40"/>
      <c r="M391" s="193"/>
    </row>
    <row r="392" spans="1:13" x14ac:dyDescent="0.3">
      <c r="A392" s="188"/>
      <c r="B392" s="188"/>
      <c r="C392" s="188"/>
      <c r="D392" s="188"/>
      <c r="E392" s="190"/>
      <c r="F392" s="190"/>
      <c r="G392" s="191"/>
      <c r="I392" s="187"/>
      <c r="J392" s="188"/>
      <c r="K392" s="40"/>
      <c r="L392" s="40"/>
      <c r="M392" s="193"/>
    </row>
    <row r="393" spans="1:13" x14ac:dyDescent="0.3">
      <c r="A393" s="188"/>
      <c r="B393" s="188"/>
      <c r="C393" s="188"/>
      <c r="D393" s="188"/>
      <c r="E393" s="189"/>
      <c r="F393" s="190"/>
      <c r="G393" s="191"/>
      <c r="I393" s="187"/>
      <c r="J393" s="188"/>
      <c r="K393" s="40"/>
      <c r="L393" s="40"/>
      <c r="M393" s="193"/>
    </row>
    <row r="394" spans="1:13" s="188" customFormat="1" ht="15.75" x14ac:dyDescent="0.3">
      <c r="E394" s="190"/>
      <c r="F394" s="190"/>
      <c r="G394" s="191"/>
      <c r="H394" s="40"/>
      <c r="I394" s="40"/>
      <c r="J394" s="40"/>
      <c r="K394" s="40"/>
      <c r="L394" s="40"/>
      <c r="M394" s="40"/>
    </row>
    <row r="395" spans="1:13" x14ac:dyDescent="0.3">
      <c r="A395" s="188"/>
      <c r="B395" s="188"/>
      <c r="C395" s="188"/>
      <c r="D395" s="188"/>
      <c r="E395" s="190"/>
      <c r="F395" s="190"/>
      <c r="G395" s="191"/>
      <c r="H395" s="188"/>
      <c r="I395" s="40"/>
      <c r="J395" s="40"/>
      <c r="K395" s="40"/>
      <c r="L395" s="40"/>
      <c r="M395" s="40"/>
    </row>
    <row r="396" spans="1:13" x14ac:dyDescent="0.3">
      <c r="A396" s="188"/>
      <c r="B396" s="188"/>
      <c r="C396" s="188"/>
      <c r="D396" s="188"/>
      <c r="E396" s="190"/>
      <c r="F396" s="190"/>
      <c r="G396" s="191"/>
      <c r="H396" s="188"/>
      <c r="I396" s="40"/>
      <c r="J396" s="40"/>
      <c r="K396" s="40"/>
      <c r="L396" s="40"/>
      <c r="M396" s="193"/>
    </row>
    <row r="397" spans="1:13" x14ac:dyDescent="0.3">
      <c r="A397" s="188"/>
      <c r="B397" s="188"/>
      <c r="C397" s="188"/>
      <c r="D397" s="188"/>
      <c r="E397" s="189"/>
      <c r="F397" s="190"/>
      <c r="G397" s="191"/>
      <c r="H397" s="193"/>
      <c r="I397" s="191"/>
      <c r="J397" s="188"/>
      <c r="K397" s="191"/>
      <c r="L397" s="188"/>
      <c r="M397" s="191"/>
    </row>
    <row r="398" spans="1:13" x14ac:dyDescent="0.3">
      <c r="A398" s="188"/>
      <c r="B398" s="188"/>
      <c r="C398" s="188"/>
      <c r="D398" s="188"/>
      <c r="E398" s="190"/>
      <c r="F398" s="190"/>
      <c r="G398" s="191"/>
      <c r="H398" s="193"/>
      <c r="I398" s="187"/>
      <c r="J398" s="188"/>
      <c r="K398" s="40"/>
      <c r="L398" s="40"/>
      <c r="M398" s="193"/>
    </row>
    <row r="399" spans="1:13" x14ac:dyDescent="0.3">
      <c r="A399" s="188"/>
      <c r="B399" s="188"/>
      <c r="C399" s="188"/>
      <c r="D399" s="188"/>
      <c r="E399" s="190"/>
      <c r="F399" s="190"/>
      <c r="G399" s="191"/>
      <c r="I399" s="187"/>
      <c r="J399" s="188"/>
      <c r="K399" s="40"/>
      <c r="L399" s="40"/>
      <c r="M399" s="193"/>
    </row>
    <row r="400" spans="1:13" x14ac:dyDescent="0.3">
      <c r="A400" s="188"/>
      <c r="B400" s="188"/>
      <c r="C400" s="188"/>
      <c r="D400" s="188"/>
      <c r="E400" s="190"/>
      <c r="F400" s="190"/>
      <c r="G400" s="191"/>
      <c r="H400" s="193"/>
      <c r="I400" s="187"/>
      <c r="J400" s="188"/>
      <c r="K400" s="40"/>
      <c r="L400" s="40"/>
      <c r="M400" s="193"/>
    </row>
    <row r="401" spans="1:13" x14ac:dyDescent="0.3">
      <c r="A401" s="188"/>
      <c r="B401" s="188"/>
      <c r="C401" s="188"/>
      <c r="D401" s="188"/>
      <c r="E401" s="190"/>
      <c r="F401" s="190"/>
      <c r="G401" s="191"/>
      <c r="I401" s="187"/>
      <c r="J401" s="188"/>
      <c r="K401" s="40"/>
      <c r="L401" s="40"/>
      <c r="M401" s="193"/>
    </row>
    <row r="402" spans="1:13" x14ac:dyDescent="0.3">
      <c r="A402" s="188"/>
      <c r="B402" s="188"/>
      <c r="C402" s="188"/>
      <c r="D402" s="188"/>
      <c r="E402" s="189"/>
      <c r="F402" s="190"/>
      <c r="G402" s="191"/>
      <c r="I402" s="187"/>
      <c r="J402" s="188"/>
      <c r="K402" s="40"/>
      <c r="L402" s="40"/>
      <c r="M402" s="193"/>
    </row>
    <row r="403" spans="1:13" s="188" customFormat="1" ht="15.75" x14ac:dyDescent="0.3">
      <c r="E403" s="190"/>
      <c r="F403" s="190"/>
      <c r="G403" s="191"/>
      <c r="H403" s="40"/>
      <c r="I403" s="40"/>
      <c r="J403" s="40"/>
      <c r="K403" s="40"/>
      <c r="L403" s="40"/>
      <c r="M403" s="40"/>
    </row>
    <row r="404" spans="1:13" s="188" customFormat="1" ht="15.75" x14ac:dyDescent="0.3">
      <c r="B404" s="117"/>
      <c r="C404" s="195"/>
      <c r="E404" s="190"/>
      <c r="F404" s="190"/>
      <c r="G404" s="191"/>
      <c r="I404" s="40"/>
      <c r="K404" s="40"/>
      <c r="M404" s="193"/>
    </row>
    <row r="405" spans="1:13" s="188" customFormat="1" ht="15.75" x14ac:dyDescent="0.3">
      <c r="E405" s="190"/>
      <c r="F405" s="190"/>
      <c r="G405" s="191"/>
      <c r="H405" s="40"/>
      <c r="I405" s="40"/>
      <c r="J405" s="40"/>
      <c r="K405" s="40"/>
      <c r="L405" s="40"/>
      <c r="M405" s="40"/>
    </row>
    <row r="406" spans="1:13" s="188" customFormat="1" ht="15.75" x14ac:dyDescent="0.3">
      <c r="B406" s="117"/>
      <c r="C406" s="195"/>
      <c r="E406" s="190"/>
      <c r="F406" s="190"/>
      <c r="G406" s="191"/>
      <c r="I406" s="40"/>
      <c r="K406" s="40"/>
      <c r="M406" s="193"/>
    </row>
    <row r="407" spans="1:13" s="188" customFormat="1" ht="15.75" x14ac:dyDescent="0.3">
      <c r="E407" s="190"/>
      <c r="F407" s="190"/>
      <c r="G407" s="191"/>
      <c r="H407" s="40"/>
      <c r="I407" s="40"/>
      <c r="J407" s="40"/>
      <c r="K407" s="40"/>
      <c r="L407" s="40"/>
      <c r="M407" s="40"/>
    </row>
    <row r="408" spans="1:13" s="188" customFormat="1" ht="15.75" x14ac:dyDescent="0.3">
      <c r="B408" s="117"/>
      <c r="C408" s="195"/>
      <c r="E408" s="190"/>
      <c r="F408" s="190"/>
      <c r="G408" s="191"/>
      <c r="I408" s="40"/>
      <c r="K408" s="40"/>
      <c r="M408" s="193"/>
    </row>
    <row r="409" spans="1:13" x14ac:dyDescent="0.3">
      <c r="A409" s="35"/>
      <c r="B409" s="35"/>
      <c r="C409" s="35"/>
      <c r="D409" s="35"/>
      <c r="E409" s="35"/>
      <c r="F409" s="35"/>
      <c r="G409" s="35"/>
      <c r="H409" s="35"/>
      <c r="I409" s="35"/>
      <c r="J409" s="35"/>
      <c r="K409" s="35"/>
      <c r="L409" s="35"/>
      <c r="M409" s="35"/>
    </row>
    <row r="410" spans="1:13" s="188" customFormat="1" ht="15.75" x14ac:dyDescent="0.3">
      <c r="C410" s="195"/>
      <c r="E410" s="190"/>
      <c r="F410" s="190"/>
      <c r="G410" s="191"/>
      <c r="I410" s="40"/>
      <c r="K410" s="40"/>
      <c r="M410" s="193"/>
    </row>
    <row r="411" spans="1:13" s="188" customFormat="1" ht="15.75" x14ac:dyDescent="0.3">
      <c r="E411" s="190"/>
      <c r="F411" s="190"/>
      <c r="G411" s="191"/>
      <c r="H411" s="40"/>
      <c r="I411" s="40"/>
      <c r="J411" s="40"/>
      <c r="K411" s="40"/>
      <c r="L411" s="40"/>
      <c r="M411" s="40"/>
    </row>
    <row r="412" spans="1:13" s="188" customFormat="1" ht="15.75" x14ac:dyDescent="0.3">
      <c r="C412" s="195"/>
      <c r="E412" s="190"/>
      <c r="F412" s="190"/>
      <c r="G412" s="191"/>
      <c r="I412" s="40"/>
      <c r="K412" s="40"/>
      <c r="M412" s="193"/>
    </row>
    <row r="413" spans="1:13" s="188" customFormat="1" ht="15.75" x14ac:dyDescent="0.3">
      <c r="E413" s="190"/>
      <c r="F413" s="190"/>
      <c r="G413" s="191"/>
      <c r="H413" s="40"/>
      <c r="I413" s="40"/>
      <c r="J413" s="40"/>
      <c r="K413" s="40"/>
      <c r="L413" s="40"/>
      <c r="M413" s="40"/>
    </row>
    <row r="414" spans="1:13" s="188" customFormat="1" ht="15.75" x14ac:dyDescent="0.3">
      <c r="C414" s="195"/>
      <c r="E414" s="190"/>
      <c r="F414" s="190"/>
      <c r="G414" s="191"/>
      <c r="I414" s="40"/>
      <c r="K414" s="40"/>
      <c r="M414" s="193"/>
    </row>
    <row r="415" spans="1:13" s="188" customFormat="1" ht="15.75" x14ac:dyDescent="0.3">
      <c r="E415" s="190"/>
      <c r="F415" s="190"/>
      <c r="G415" s="191"/>
      <c r="H415" s="40"/>
      <c r="I415" s="40"/>
      <c r="J415" s="40"/>
      <c r="K415" s="40"/>
      <c r="L415" s="40"/>
      <c r="M415" s="40"/>
    </row>
    <row r="416" spans="1:13" s="188" customFormat="1" ht="15.75" x14ac:dyDescent="0.3">
      <c r="B416" s="117"/>
      <c r="C416" s="195"/>
      <c r="E416" s="190"/>
      <c r="F416" s="190"/>
      <c r="G416" s="191"/>
      <c r="I416" s="40"/>
      <c r="K416" s="40"/>
      <c r="M416" s="193"/>
    </row>
    <row r="417" spans="1:13" s="188" customFormat="1" ht="15.75" x14ac:dyDescent="0.3">
      <c r="E417" s="190"/>
      <c r="F417" s="190"/>
      <c r="G417" s="191"/>
      <c r="H417" s="40"/>
      <c r="I417" s="40"/>
      <c r="J417" s="40"/>
      <c r="K417" s="40"/>
      <c r="L417" s="40"/>
      <c r="M417" s="40"/>
    </row>
    <row r="418" spans="1:13" s="188" customFormat="1" ht="15.75" x14ac:dyDescent="0.3">
      <c r="C418" s="195"/>
      <c r="E418" s="190"/>
      <c r="F418" s="190"/>
      <c r="G418" s="191"/>
      <c r="I418" s="40"/>
      <c r="K418" s="40"/>
      <c r="M418" s="193"/>
    </row>
    <row r="419" spans="1:13" s="188" customFormat="1" ht="15.75" x14ac:dyDescent="0.3">
      <c r="E419" s="190"/>
      <c r="F419" s="190"/>
      <c r="G419" s="191"/>
      <c r="H419" s="40"/>
      <c r="I419" s="40"/>
      <c r="J419" s="40"/>
      <c r="K419" s="40"/>
      <c r="L419" s="40"/>
      <c r="M419" s="40"/>
    </row>
    <row r="420" spans="1:13" s="188" customFormat="1" ht="15.75" x14ac:dyDescent="0.3">
      <c r="C420" s="195"/>
      <c r="E420" s="190"/>
      <c r="F420" s="190"/>
      <c r="G420" s="191"/>
      <c r="I420" s="40"/>
      <c r="K420" s="40"/>
      <c r="M420" s="193"/>
    </row>
    <row r="421" spans="1:13" s="188" customFormat="1" ht="15.75" x14ac:dyDescent="0.3">
      <c r="E421" s="190"/>
      <c r="F421" s="190"/>
      <c r="G421" s="191"/>
      <c r="H421" s="40"/>
      <c r="I421" s="40"/>
      <c r="J421" s="40"/>
      <c r="K421" s="40"/>
      <c r="L421" s="40"/>
      <c r="M421" s="40"/>
    </row>
    <row r="422" spans="1:13" s="188" customFormat="1" ht="15.75" x14ac:dyDescent="0.3">
      <c r="C422" s="195"/>
      <c r="E422" s="190"/>
      <c r="F422" s="190"/>
      <c r="G422" s="191"/>
      <c r="I422" s="40"/>
      <c r="K422" s="40"/>
      <c r="M422" s="193"/>
    </row>
    <row r="423" spans="1:13" s="188" customFormat="1" ht="15.75" x14ac:dyDescent="0.3">
      <c r="E423" s="190"/>
      <c r="F423" s="190"/>
      <c r="G423" s="191"/>
      <c r="H423" s="40"/>
      <c r="I423" s="40"/>
      <c r="J423" s="40"/>
      <c r="K423" s="40"/>
      <c r="L423" s="40"/>
      <c r="M423" s="40"/>
    </row>
    <row r="424" spans="1:13" s="188" customFormat="1" ht="15.75" x14ac:dyDescent="0.3">
      <c r="C424" s="195"/>
      <c r="E424" s="190"/>
      <c r="F424" s="190"/>
      <c r="G424" s="191"/>
      <c r="I424" s="40"/>
      <c r="K424" s="40"/>
      <c r="M424" s="193"/>
    </row>
    <row r="425" spans="1:13" s="188" customFormat="1" ht="15.75" x14ac:dyDescent="0.3">
      <c r="E425" s="190"/>
      <c r="F425" s="190"/>
      <c r="G425" s="191"/>
      <c r="H425" s="40"/>
      <c r="I425" s="40"/>
      <c r="J425" s="40"/>
      <c r="K425" s="40"/>
      <c r="L425" s="40"/>
      <c r="M425" s="40"/>
    </row>
    <row r="426" spans="1:13" x14ac:dyDescent="0.3">
      <c r="A426" s="188"/>
      <c r="B426" s="188"/>
      <c r="C426" s="195"/>
      <c r="D426" s="188"/>
      <c r="E426" s="188"/>
      <c r="F426" s="188"/>
      <c r="G426" s="191"/>
      <c r="H426" s="188"/>
      <c r="I426" s="40"/>
      <c r="J426" s="40"/>
      <c r="K426" s="40"/>
      <c r="L426" s="40"/>
      <c r="M426" s="40"/>
    </row>
    <row r="427" spans="1:13" x14ac:dyDescent="0.3">
      <c r="A427" s="188"/>
      <c r="B427" s="188"/>
      <c r="C427" s="188"/>
      <c r="D427" s="188"/>
      <c r="E427" s="190"/>
      <c r="F427" s="190"/>
      <c r="G427" s="191"/>
      <c r="H427" s="188"/>
      <c r="I427" s="40"/>
      <c r="J427" s="40"/>
      <c r="K427" s="40"/>
      <c r="L427" s="40"/>
      <c r="M427" s="193"/>
    </row>
    <row r="428" spans="1:13" x14ac:dyDescent="0.3">
      <c r="A428" s="188"/>
      <c r="B428" s="188"/>
      <c r="C428" s="188"/>
      <c r="D428" s="188"/>
      <c r="E428" s="190"/>
      <c r="F428" s="190"/>
      <c r="G428" s="191"/>
      <c r="H428" s="193"/>
      <c r="I428" s="191"/>
      <c r="J428" s="188"/>
      <c r="K428" s="191"/>
      <c r="L428" s="188"/>
      <c r="M428" s="191"/>
    </row>
    <row r="429" spans="1:13" x14ac:dyDescent="0.3">
      <c r="A429" s="188"/>
      <c r="B429" s="188"/>
      <c r="C429" s="188"/>
      <c r="D429" s="188"/>
      <c r="E429" s="191"/>
      <c r="F429" s="190"/>
      <c r="G429" s="191"/>
      <c r="H429" s="193"/>
      <c r="I429" s="187"/>
      <c r="J429" s="188"/>
      <c r="K429" s="40"/>
      <c r="L429" s="40"/>
      <c r="M429" s="193"/>
    </row>
    <row r="430" spans="1:13" x14ac:dyDescent="0.3">
      <c r="A430" s="188"/>
      <c r="B430" s="188"/>
      <c r="C430" s="188"/>
      <c r="D430" s="188"/>
      <c r="E430" s="190"/>
      <c r="F430" s="190"/>
      <c r="G430" s="191"/>
      <c r="I430" s="187"/>
      <c r="J430" s="188"/>
      <c r="K430" s="40"/>
      <c r="L430" s="40"/>
      <c r="M430" s="193"/>
    </row>
    <row r="431" spans="1:13" x14ac:dyDescent="0.3">
      <c r="A431" s="188"/>
      <c r="B431" s="188"/>
      <c r="C431" s="188"/>
      <c r="D431" s="188"/>
      <c r="E431" s="190"/>
      <c r="F431" s="190"/>
      <c r="G431" s="191"/>
      <c r="H431" s="193"/>
      <c r="I431" s="187"/>
      <c r="J431" s="188"/>
      <c r="K431" s="40"/>
      <c r="L431" s="40"/>
      <c r="M431" s="193"/>
    </row>
    <row r="432" spans="1:13" s="188" customFormat="1" ht="15.75" x14ac:dyDescent="0.3">
      <c r="E432" s="190"/>
      <c r="F432" s="190"/>
      <c r="G432" s="191"/>
      <c r="H432" s="40"/>
      <c r="I432" s="40"/>
      <c r="J432" s="40"/>
      <c r="K432" s="40"/>
      <c r="L432" s="40"/>
      <c r="M432" s="40"/>
    </row>
    <row r="433" spans="1:13" x14ac:dyDescent="0.3">
      <c r="A433" s="188"/>
      <c r="B433" s="188"/>
      <c r="C433" s="195"/>
      <c r="D433" s="188"/>
      <c r="E433" s="188"/>
      <c r="F433" s="188"/>
      <c r="G433" s="191"/>
      <c r="H433" s="188"/>
      <c r="I433" s="40"/>
      <c r="J433" s="40"/>
      <c r="K433" s="40"/>
      <c r="L433" s="40"/>
      <c r="M433" s="40"/>
    </row>
    <row r="434" spans="1:13" x14ac:dyDescent="0.3">
      <c r="A434" s="188"/>
      <c r="B434" s="188"/>
      <c r="C434" s="188"/>
      <c r="D434" s="188"/>
      <c r="E434" s="190"/>
      <c r="F434" s="190"/>
      <c r="G434" s="191"/>
      <c r="H434" s="188"/>
      <c r="I434" s="40"/>
      <c r="J434" s="40"/>
      <c r="K434" s="40"/>
      <c r="L434" s="40"/>
      <c r="M434" s="193"/>
    </row>
    <row r="435" spans="1:13" x14ac:dyDescent="0.3">
      <c r="A435" s="188"/>
      <c r="B435" s="188"/>
      <c r="C435" s="188"/>
      <c r="D435" s="188"/>
      <c r="E435" s="189"/>
      <c r="F435" s="190"/>
      <c r="G435" s="191"/>
      <c r="H435" s="193"/>
      <c r="I435" s="191"/>
      <c r="J435" s="188"/>
      <c r="K435" s="191"/>
      <c r="L435" s="188"/>
      <c r="M435" s="191"/>
    </row>
    <row r="436" spans="1:13" x14ac:dyDescent="0.3">
      <c r="A436" s="188"/>
      <c r="B436" s="188"/>
      <c r="C436" s="188"/>
      <c r="D436" s="188"/>
      <c r="E436" s="191"/>
      <c r="F436" s="190"/>
      <c r="G436" s="191"/>
      <c r="H436" s="193"/>
      <c r="I436" s="187"/>
      <c r="J436" s="188"/>
      <c r="K436" s="40"/>
      <c r="L436" s="40"/>
      <c r="M436" s="193"/>
    </row>
    <row r="437" spans="1:13" x14ac:dyDescent="0.3">
      <c r="A437" s="188"/>
      <c r="B437" s="188"/>
      <c r="C437" s="188"/>
      <c r="D437" s="188"/>
      <c r="E437" s="189"/>
      <c r="F437" s="190"/>
      <c r="G437" s="191"/>
      <c r="H437" s="193"/>
      <c r="I437" s="187"/>
      <c r="J437" s="188"/>
      <c r="K437" s="40"/>
      <c r="L437" s="40"/>
      <c r="M437" s="193"/>
    </row>
    <row r="438" spans="1:13" s="188" customFormat="1" ht="15.75" x14ac:dyDescent="0.3">
      <c r="E438" s="190"/>
      <c r="F438" s="190"/>
      <c r="G438" s="191"/>
      <c r="H438" s="40"/>
      <c r="I438" s="40"/>
      <c r="J438" s="40"/>
      <c r="K438" s="40"/>
      <c r="L438" s="40"/>
      <c r="M438" s="40"/>
    </row>
    <row r="439" spans="1:13" x14ac:dyDescent="0.3">
      <c r="A439" s="35"/>
      <c r="B439" s="35"/>
      <c r="C439" s="35"/>
      <c r="D439" s="35"/>
      <c r="E439" s="35"/>
      <c r="F439" s="35"/>
      <c r="G439" s="35"/>
      <c r="H439" s="35"/>
      <c r="I439" s="35"/>
      <c r="J439" s="35"/>
      <c r="K439" s="35"/>
      <c r="L439" s="35"/>
      <c r="M439" s="35"/>
    </row>
    <row r="440" spans="1:13" x14ac:dyDescent="0.3">
      <c r="A440" s="188"/>
      <c r="B440" s="188"/>
      <c r="C440" s="195"/>
      <c r="D440" s="188"/>
      <c r="E440" s="188"/>
      <c r="F440" s="188"/>
      <c r="G440" s="191"/>
      <c r="H440" s="188"/>
      <c r="I440" s="40"/>
      <c r="J440" s="40"/>
      <c r="K440" s="40"/>
      <c r="L440" s="40"/>
      <c r="M440" s="40"/>
    </row>
    <row r="441" spans="1:13" x14ac:dyDescent="0.3">
      <c r="A441" s="188"/>
      <c r="B441" s="188"/>
      <c r="C441" s="188"/>
      <c r="D441" s="188"/>
      <c r="E441" s="190"/>
      <c r="F441" s="190"/>
      <c r="G441" s="191"/>
      <c r="H441" s="188"/>
      <c r="I441" s="40"/>
      <c r="J441" s="40"/>
      <c r="K441" s="40"/>
      <c r="L441" s="40"/>
      <c r="M441" s="193"/>
    </row>
    <row r="442" spans="1:13" x14ac:dyDescent="0.3">
      <c r="A442" s="188"/>
      <c r="B442" s="188"/>
      <c r="C442" s="188"/>
      <c r="D442" s="188"/>
      <c r="E442" s="189"/>
      <c r="F442" s="190"/>
      <c r="G442" s="191"/>
      <c r="H442" s="193"/>
      <c r="I442" s="191"/>
      <c r="J442" s="188"/>
      <c r="K442" s="191"/>
      <c r="L442" s="188"/>
      <c r="M442" s="191"/>
    </row>
    <row r="443" spans="1:13" x14ac:dyDescent="0.3">
      <c r="A443" s="188"/>
      <c r="B443" s="188"/>
      <c r="C443" s="188"/>
      <c r="D443" s="188"/>
      <c r="E443" s="191"/>
      <c r="F443" s="190"/>
      <c r="G443" s="191"/>
      <c r="H443" s="193"/>
      <c r="I443" s="187"/>
      <c r="J443" s="188"/>
      <c r="K443" s="40"/>
      <c r="L443" s="40"/>
      <c r="M443" s="193"/>
    </row>
    <row r="444" spans="1:13" x14ac:dyDescent="0.3">
      <c r="A444" s="188"/>
      <c r="B444" s="188"/>
      <c r="C444" s="188"/>
      <c r="D444" s="188"/>
      <c r="E444" s="189"/>
      <c r="F444" s="190"/>
      <c r="G444" s="191"/>
      <c r="H444" s="193"/>
      <c r="I444" s="187"/>
      <c r="J444" s="188"/>
      <c r="K444" s="40"/>
      <c r="L444" s="40"/>
      <c r="M444" s="193"/>
    </row>
    <row r="445" spans="1:13" s="188" customFormat="1" ht="15.75" x14ac:dyDescent="0.3">
      <c r="E445" s="190"/>
      <c r="F445" s="190"/>
      <c r="G445" s="191"/>
      <c r="H445" s="40"/>
      <c r="I445" s="40"/>
      <c r="J445" s="40"/>
      <c r="K445" s="40"/>
      <c r="L445" s="40"/>
      <c r="M445" s="40"/>
    </row>
    <row r="446" spans="1:13" x14ac:dyDescent="0.3">
      <c r="A446" s="188"/>
      <c r="B446" s="188"/>
      <c r="C446" s="195"/>
      <c r="D446" s="188"/>
      <c r="E446" s="188"/>
      <c r="F446" s="188"/>
      <c r="G446" s="191"/>
      <c r="H446" s="188"/>
      <c r="I446" s="40"/>
      <c r="J446" s="40"/>
      <c r="K446" s="40"/>
      <c r="L446" s="40"/>
      <c r="M446" s="40"/>
    </row>
    <row r="447" spans="1:13" x14ac:dyDescent="0.3">
      <c r="A447" s="188"/>
      <c r="B447" s="188"/>
      <c r="C447" s="188"/>
      <c r="D447" s="188"/>
      <c r="E447" s="190"/>
      <c r="F447" s="190"/>
      <c r="G447" s="191"/>
      <c r="H447" s="188"/>
      <c r="I447" s="40"/>
      <c r="J447" s="40"/>
      <c r="K447" s="40"/>
      <c r="L447" s="40"/>
      <c r="M447" s="193"/>
    </row>
    <row r="448" spans="1:13" x14ac:dyDescent="0.3">
      <c r="A448" s="188"/>
      <c r="B448" s="188"/>
      <c r="C448" s="188"/>
      <c r="D448" s="188"/>
      <c r="E448" s="189"/>
      <c r="F448" s="190"/>
      <c r="G448" s="191"/>
      <c r="H448" s="193"/>
      <c r="I448" s="191"/>
      <c r="J448" s="188"/>
      <c r="K448" s="191"/>
      <c r="L448" s="188"/>
      <c r="M448" s="191"/>
    </row>
    <row r="449" spans="1:13" x14ac:dyDescent="0.3">
      <c r="A449" s="188"/>
      <c r="B449" s="188"/>
      <c r="C449" s="188"/>
      <c r="D449" s="188"/>
      <c r="E449" s="191"/>
      <c r="F449" s="190"/>
      <c r="G449" s="191"/>
      <c r="H449" s="193"/>
      <c r="I449" s="187"/>
      <c r="J449" s="188"/>
      <c r="K449" s="40"/>
      <c r="L449" s="40"/>
      <c r="M449" s="193"/>
    </row>
    <row r="450" spans="1:13" x14ac:dyDescent="0.3">
      <c r="A450" s="188"/>
      <c r="B450" s="188"/>
      <c r="C450" s="188"/>
      <c r="D450" s="188"/>
      <c r="E450" s="189"/>
      <c r="F450" s="190"/>
      <c r="G450" s="191"/>
      <c r="H450" s="193"/>
      <c r="I450" s="187"/>
      <c r="J450" s="188"/>
      <c r="K450" s="40"/>
      <c r="L450" s="40"/>
      <c r="M450" s="193"/>
    </row>
    <row r="451" spans="1:13" s="188" customFormat="1" ht="15.75" x14ac:dyDescent="0.3">
      <c r="E451" s="190"/>
      <c r="F451" s="190"/>
      <c r="G451" s="191"/>
      <c r="H451" s="40"/>
      <c r="I451" s="40"/>
      <c r="J451" s="40"/>
      <c r="K451" s="40"/>
      <c r="L451" s="40"/>
      <c r="M451" s="40"/>
    </row>
    <row r="452" spans="1:13" x14ac:dyDescent="0.3">
      <c r="A452" s="188"/>
      <c r="B452" s="188"/>
      <c r="C452" s="195"/>
      <c r="D452" s="188"/>
      <c r="E452" s="188"/>
      <c r="F452" s="188"/>
      <c r="G452" s="191"/>
      <c r="H452" s="188"/>
      <c r="I452" s="40"/>
      <c r="J452" s="40"/>
      <c r="K452" s="40"/>
      <c r="L452" s="40"/>
      <c r="M452" s="40"/>
    </row>
    <row r="453" spans="1:13" x14ac:dyDescent="0.3">
      <c r="A453" s="188"/>
      <c r="B453" s="188"/>
      <c r="C453" s="188"/>
      <c r="D453" s="188"/>
      <c r="E453" s="190"/>
      <c r="F453" s="190"/>
      <c r="G453" s="191"/>
      <c r="H453" s="188"/>
      <c r="I453" s="40"/>
      <c r="J453" s="40"/>
      <c r="K453" s="40"/>
      <c r="L453" s="40"/>
      <c r="M453" s="193"/>
    </row>
    <row r="454" spans="1:13" x14ac:dyDescent="0.3">
      <c r="A454" s="188"/>
      <c r="B454" s="188"/>
      <c r="C454" s="188"/>
      <c r="D454" s="188"/>
      <c r="E454" s="189"/>
      <c r="F454" s="190"/>
      <c r="G454" s="191"/>
      <c r="H454" s="193"/>
      <c r="I454" s="191"/>
      <c r="J454" s="188"/>
      <c r="K454" s="191"/>
      <c r="L454" s="188"/>
      <c r="M454" s="191"/>
    </row>
    <row r="455" spans="1:13" x14ac:dyDescent="0.3">
      <c r="A455" s="188"/>
      <c r="B455" s="188"/>
      <c r="C455" s="188"/>
      <c r="D455" s="188"/>
      <c r="E455" s="191"/>
      <c r="F455" s="190"/>
      <c r="G455" s="191"/>
      <c r="H455" s="193"/>
      <c r="I455" s="187"/>
      <c r="J455" s="188"/>
      <c r="K455" s="40"/>
      <c r="L455" s="40"/>
      <c r="M455" s="193"/>
    </row>
    <row r="456" spans="1:13" x14ac:dyDescent="0.3">
      <c r="A456" s="188"/>
      <c r="B456" s="188"/>
      <c r="C456" s="188"/>
      <c r="D456" s="188"/>
      <c r="E456" s="189"/>
      <c r="F456" s="190"/>
      <c r="G456" s="191"/>
      <c r="H456" s="193"/>
      <c r="I456" s="187"/>
      <c r="J456" s="188"/>
      <c r="K456" s="40"/>
      <c r="L456" s="40"/>
      <c r="M456" s="193"/>
    </row>
    <row r="457" spans="1:13" s="188" customFormat="1" ht="15.75" x14ac:dyDescent="0.3">
      <c r="E457" s="190"/>
      <c r="F457" s="190"/>
      <c r="G457" s="191"/>
      <c r="H457" s="40"/>
      <c r="I457" s="40"/>
      <c r="J457" s="40"/>
      <c r="K457" s="40"/>
      <c r="L457" s="40"/>
      <c r="M457" s="40"/>
    </row>
    <row r="458" spans="1:13" x14ac:dyDescent="0.3">
      <c r="A458" s="188"/>
      <c r="B458" s="188"/>
      <c r="C458" s="195"/>
      <c r="D458" s="188"/>
      <c r="E458" s="188"/>
      <c r="F458" s="188"/>
      <c r="G458" s="191"/>
      <c r="H458" s="188"/>
      <c r="I458" s="40"/>
      <c r="J458" s="40"/>
      <c r="K458" s="40"/>
      <c r="L458" s="40"/>
      <c r="M458" s="40"/>
    </row>
    <row r="459" spans="1:13" x14ac:dyDescent="0.3">
      <c r="A459" s="188"/>
      <c r="B459" s="188"/>
      <c r="C459" s="188"/>
      <c r="D459" s="188"/>
      <c r="E459" s="190"/>
      <c r="F459" s="190"/>
      <c r="G459" s="191"/>
      <c r="H459" s="188"/>
      <c r="I459" s="40"/>
      <c r="J459" s="40"/>
      <c r="K459" s="40"/>
      <c r="L459" s="40"/>
      <c r="M459" s="193"/>
    </row>
    <row r="460" spans="1:13" x14ac:dyDescent="0.3">
      <c r="A460" s="188"/>
      <c r="B460" s="188"/>
      <c r="C460" s="188"/>
      <c r="D460" s="188"/>
      <c r="E460" s="189"/>
      <c r="F460" s="190"/>
      <c r="G460" s="191"/>
      <c r="H460" s="193"/>
      <c r="I460" s="191"/>
      <c r="J460" s="188"/>
      <c r="K460" s="191"/>
      <c r="L460" s="188"/>
      <c r="M460" s="191"/>
    </row>
    <row r="461" spans="1:13" x14ac:dyDescent="0.3">
      <c r="A461" s="188"/>
      <c r="B461" s="188"/>
      <c r="C461" s="188"/>
      <c r="D461" s="188"/>
      <c r="E461" s="191"/>
      <c r="F461" s="190"/>
      <c r="G461" s="191"/>
      <c r="H461" s="193"/>
      <c r="I461" s="187"/>
      <c r="J461" s="188"/>
      <c r="K461" s="40"/>
      <c r="L461" s="40"/>
      <c r="M461" s="193"/>
    </row>
    <row r="462" spans="1:13" x14ac:dyDescent="0.3">
      <c r="A462" s="188"/>
      <c r="B462" s="188"/>
      <c r="C462" s="188"/>
      <c r="D462" s="188"/>
      <c r="E462" s="189"/>
      <c r="F462" s="190"/>
      <c r="G462" s="191"/>
      <c r="H462" s="193"/>
      <c r="I462" s="187"/>
      <c r="J462" s="188"/>
      <c r="K462" s="40"/>
      <c r="L462" s="40"/>
      <c r="M462" s="193"/>
    </row>
    <row r="463" spans="1:13" s="188" customFormat="1" ht="15.75" x14ac:dyDescent="0.3">
      <c r="E463" s="190"/>
      <c r="F463" s="190"/>
      <c r="G463" s="191"/>
      <c r="H463" s="40"/>
      <c r="I463" s="40"/>
      <c r="J463" s="40"/>
      <c r="K463" s="40"/>
      <c r="L463" s="40"/>
      <c r="M463" s="40"/>
    </row>
    <row r="464" spans="1:13" x14ac:dyDescent="0.3">
      <c r="A464" s="188"/>
      <c r="B464" s="188"/>
      <c r="C464" s="195"/>
      <c r="D464" s="188"/>
      <c r="E464" s="188"/>
      <c r="F464" s="188"/>
      <c r="G464" s="191"/>
      <c r="H464" s="188"/>
      <c r="I464" s="40"/>
      <c r="J464" s="40"/>
      <c r="K464" s="40"/>
      <c r="L464" s="40"/>
      <c r="M464" s="40"/>
    </row>
    <row r="465" spans="1:13" x14ac:dyDescent="0.3">
      <c r="A465" s="188"/>
      <c r="B465" s="188"/>
      <c r="C465" s="188"/>
      <c r="D465" s="188"/>
      <c r="E465" s="190"/>
      <c r="F465" s="190"/>
      <c r="G465" s="191"/>
      <c r="H465" s="188"/>
      <c r="I465" s="40"/>
      <c r="J465" s="40"/>
      <c r="K465" s="40"/>
      <c r="L465" s="40"/>
      <c r="M465" s="193"/>
    </row>
    <row r="466" spans="1:13" x14ac:dyDescent="0.3">
      <c r="A466" s="188"/>
      <c r="B466" s="188"/>
      <c r="C466" s="188"/>
      <c r="D466" s="188"/>
      <c r="E466" s="189"/>
      <c r="F466" s="190"/>
      <c r="G466" s="191"/>
      <c r="H466" s="193"/>
      <c r="I466" s="191"/>
      <c r="J466" s="188"/>
      <c r="K466" s="191"/>
      <c r="L466" s="188"/>
      <c r="M466" s="191"/>
    </row>
    <row r="467" spans="1:13" x14ac:dyDescent="0.3">
      <c r="A467" s="188"/>
      <c r="B467" s="188"/>
      <c r="C467" s="188"/>
      <c r="D467" s="188"/>
      <c r="E467" s="191"/>
      <c r="F467" s="190"/>
      <c r="G467" s="191"/>
      <c r="H467" s="193"/>
      <c r="I467" s="187"/>
      <c r="J467" s="188"/>
      <c r="K467" s="40"/>
      <c r="L467" s="40"/>
      <c r="M467" s="193"/>
    </row>
    <row r="468" spans="1:13" x14ac:dyDescent="0.3">
      <c r="A468" s="188"/>
      <c r="B468" s="188"/>
      <c r="C468" s="188"/>
      <c r="D468" s="188"/>
      <c r="E468" s="189"/>
      <c r="F468" s="190"/>
      <c r="G468" s="191"/>
      <c r="H468" s="193"/>
      <c r="I468" s="187"/>
      <c r="J468" s="188"/>
      <c r="K468" s="40"/>
      <c r="L468" s="40"/>
      <c r="M468" s="193"/>
    </row>
    <row r="469" spans="1:13" s="188" customFormat="1" ht="15.75" x14ac:dyDescent="0.3">
      <c r="E469" s="190"/>
      <c r="F469" s="190"/>
      <c r="G469" s="191"/>
      <c r="H469" s="40"/>
      <c r="I469" s="40"/>
      <c r="J469" s="40"/>
      <c r="K469" s="40"/>
      <c r="L469" s="40"/>
      <c r="M469" s="40"/>
    </row>
    <row r="470" spans="1:13" s="188" customFormat="1" ht="15.75" x14ac:dyDescent="0.3">
      <c r="G470" s="191"/>
      <c r="I470" s="40"/>
      <c r="J470" s="40"/>
      <c r="K470" s="40"/>
      <c r="L470" s="40"/>
      <c r="M470" s="40"/>
    </row>
    <row r="471" spans="1:13" s="188" customFormat="1" ht="15.75" x14ac:dyDescent="0.3">
      <c r="E471" s="190"/>
      <c r="F471" s="190"/>
      <c r="G471" s="191"/>
      <c r="I471" s="40"/>
      <c r="J471" s="40"/>
      <c r="K471" s="40"/>
      <c r="L471" s="40"/>
      <c r="M471" s="193"/>
    </row>
    <row r="472" spans="1:13" s="188" customFormat="1" ht="15.75" x14ac:dyDescent="0.3">
      <c r="E472" s="189"/>
      <c r="F472" s="190"/>
      <c r="G472" s="191"/>
      <c r="H472" s="193"/>
      <c r="I472" s="191"/>
      <c r="K472" s="191"/>
      <c r="M472" s="191"/>
    </row>
    <row r="473" spans="1:13" x14ac:dyDescent="0.3">
      <c r="A473" s="35"/>
      <c r="B473" s="35"/>
      <c r="C473" s="35"/>
      <c r="D473" s="35"/>
      <c r="E473" s="35"/>
      <c r="F473" s="35"/>
      <c r="G473" s="35"/>
      <c r="H473" s="35"/>
      <c r="I473" s="35"/>
      <c r="J473" s="35"/>
      <c r="K473" s="35"/>
      <c r="L473" s="35"/>
      <c r="M473" s="35"/>
    </row>
    <row r="474" spans="1:13" s="188" customFormat="1" x14ac:dyDescent="0.3">
      <c r="E474" s="191"/>
      <c r="F474" s="190"/>
      <c r="G474" s="191"/>
      <c r="H474" s="193"/>
      <c r="I474" s="187"/>
      <c r="K474" s="40"/>
      <c r="L474" s="40"/>
      <c r="M474" s="193"/>
    </row>
    <row r="475" spans="1:13" s="188" customFormat="1" x14ac:dyDescent="0.3">
      <c r="E475" s="190"/>
      <c r="F475" s="190"/>
      <c r="G475" s="191"/>
      <c r="H475" s="193"/>
      <c r="I475" s="187"/>
      <c r="K475" s="40"/>
      <c r="L475" s="40"/>
      <c r="M475" s="193"/>
    </row>
    <row r="476" spans="1:13" s="188" customFormat="1" x14ac:dyDescent="0.3">
      <c r="E476" s="189"/>
      <c r="F476" s="190"/>
      <c r="G476" s="191"/>
      <c r="H476" s="193"/>
      <c r="I476" s="187"/>
      <c r="K476" s="40"/>
      <c r="L476" s="40"/>
      <c r="M476" s="193"/>
    </row>
    <row r="477" spans="1:13" s="188" customFormat="1" ht="15.75" x14ac:dyDescent="0.3">
      <c r="E477" s="190"/>
      <c r="F477" s="190"/>
      <c r="G477" s="191"/>
      <c r="H477" s="40"/>
      <c r="I477" s="40"/>
      <c r="J477" s="40"/>
      <c r="K477" s="40"/>
      <c r="L477" s="40"/>
      <c r="M477" s="40"/>
    </row>
    <row r="478" spans="1:13" x14ac:dyDescent="0.3">
      <c r="A478" s="188"/>
      <c r="B478" s="188"/>
      <c r="C478" s="195"/>
      <c r="D478" s="188"/>
      <c r="E478" s="188"/>
      <c r="F478" s="188"/>
      <c r="G478" s="191"/>
      <c r="H478" s="188"/>
      <c r="I478" s="40"/>
      <c r="J478" s="40"/>
      <c r="K478" s="40"/>
      <c r="L478" s="40"/>
      <c r="M478" s="40"/>
    </row>
    <row r="479" spans="1:13" s="188" customFormat="1" ht="15.75" x14ac:dyDescent="0.3">
      <c r="E479" s="190"/>
      <c r="F479" s="190"/>
      <c r="G479" s="191"/>
      <c r="I479" s="40"/>
      <c r="J479" s="40"/>
      <c r="K479" s="40"/>
      <c r="L479" s="40"/>
      <c r="M479" s="193"/>
    </row>
    <row r="480" spans="1:13" x14ac:dyDescent="0.3">
      <c r="A480" s="188"/>
      <c r="B480" s="188"/>
      <c r="C480" s="188"/>
      <c r="D480" s="188"/>
      <c r="E480" s="189"/>
      <c r="F480" s="190"/>
      <c r="G480" s="191"/>
      <c r="H480" s="193"/>
      <c r="I480" s="191"/>
      <c r="J480" s="188"/>
      <c r="K480" s="191"/>
      <c r="L480" s="188"/>
      <c r="M480" s="191"/>
    </row>
    <row r="481" spans="1:13" x14ac:dyDescent="0.3">
      <c r="A481" s="188"/>
      <c r="B481" s="188"/>
      <c r="C481" s="188"/>
      <c r="D481" s="188"/>
      <c r="E481" s="191"/>
      <c r="F481" s="190"/>
      <c r="G481" s="191"/>
      <c r="H481" s="193"/>
      <c r="I481" s="187"/>
      <c r="J481" s="188"/>
      <c r="K481" s="40"/>
      <c r="L481" s="40"/>
      <c r="M481" s="193"/>
    </row>
    <row r="482" spans="1:13" x14ac:dyDescent="0.3">
      <c r="A482" s="188"/>
      <c r="B482" s="188"/>
      <c r="C482" s="188"/>
      <c r="D482" s="188"/>
      <c r="E482" s="189"/>
      <c r="F482" s="190"/>
      <c r="G482" s="191"/>
      <c r="H482" s="193"/>
      <c r="I482" s="187"/>
      <c r="J482" s="188"/>
      <c r="K482" s="40"/>
      <c r="L482" s="40"/>
      <c r="M482" s="193"/>
    </row>
    <row r="483" spans="1:13" s="188" customFormat="1" ht="15.75" x14ac:dyDescent="0.3">
      <c r="E483" s="190"/>
      <c r="F483" s="190"/>
      <c r="G483" s="191"/>
      <c r="H483" s="40"/>
      <c r="I483" s="40"/>
      <c r="J483" s="40"/>
      <c r="K483" s="40"/>
      <c r="L483" s="40"/>
      <c r="M483" s="40"/>
    </row>
    <row r="484" spans="1:13" s="188" customFormat="1" ht="15.75" x14ac:dyDescent="0.3">
      <c r="E484" s="190"/>
      <c r="F484" s="190"/>
      <c r="G484" s="191"/>
      <c r="I484" s="40"/>
      <c r="J484" s="40"/>
      <c r="K484" s="40"/>
      <c r="L484" s="40"/>
      <c r="M484" s="40"/>
    </row>
    <row r="485" spans="1:13" s="188" customFormat="1" ht="15.75" x14ac:dyDescent="0.3">
      <c r="E485" s="190"/>
      <c r="F485" s="190"/>
      <c r="G485" s="191"/>
      <c r="I485" s="40"/>
      <c r="J485" s="40"/>
      <c r="K485" s="40"/>
      <c r="L485" s="40"/>
      <c r="M485" s="193"/>
    </row>
    <row r="486" spans="1:13" s="188" customFormat="1" x14ac:dyDescent="0.3">
      <c r="E486" s="190"/>
      <c r="F486" s="190"/>
      <c r="G486" s="191"/>
      <c r="H486" s="193"/>
      <c r="I486" s="187"/>
      <c r="K486" s="40"/>
      <c r="L486" s="40"/>
      <c r="M486" s="193"/>
    </row>
    <row r="487" spans="1:13" s="188" customFormat="1" x14ac:dyDescent="0.3">
      <c r="E487" s="190"/>
      <c r="F487" s="190"/>
      <c r="G487" s="191"/>
      <c r="H487" s="193"/>
      <c r="I487" s="187"/>
      <c r="K487" s="40"/>
      <c r="L487" s="40"/>
      <c r="M487" s="193"/>
    </row>
    <row r="488" spans="1:13" s="188" customFormat="1" x14ac:dyDescent="0.3">
      <c r="B488" s="117"/>
      <c r="E488" s="190"/>
      <c r="F488" s="190"/>
      <c r="G488" s="191"/>
      <c r="H488" s="193"/>
      <c r="I488" s="187"/>
      <c r="K488" s="40"/>
      <c r="L488" s="40"/>
      <c r="M488" s="193"/>
    </row>
    <row r="489" spans="1:13" s="188" customFormat="1" x14ac:dyDescent="0.3">
      <c r="E489" s="190"/>
      <c r="F489" s="190"/>
      <c r="G489" s="191"/>
      <c r="H489" s="193"/>
      <c r="I489" s="187"/>
      <c r="K489" s="40"/>
      <c r="L489" s="40"/>
      <c r="M489" s="193"/>
    </row>
    <row r="490" spans="1:13" s="188" customFormat="1" x14ac:dyDescent="0.3">
      <c r="E490" s="189"/>
      <c r="F490" s="190"/>
      <c r="G490" s="191"/>
      <c r="H490" s="193"/>
      <c r="I490" s="187"/>
      <c r="K490" s="40"/>
      <c r="L490" s="40"/>
      <c r="M490" s="193"/>
    </row>
    <row r="491" spans="1:13" s="188" customFormat="1" ht="15.75" x14ac:dyDescent="0.3">
      <c r="E491" s="190"/>
      <c r="F491" s="190"/>
      <c r="G491" s="191"/>
      <c r="H491" s="40"/>
      <c r="I491" s="40"/>
      <c r="J491" s="40"/>
      <c r="K491" s="40"/>
      <c r="L491" s="40"/>
      <c r="M491" s="40"/>
    </row>
    <row r="492" spans="1:13" x14ac:dyDescent="0.3">
      <c r="A492" s="188"/>
      <c r="B492" s="188"/>
      <c r="C492" s="188"/>
      <c r="D492" s="188"/>
      <c r="E492" s="188"/>
      <c r="F492" s="188"/>
      <c r="G492" s="191"/>
      <c r="H492" s="188"/>
      <c r="I492" s="40"/>
      <c r="J492" s="40"/>
      <c r="K492" s="40"/>
      <c r="L492" s="40"/>
      <c r="M492" s="40"/>
    </row>
    <row r="493" spans="1:13" x14ac:dyDescent="0.3">
      <c r="A493" s="188"/>
      <c r="B493" s="188"/>
      <c r="C493" s="188"/>
      <c r="D493" s="188"/>
      <c r="E493" s="190"/>
      <c r="F493" s="190"/>
      <c r="G493" s="191"/>
      <c r="H493" s="188"/>
      <c r="I493" s="40"/>
      <c r="J493" s="40"/>
      <c r="K493" s="40"/>
      <c r="L493" s="40"/>
      <c r="M493" s="193"/>
    </row>
    <row r="494" spans="1:13" x14ac:dyDescent="0.3">
      <c r="A494" s="188"/>
      <c r="B494" s="188"/>
      <c r="C494" s="188"/>
      <c r="D494" s="188"/>
      <c r="E494" s="190"/>
      <c r="F494" s="190"/>
      <c r="G494" s="191"/>
      <c r="H494" s="193"/>
      <c r="I494" s="191"/>
      <c r="J494" s="188"/>
      <c r="K494" s="191"/>
      <c r="L494" s="188"/>
      <c r="M494" s="191"/>
    </row>
    <row r="495" spans="1:13" x14ac:dyDescent="0.3">
      <c r="A495" s="188"/>
      <c r="B495" s="188"/>
      <c r="C495" s="188"/>
      <c r="D495" s="188"/>
      <c r="E495" s="191"/>
      <c r="F495" s="190"/>
      <c r="G495" s="191"/>
      <c r="H495" s="193"/>
      <c r="I495" s="187"/>
      <c r="J495" s="188"/>
      <c r="K495" s="40"/>
      <c r="L495" s="40"/>
      <c r="M495" s="193"/>
    </row>
    <row r="496" spans="1:13" x14ac:dyDescent="0.3">
      <c r="A496" s="188"/>
      <c r="B496" s="188"/>
      <c r="C496" s="188"/>
      <c r="D496" s="188"/>
      <c r="E496" s="190"/>
      <c r="F496" s="190"/>
      <c r="G496" s="191"/>
      <c r="H496" s="193"/>
      <c r="I496" s="187"/>
      <c r="J496" s="188"/>
      <c r="K496" s="40"/>
      <c r="L496" s="40"/>
      <c r="M496" s="193"/>
    </row>
    <row r="497" spans="1:13" x14ac:dyDescent="0.3">
      <c r="A497" s="188"/>
      <c r="B497" s="188"/>
      <c r="C497" s="188"/>
      <c r="D497" s="188"/>
      <c r="E497" s="190"/>
      <c r="F497" s="190"/>
      <c r="G497" s="191"/>
      <c r="H497" s="193"/>
      <c r="I497" s="187"/>
      <c r="J497" s="188"/>
      <c r="K497" s="40"/>
      <c r="L497" s="40"/>
      <c r="M497" s="193"/>
    </row>
    <row r="498" spans="1:13" s="188" customFormat="1" ht="15.75" x14ac:dyDescent="0.3">
      <c r="E498" s="190"/>
      <c r="F498" s="190"/>
      <c r="G498" s="191"/>
      <c r="H498" s="40"/>
      <c r="I498" s="40"/>
      <c r="J498" s="40"/>
      <c r="K498" s="40"/>
      <c r="L498" s="40"/>
      <c r="M498" s="40"/>
    </row>
    <row r="499" spans="1:13" s="188" customFormat="1" ht="15.75" x14ac:dyDescent="0.3">
      <c r="E499" s="190"/>
      <c r="F499" s="190"/>
      <c r="G499" s="191"/>
      <c r="H499" s="192"/>
      <c r="I499" s="40"/>
      <c r="J499" s="192"/>
      <c r="K499" s="40"/>
      <c r="L499" s="192"/>
      <c r="M499" s="198"/>
    </row>
    <row r="500" spans="1:13" s="188" customFormat="1" ht="15.75" x14ac:dyDescent="0.3">
      <c r="E500" s="190"/>
      <c r="F500" s="190"/>
      <c r="G500" s="191"/>
      <c r="H500" s="40"/>
      <c r="I500" s="40"/>
      <c r="J500" s="40"/>
      <c r="K500" s="40"/>
      <c r="L500" s="40"/>
      <c r="M500" s="40"/>
    </row>
    <row r="501" spans="1:13" s="188" customFormat="1" ht="15.75" x14ac:dyDescent="0.3">
      <c r="E501" s="190"/>
      <c r="F501" s="190"/>
      <c r="G501" s="191"/>
      <c r="H501" s="40"/>
      <c r="I501" s="40"/>
      <c r="J501" s="40"/>
      <c r="K501" s="40"/>
      <c r="L501" s="40"/>
      <c r="M501" s="40"/>
    </row>
    <row r="502" spans="1:13" s="188" customFormat="1" ht="15.75" x14ac:dyDescent="0.3">
      <c r="E502" s="190"/>
      <c r="F502" s="190"/>
      <c r="G502" s="191"/>
      <c r="H502" s="40"/>
      <c r="I502" s="40"/>
      <c r="J502" s="40"/>
      <c r="K502" s="40"/>
      <c r="L502" s="40"/>
      <c r="M502" s="40"/>
    </row>
    <row r="503" spans="1:13" s="188" customFormat="1" ht="15.75" x14ac:dyDescent="0.3">
      <c r="B503" s="117"/>
      <c r="C503" s="195"/>
      <c r="E503" s="190"/>
      <c r="F503" s="190"/>
      <c r="G503" s="199"/>
      <c r="I503" s="40"/>
      <c r="K503" s="40"/>
      <c r="M503" s="193"/>
    </row>
    <row r="504" spans="1:13" s="188" customFormat="1" ht="15.75" x14ac:dyDescent="0.3">
      <c r="E504" s="190"/>
      <c r="F504" s="190"/>
      <c r="G504" s="191"/>
      <c r="H504" s="40"/>
      <c r="I504" s="40"/>
      <c r="J504" s="40"/>
      <c r="K504" s="40"/>
      <c r="L504" s="40"/>
      <c r="M504" s="40"/>
    </row>
    <row r="505" spans="1:13" s="188" customFormat="1" ht="15.75" x14ac:dyDescent="0.3">
      <c r="E505" s="190"/>
      <c r="F505" s="190"/>
      <c r="G505" s="191"/>
      <c r="H505" s="192"/>
      <c r="I505" s="40"/>
      <c r="J505" s="192"/>
      <c r="K505" s="40"/>
      <c r="L505" s="192"/>
      <c r="M505" s="198"/>
    </row>
    <row r="506" spans="1:13" x14ac:dyDescent="0.3">
      <c r="A506" s="35"/>
      <c r="B506" s="35"/>
      <c r="C506" s="35"/>
      <c r="D506" s="35"/>
      <c r="E506" s="35"/>
      <c r="F506" s="35"/>
      <c r="G506" s="35"/>
      <c r="H506" s="35"/>
      <c r="I506" s="35"/>
      <c r="J506" s="35"/>
      <c r="K506" s="35"/>
      <c r="L506" s="35"/>
      <c r="M506" s="35"/>
    </row>
  </sheetData>
  <pageMargins left="0" right="0" top="0.75" bottom="0.75" header="0.3" footer="0.3"/>
  <pageSetup paperSize="9" scale="84" orientation="landscape" r:id="rId1"/>
  <headerFooter alignWithMargins="0">
    <oddFooter>&amp;C
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K.X.</vt:lpstr>
      <vt:lpstr>ობ.ხ. 2.1</vt:lpstr>
      <vt:lpstr>x.2-1</vt:lpstr>
      <vt:lpstr>K.X.!Print_Area</vt:lpstr>
      <vt:lpstr>'x.2-1'!Print_Area</vt:lpstr>
      <vt:lpstr>K.X.!Print_Titles</vt:lpstr>
      <vt:lpstr>'x.2-1'!Print_Titles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2012-09-17T20:37:05Z</cp:lastPrinted>
  <dcterms:created xsi:type="dcterms:W3CDTF">2006-09-16T00:00:00Z</dcterms:created>
  <dcterms:modified xsi:type="dcterms:W3CDTF">2020-09-16T13:26:33Z</dcterms:modified>
</cp:coreProperties>
</file>