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loladze\Desktop\თელავი\tender\"/>
    </mc:Choice>
  </mc:AlternateContent>
  <bookViews>
    <workbookView xWindow="-120" yWindow="0" windowWidth="19440" windowHeight="11040" tabRatio="599" activeTab="8"/>
  </bookViews>
  <sheets>
    <sheet name="თავფურცელ" sheetId="79" r:id="rId1"/>
    <sheet name="კრებსითი GEO" sheetId="43" r:id="rId2"/>
    <sheet name="1-1" sheetId="104" r:id="rId3"/>
    <sheet name="1-2" sheetId="40" r:id="rId4"/>
    <sheet name="1-3" sheetId="108" r:id="rId5"/>
    <sheet name="1-4" sheetId="107" r:id="rId6"/>
    <sheet name="1-5" sheetId="64" r:id="rId7"/>
    <sheet name="1-6" sheetId="99" r:id="rId8"/>
    <sheet name="1-7" sheetId="100" r:id="rId9"/>
    <sheet name="&amp;&amp;&amp;" sheetId="103" state="hidden" r:id="rId10"/>
  </sheets>
  <definedNames>
    <definedName name="_xlnm._FilterDatabase" localSheetId="2" hidden="1">'1-1'!$A$9:$N$307</definedName>
    <definedName name="_xlnm._FilterDatabase" localSheetId="3" hidden="1">'1-2'!$C$10:$N$133</definedName>
    <definedName name="_xlnm._FilterDatabase" localSheetId="4" hidden="1">'1-3'!$A$9:$N$35</definedName>
    <definedName name="_xlnm._FilterDatabase" localSheetId="5" hidden="1">'1-4'!$B$9:$N$26</definedName>
    <definedName name="_xlnm._FilterDatabase" localSheetId="6" hidden="1">'1-5'!$A$9:$P$29</definedName>
    <definedName name="_xlnm._FilterDatabase" localSheetId="7" hidden="1">'1-6'!$A$9:$Q$39</definedName>
    <definedName name="_xlnm._FilterDatabase" localSheetId="8" hidden="1">'1-7'!$A$9:$N$25</definedName>
    <definedName name="_xlnm._FilterDatabase" localSheetId="1" hidden="1">'კრებსითი GEO'!$B$7:$I$14</definedName>
    <definedName name="_xlnm.Print_Area" localSheetId="2">'1-1'!$A$1:$N$320</definedName>
    <definedName name="_xlnm.Print_Area" localSheetId="3">'1-2'!$A$1:$N$144</definedName>
    <definedName name="_xlnm.Print_Area" localSheetId="4">'1-3'!$A$1:$N$46</definedName>
    <definedName name="_xlnm.Print_Area" localSheetId="5">'1-4'!$A$1:$N$59</definedName>
    <definedName name="_xlnm.Print_Area" localSheetId="6">'1-5'!$A$1:$N$33</definedName>
    <definedName name="_xlnm.Print_Area" localSheetId="7">'1-6'!$A$1:$N$47</definedName>
    <definedName name="_xlnm.Print_Area" localSheetId="8">'1-7'!$A$1:$N$34</definedName>
    <definedName name="_xlnm.Print_Area" localSheetId="0">თავფურცელ!$A$1:$N$27</definedName>
    <definedName name="_xlnm.Print_Area" localSheetId="1">'კრებსითი GEO'!$B$2:$I$21</definedName>
    <definedName name="_xlnm.Print_Titles" localSheetId="2">'1-1'!$7:$9</definedName>
    <definedName name="_xlnm.Print_Titles" localSheetId="3">'1-2'!$7:$9</definedName>
    <definedName name="_xlnm.Print_Titles" localSheetId="4">'1-3'!$7:$9</definedName>
    <definedName name="_xlnm.Print_Titles" localSheetId="5">'1-4'!$7:$9</definedName>
    <definedName name="_xlnm.Print_Titles" localSheetId="6">'1-5'!$7:$9</definedName>
    <definedName name="_xlnm.Print_Titles" localSheetId="7">'1-6'!$7:$9</definedName>
    <definedName name="_xlnm.Print_Titles" localSheetId="8">'1-7'!$7:$9</definedName>
    <definedName name="Summary" localSheetId="4">#REF!</definedName>
    <definedName name="Summary" localSheetId="5">#REF!</definedName>
    <definedName name="Summary" localSheetId="6">#REF!</definedName>
    <definedName name="Summary" localSheetId="0">#REF!</definedName>
    <definedName name="Summary" localSheetId="1">#REF!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104" l="1"/>
  <c r="G22" i="64"/>
  <c r="I22" i="64" s="1"/>
  <c r="N22" i="64" s="1"/>
  <c r="I21" i="64"/>
  <c r="N21" i="64" s="1"/>
  <c r="K20" i="64"/>
  <c r="N20" i="64" s="1"/>
  <c r="D20" i="64"/>
  <c r="I20" i="104"/>
  <c r="N20" i="104" s="1"/>
  <c r="G144" i="104" l="1"/>
  <c r="I144" i="104" s="1"/>
  <c r="N144" i="104" s="1"/>
  <c r="F146" i="104"/>
  <c r="F136" i="104"/>
  <c r="G27" i="99" l="1"/>
  <c r="I297" i="104"/>
  <c r="N297" i="104" s="1"/>
  <c r="G152" i="104"/>
  <c r="E150" i="104"/>
  <c r="G148" i="104"/>
  <c r="G150" i="104" s="1"/>
  <c r="I150" i="104" s="1"/>
  <c r="N150" i="104" s="1"/>
  <c r="E149" i="104"/>
  <c r="D149" i="104"/>
  <c r="F51" i="104"/>
  <c r="E51" i="104"/>
  <c r="D51" i="104"/>
  <c r="G206" i="104"/>
  <c r="G212" i="104"/>
  <c r="G228" i="104"/>
  <c r="G267" i="104"/>
  <c r="G188" i="104"/>
  <c r="G192" i="104" s="1"/>
  <c r="F291" i="104"/>
  <c r="F290" i="104"/>
  <c r="F289" i="104"/>
  <c r="F288" i="104"/>
  <c r="E286" i="104"/>
  <c r="D286" i="104"/>
  <c r="F282" i="104"/>
  <c r="F280" i="104"/>
  <c r="E279" i="104"/>
  <c r="D279" i="104"/>
  <c r="F307" i="104"/>
  <c r="F306" i="104"/>
  <c r="F305" i="104"/>
  <c r="E303" i="104"/>
  <c r="D303" i="104"/>
  <c r="G300" i="104"/>
  <c r="I300" i="104" s="1"/>
  <c r="N300" i="104" s="1"/>
  <c r="I299" i="104"/>
  <c r="N299" i="104" s="1"/>
  <c r="I298" i="104"/>
  <c r="N298" i="104" s="1"/>
  <c r="I296" i="104"/>
  <c r="N296" i="104" s="1"/>
  <c r="I295" i="104"/>
  <c r="N295" i="104" s="1"/>
  <c r="E293" i="104"/>
  <c r="D293" i="104"/>
  <c r="G220" i="104" l="1"/>
  <c r="G149" i="104"/>
  <c r="K149" i="104" s="1"/>
  <c r="N149" i="104" s="1"/>
  <c r="A188" i="104" l="1"/>
  <c r="A195" i="104" s="1"/>
  <c r="A202" i="104" s="1"/>
  <c r="A206" i="104" s="1"/>
  <c r="A212" i="104" s="1"/>
  <c r="G202" i="104"/>
  <c r="G195" i="104"/>
  <c r="E196" i="104"/>
  <c r="D196" i="104"/>
  <c r="G263" i="104"/>
  <c r="I263" i="104" s="1"/>
  <c r="N263" i="104" s="1"/>
  <c r="G262" i="104"/>
  <c r="G261" i="104"/>
  <c r="M261" i="104" s="1"/>
  <c r="N261" i="104" s="1"/>
  <c r="G260" i="104"/>
  <c r="D260" i="104"/>
  <c r="G168" i="104"/>
  <c r="G176" i="104" s="1"/>
  <c r="F177" i="104"/>
  <c r="F174" i="104"/>
  <c r="F173" i="104"/>
  <c r="F172" i="104"/>
  <c r="F171" i="104"/>
  <c r="E171" i="104"/>
  <c r="F170" i="104"/>
  <c r="E169" i="104"/>
  <c r="G201" i="104" l="1"/>
  <c r="I201" i="104" s="1"/>
  <c r="N201" i="104" s="1"/>
  <c r="G181" i="104"/>
  <c r="G236" i="104" s="1"/>
  <c r="G248" i="104" s="1"/>
  <c r="I248" i="104" s="1"/>
  <c r="N248" i="104" s="1"/>
  <c r="G198" i="104"/>
  <c r="I198" i="104" s="1"/>
  <c r="N198" i="104" s="1"/>
  <c r="G200" i="104"/>
  <c r="I200" i="104" s="1"/>
  <c r="N200" i="104" s="1"/>
  <c r="G196" i="104"/>
  <c r="G197" i="104"/>
  <c r="M197" i="104" s="1"/>
  <c r="N197" i="104" s="1"/>
  <c r="G199" i="104"/>
  <c r="I199" i="104" s="1"/>
  <c r="N199" i="104" s="1"/>
  <c r="K196" i="104"/>
  <c r="N196" i="104" s="1"/>
  <c r="I262" i="104"/>
  <c r="N262" i="104" s="1"/>
  <c r="K260" i="104"/>
  <c r="N260" i="104" s="1"/>
  <c r="G177" i="104"/>
  <c r="I177" i="104" s="1"/>
  <c r="N177" i="104" s="1"/>
  <c r="G170" i="104"/>
  <c r="I170" i="104" s="1"/>
  <c r="N170" i="104" s="1"/>
  <c r="G174" i="104"/>
  <c r="I174" i="104" s="1"/>
  <c r="N174" i="104" s="1"/>
  <c r="G169" i="104"/>
  <c r="K169" i="104" s="1"/>
  <c r="N169" i="104" s="1"/>
  <c r="G171" i="104"/>
  <c r="I171" i="104" s="1"/>
  <c r="N171" i="104" s="1"/>
  <c r="G173" i="104"/>
  <c r="I173" i="104" s="1"/>
  <c r="N173" i="104" s="1"/>
  <c r="G175" i="104"/>
  <c r="I175" i="104" s="1"/>
  <c r="N175" i="104" s="1"/>
  <c r="I176" i="104"/>
  <c r="N176" i="104" s="1"/>
  <c r="G172" i="104"/>
  <c r="I172" i="104" s="1"/>
  <c r="N172" i="104" s="1"/>
  <c r="E142" i="104" l="1"/>
  <c r="E140" i="104"/>
  <c r="D140" i="104"/>
  <c r="G147" i="104"/>
  <c r="I147" i="104" s="1"/>
  <c r="N147" i="104" s="1"/>
  <c r="I146" i="104"/>
  <c r="N146" i="104" s="1"/>
  <c r="G142" i="104"/>
  <c r="I142" i="104" s="1"/>
  <c r="N142" i="104" s="1"/>
  <c r="G141" i="104"/>
  <c r="M141" i="104" s="1"/>
  <c r="N141" i="104" s="1"/>
  <c r="G140" i="104"/>
  <c r="D135" i="104"/>
  <c r="G269" i="104"/>
  <c r="G264" i="104"/>
  <c r="G278" i="104" s="1"/>
  <c r="G160" i="104"/>
  <c r="E268" i="104"/>
  <c r="D268" i="104"/>
  <c r="E265" i="104"/>
  <c r="D265" i="104"/>
  <c r="G270" i="104"/>
  <c r="G24" i="104"/>
  <c r="G22" i="104"/>
  <c r="G17" i="104"/>
  <c r="D128" i="104"/>
  <c r="E128" i="104"/>
  <c r="K140" i="104" l="1"/>
  <c r="N140" i="104" s="1"/>
  <c r="G145" i="104"/>
  <c r="I145" i="104" s="1"/>
  <c r="N145" i="104" s="1"/>
  <c r="G266" i="104"/>
  <c r="I266" i="104" s="1"/>
  <c r="N266" i="104" s="1"/>
  <c r="G138" i="104"/>
  <c r="I138" i="104" s="1"/>
  <c r="N138" i="104" s="1"/>
  <c r="I136" i="104"/>
  <c r="N136" i="104" s="1"/>
  <c r="G265" i="104"/>
  <c r="K265" i="104" s="1"/>
  <c r="N265" i="104" s="1"/>
  <c r="G274" i="104"/>
  <c r="G268" i="104"/>
  <c r="K268" i="104" s="1"/>
  <c r="N268" i="104" s="1"/>
  <c r="I269" i="104"/>
  <c r="N269" i="104" s="1"/>
  <c r="G26" i="104"/>
  <c r="G28" i="104"/>
  <c r="G285" i="104" l="1"/>
  <c r="G292" i="104" s="1"/>
  <c r="G282" i="104"/>
  <c r="G281" i="104"/>
  <c r="M281" i="104" s="1"/>
  <c r="N281" i="104" s="1"/>
  <c r="G279" i="104"/>
  <c r="K279" i="104" s="1"/>
  <c r="N279" i="104" s="1"/>
  <c r="G280" i="104"/>
  <c r="M280" i="104" s="1"/>
  <c r="N280" i="104" s="1"/>
  <c r="G135" i="104"/>
  <c r="G137" i="104"/>
  <c r="I137" i="104" s="1"/>
  <c r="N137" i="104" s="1"/>
  <c r="K135" i="104" l="1"/>
  <c r="N135" i="104" s="1"/>
  <c r="G143" i="104"/>
  <c r="I143" i="104" s="1"/>
  <c r="N143" i="104" s="1"/>
  <c r="G301" i="104"/>
  <c r="I301" i="104" s="1"/>
  <c r="N301" i="104" s="1"/>
  <c r="G302" i="104"/>
  <c r="G293" i="104"/>
  <c r="K293" i="104" s="1"/>
  <c r="N293" i="104" s="1"/>
  <c r="G294" i="104"/>
  <c r="M294" i="104" s="1"/>
  <c r="N294" i="104" s="1"/>
  <c r="G284" i="104"/>
  <c r="I284" i="104" s="1"/>
  <c r="N284" i="104" s="1"/>
  <c r="G283" i="104"/>
  <c r="I283" i="104" s="1"/>
  <c r="N283" i="104" s="1"/>
  <c r="G286" i="104"/>
  <c r="K286" i="104" s="1"/>
  <c r="N286" i="104" s="1"/>
  <c r="G287" i="104"/>
  <c r="M287" i="104" s="1"/>
  <c r="N287" i="104" s="1"/>
  <c r="G288" i="104"/>
  <c r="I288" i="104" s="1"/>
  <c r="N288" i="104" s="1"/>
  <c r="G289" i="104"/>
  <c r="I289" i="104" s="1"/>
  <c r="N289" i="104" s="1"/>
  <c r="G291" i="104"/>
  <c r="I291" i="104" s="1"/>
  <c r="N291" i="104" s="1"/>
  <c r="G290" i="104"/>
  <c r="I290" i="104" s="1"/>
  <c r="N290" i="104" s="1"/>
  <c r="G306" i="104" l="1"/>
  <c r="I306" i="104" s="1"/>
  <c r="N306" i="104" s="1"/>
  <c r="G305" i="104"/>
  <c r="I305" i="104" s="1"/>
  <c r="N305" i="104" s="1"/>
  <c r="G304" i="104"/>
  <c r="M304" i="104" s="1"/>
  <c r="N304" i="104" s="1"/>
  <c r="G307" i="104"/>
  <c r="I307" i="104" s="1"/>
  <c r="N307" i="104" s="1"/>
  <c r="G303" i="104"/>
  <c r="K303" i="104" s="1"/>
  <c r="N303" i="104" s="1"/>
  <c r="G121" i="104" l="1"/>
  <c r="I121" i="104" s="1"/>
  <c r="N121" i="104" s="1"/>
  <c r="G120" i="104"/>
  <c r="G119" i="104"/>
  <c r="D117" i="104"/>
  <c r="F125" i="104"/>
  <c r="F131" i="104"/>
  <c r="F130" i="104"/>
  <c r="I120" i="104"/>
  <c r="N120" i="104" s="1"/>
  <c r="G110" i="104"/>
  <c r="G109" i="104"/>
  <c r="G101" i="104"/>
  <c r="G90" i="104"/>
  <c r="G82" i="104"/>
  <c r="G53" i="104"/>
  <c r="G29" i="104"/>
  <c r="M29" i="104" s="1"/>
  <c r="G35" i="104"/>
  <c r="G31" i="104"/>
  <c r="G70" i="104"/>
  <c r="G69" i="104"/>
  <c r="G61" i="104"/>
  <c r="G66" i="104"/>
  <c r="G23" i="104"/>
  <c r="E23" i="104"/>
  <c r="D23" i="104"/>
  <c r="G25" i="104"/>
  <c r="E25" i="104"/>
  <c r="D25" i="104"/>
  <c r="E18" i="104"/>
  <c r="A17" i="104"/>
  <c r="G18" i="104"/>
  <c r="D18" i="104"/>
  <c r="E37" i="99"/>
  <c r="D37" i="99"/>
  <c r="G19" i="104" l="1"/>
  <c r="M19" i="104" s="1"/>
  <c r="N19" i="104" s="1"/>
  <c r="G21" i="104"/>
  <c r="I21" i="104" s="1"/>
  <c r="N21" i="104" s="1"/>
  <c r="G116" i="104"/>
  <c r="G122" i="104" s="1"/>
  <c r="N29" i="104"/>
  <c r="G132" i="104"/>
  <c r="I132" i="104" s="1"/>
  <c r="N132" i="104" s="1"/>
  <c r="I119" i="104"/>
  <c r="N119" i="104" s="1"/>
  <c r="G128" i="104"/>
  <c r="K128" i="104" s="1"/>
  <c r="N128" i="104" s="1"/>
  <c r="G130" i="104"/>
  <c r="I130" i="104" s="1"/>
  <c r="N130" i="104" s="1"/>
  <c r="G131" i="104"/>
  <c r="I131" i="104" s="1"/>
  <c r="N131" i="104" s="1"/>
  <c r="G129" i="104"/>
  <c r="M129" i="104" s="1"/>
  <c r="N129" i="104" s="1"/>
  <c r="G123" i="104"/>
  <c r="I123" i="104" s="1"/>
  <c r="N123" i="104" s="1"/>
  <c r="I101" i="104"/>
  <c r="N101" i="104" s="1"/>
  <c r="G44" i="104"/>
  <c r="G37" i="104"/>
  <c r="K23" i="104"/>
  <c r="N23" i="104" s="1"/>
  <c r="K18" i="104"/>
  <c r="N18" i="104" s="1"/>
  <c r="K25" i="104"/>
  <c r="N25" i="104" s="1"/>
  <c r="A22" i="104"/>
  <c r="A24" i="104" s="1"/>
  <c r="A26" i="104" s="1"/>
  <c r="A28" i="104" s="1"/>
  <c r="A31" i="104" s="1"/>
  <c r="G27" i="104"/>
  <c r="K27" i="104" s="1"/>
  <c r="N27" i="104" s="1"/>
  <c r="I30" i="99"/>
  <c r="N30" i="99" s="1"/>
  <c r="I29" i="99"/>
  <c r="N29" i="99" s="1"/>
  <c r="D28" i="99"/>
  <c r="G31" i="99"/>
  <c r="I31" i="99" s="1"/>
  <c r="N31" i="99" s="1"/>
  <c r="G37" i="99"/>
  <c r="K37" i="99" s="1"/>
  <c r="N37" i="99" s="1"/>
  <c r="G38" i="99"/>
  <c r="I38" i="99" s="1"/>
  <c r="N38" i="99" s="1"/>
  <c r="G39" i="99"/>
  <c r="I39" i="99" s="1"/>
  <c r="N39" i="99" s="1"/>
  <c r="G124" i="104" l="1"/>
  <c r="I124" i="104" s="1"/>
  <c r="N124" i="104" s="1"/>
  <c r="G117" i="104"/>
  <c r="K117" i="104" s="1"/>
  <c r="N117" i="104" s="1"/>
  <c r="G126" i="104"/>
  <c r="I126" i="104" s="1"/>
  <c r="N126" i="104" s="1"/>
  <c r="G118" i="104"/>
  <c r="M118" i="104" s="1"/>
  <c r="N118" i="104" s="1"/>
  <c r="G125" i="104"/>
  <c r="M125" i="104" s="1"/>
  <c r="N125" i="104" s="1"/>
  <c r="I122" i="104"/>
  <c r="N122" i="104" s="1"/>
  <c r="G28" i="99"/>
  <c r="K28" i="99" s="1"/>
  <c r="N28" i="99" s="1"/>
  <c r="D74" i="40"/>
  <c r="D69" i="40"/>
  <c r="D24" i="108" l="1"/>
  <c r="D42" i="40"/>
  <c r="B2" i="43"/>
  <c r="E13" i="104" l="1"/>
  <c r="D13" i="104"/>
  <c r="I48" i="107"/>
  <c r="N48" i="107" s="1"/>
  <c r="C48" i="107"/>
  <c r="G45" i="107"/>
  <c r="G44" i="107"/>
  <c r="I44" i="107" s="1"/>
  <c r="N44" i="107" s="1"/>
  <c r="C44" i="107"/>
  <c r="G43" i="107"/>
  <c r="I43" i="107" s="1"/>
  <c r="N43" i="107" s="1"/>
  <c r="G42" i="107"/>
  <c r="I31" i="107"/>
  <c r="N31" i="107" s="1"/>
  <c r="I30" i="107"/>
  <c r="N30" i="107" s="1"/>
  <c r="I40" i="107"/>
  <c r="N40" i="107" s="1"/>
  <c r="G37" i="107"/>
  <c r="G38" i="107" s="1"/>
  <c r="A33" i="107"/>
  <c r="A37" i="107" s="1"/>
  <c r="A41" i="107" s="1"/>
  <c r="A45" i="107" s="1"/>
  <c r="E29" i="107"/>
  <c r="E30" i="107" s="1"/>
  <c r="E31" i="107" s="1"/>
  <c r="D29" i="107"/>
  <c r="G28" i="107"/>
  <c r="G32" i="107" s="1"/>
  <c r="I32" i="107" s="1"/>
  <c r="N32" i="107" s="1"/>
  <c r="D34" i="107"/>
  <c r="E34" i="107"/>
  <c r="G34" i="107"/>
  <c r="G36" i="107"/>
  <c r="I36" i="107" s="1"/>
  <c r="N36" i="107" s="1"/>
  <c r="K34" i="107" l="1"/>
  <c r="N34" i="107" s="1"/>
  <c r="G13" i="104"/>
  <c r="K13" i="104" s="1"/>
  <c r="K38" i="107"/>
  <c r="N38" i="107" s="1"/>
  <c r="K42" i="107"/>
  <c r="N42" i="107" s="1"/>
  <c r="G47" i="107"/>
  <c r="I47" i="107" s="1"/>
  <c r="N47" i="107" s="1"/>
  <c r="G46" i="107"/>
  <c r="K46" i="107" s="1"/>
  <c r="N46" i="107" s="1"/>
  <c r="G39" i="107"/>
  <c r="I39" i="107" s="1"/>
  <c r="N39" i="107" s="1"/>
  <c r="G35" i="107"/>
  <c r="I35" i="107" s="1"/>
  <c r="N35" i="107" s="1"/>
  <c r="G29" i="107"/>
  <c r="K29" i="107" s="1"/>
  <c r="N29" i="107" s="1"/>
  <c r="G16" i="104" l="1"/>
  <c r="I16" i="104" s="1"/>
  <c r="N16" i="104" s="1"/>
  <c r="I15" i="104"/>
  <c r="N15" i="104" s="1"/>
  <c r="G14" i="104"/>
  <c r="M14" i="104" s="1"/>
  <c r="N14" i="104" s="1"/>
  <c r="N13" i="104"/>
  <c r="D62" i="40"/>
  <c r="D57" i="40"/>
  <c r="D52" i="40"/>
  <c r="D47" i="40"/>
  <c r="D37" i="40"/>
  <c r="D32" i="40"/>
  <c r="D32" i="108"/>
  <c r="I27" i="108"/>
  <c r="N27" i="108" s="1"/>
  <c r="G23" i="108"/>
  <c r="I29" i="108"/>
  <c r="N29" i="108" s="1"/>
  <c r="I28" i="108"/>
  <c r="N28" i="108" s="1"/>
  <c r="F29" i="108"/>
  <c r="G65" i="40"/>
  <c r="I65" i="40" s="1"/>
  <c r="N65" i="40" s="1"/>
  <c r="G64" i="40"/>
  <c r="M64" i="40" s="1"/>
  <c r="N64" i="40" s="1"/>
  <c r="G63" i="40"/>
  <c r="I63" i="40" s="1"/>
  <c r="N63" i="40" s="1"/>
  <c r="G62" i="40"/>
  <c r="G60" i="40"/>
  <c r="I60" i="40" s="1"/>
  <c r="N60" i="40" s="1"/>
  <c r="G59" i="40"/>
  <c r="M59" i="40" s="1"/>
  <c r="N59" i="40" s="1"/>
  <c r="G58" i="40"/>
  <c r="G57" i="40"/>
  <c r="G11" i="108"/>
  <c r="G128" i="40"/>
  <c r="G129" i="40" s="1"/>
  <c r="I132" i="40"/>
  <c r="N132" i="40" s="1"/>
  <c r="I131" i="40"/>
  <c r="N131" i="40" s="1"/>
  <c r="D129" i="40"/>
  <c r="G113" i="40"/>
  <c r="I126" i="40"/>
  <c r="N126" i="40" s="1"/>
  <c r="D125" i="40"/>
  <c r="G124" i="40"/>
  <c r="G125" i="40" s="1"/>
  <c r="I117" i="40"/>
  <c r="N117" i="40" s="1"/>
  <c r="I116" i="40"/>
  <c r="N116" i="40" s="1"/>
  <c r="K62" i="40" l="1"/>
  <c r="N62" i="40" s="1"/>
  <c r="I58" i="40"/>
  <c r="N58" i="40" s="1"/>
  <c r="K57" i="40"/>
  <c r="N57" i="40" s="1"/>
  <c r="G133" i="40"/>
  <c r="I133" i="40" s="1"/>
  <c r="N133" i="40" s="1"/>
  <c r="G130" i="40"/>
  <c r="M130" i="40" s="1"/>
  <c r="N130" i="40" s="1"/>
  <c r="K129" i="40"/>
  <c r="N129" i="40" s="1"/>
  <c r="K125" i="40"/>
  <c r="N125" i="40" s="1"/>
  <c r="G73" i="40"/>
  <c r="G75" i="40" s="1"/>
  <c r="E74" i="40"/>
  <c r="G74" i="40" l="1"/>
  <c r="K74" i="40" s="1"/>
  <c r="N74" i="40" s="1"/>
  <c r="G76" i="40"/>
  <c r="I76" i="40" s="1"/>
  <c r="N76" i="40" s="1"/>
  <c r="G78" i="40"/>
  <c r="E16" i="64"/>
  <c r="D16" i="64"/>
  <c r="G17" i="64"/>
  <c r="I17" i="64" s="1"/>
  <c r="N17" i="64" s="1"/>
  <c r="A15" i="64"/>
  <c r="A19" i="64" s="1"/>
  <c r="I26" i="108"/>
  <c r="N26" i="108" s="1"/>
  <c r="G34" i="108"/>
  <c r="I34" i="108" s="1"/>
  <c r="N34" i="108" s="1"/>
  <c r="G33" i="108"/>
  <c r="G32" i="108"/>
  <c r="K32" i="108" s="1"/>
  <c r="N32" i="108" s="1"/>
  <c r="F30" i="108"/>
  <c r="F27" i="108"/>
  <c r="F26" i="108"/>
  <c r="F25" i="108"/>
  <c r="F24" i="108"/>
  <c r="F28" i="108"/>
  <c r="I105" i="40"/>
  <c r="N105" i="40" s="1"/>
  <c r="I104" i="40"/>
  <c r="N104" i="40" s="1"/>
  <c r="I100" i="40"/>
  <c r="N100" i="40" s="1"/>
  <c r="I99" i="40"/>
  <c r="N99" i="40" s="1"/>
  <c r="I95" i="40"/>
  <c r="N95" i="40" s="1"/>
  <c r="I94" i="40"/>
  <c r="N94" i="40" s="1"/>
  <c r="I90" i="40"/>
  <c r="N90" i="40" s="1"/>
  <c r="I89" i="40"/>
  <c r="N89" i="40" s="1"/>
  <c r="I88" i="40"/>
  <c r="N88" i="40" s="1"/>
  <c r="I33" i="108" l="1"/>
  <c r="N33" i="108" s="1"/>
  <c r="G30" i="108"/>
  <c r="I30" i="108" s="1"/>
  <c r="N30" i="108" s="1"/>
  <c r="G15" i="64"/>
  <c r="G18" i="64" s="1"/>
  <c r="I18" i="64" s="1"/>
  <c r="N18" i="64" s="1"/>
  <c r="G24" i="108"/>
  <c r="K24" i="108" s="1"/>
  <c r="N24" i="108" s="1"/>
  <c r="G25" i="108"/>
  <c r="G16" i="64" l="1"/>
  <c r="K16" i="64" s="1"/>
  <c r="N16" i="64" s="1"/>
  <c r="D98" i="40"/>
  <c r="G97" i="40"/>
  <c r="G101" i="40" s="1"/>
  <c r="I101" i="40" s="1"/>
  <c r="N101" i="40" s="1"/>
  <c r="G102" i="40"/>
  <c r="G82" i="40"/>
  <c r="I21" i="108"/>
  <c r="N21" i="108" s="1"/>
  <c r="G98" i="40" l="1"/>
  <c r="K98" i="40" s="1"/>
  <c r="N98" i="40" s="1"/>
  <c r="D83" i="40"/>
  <c r="D84" i="40" s="1"/>
  <c r="G85" i="40"/>
  <c r="I85" i="40" s="1"/>
  <c r="N85" i="40" s="1"/>
  <c r="G86" i="40"/>
  <c r="G91" i="40" s="1"/>
  <c r="I91" i="40" s="1"/>
  <c r="N91" i="40" s="1"/>
  <c r="G92" i="40"/>
  <c r="G96" i="40" s="1"/>
  <c r="I96" i="40" s="1"/>
  <c r="N96" i="40" s="1"/>
  <c r="D87" i="40"/>
  <c r="D103" i="40"/>
  <c r="D93" i="40"/>
  <c r="G106" i="40"/>
  <c r="I106" i="40" s="1"/>
  <c r="N106" i="40" s="1"/>
  <c r="G83" i="40" l="1"/>
  <c r="K83" i="40" s="1"/>
  <c r="N83" i="40" s="1"/>
  <c r="G93" i="40"/>
  <c r="K93" i="40" s="1"/>
  <c r="N93" i="40" s="1"/>
  <c r="G103" i="40"/>
  <c r="K103" i="40" s="1"/>
  <c r="N103" i="40" s="1"/>
  <c r="G87" i="40"/>
  <c r="K87" i="40" s="1"/>
  <c r="N87" i="40" s="1"/>
  <c r="G20" i="108"/>
  <c r="I20" i="108" s="1"/>
  <c r="N20" i="108" s="1"/>
  <c r="G19" i="108"/>
  <c r="K19" i="108" s="1"/>
  <c r="N19" i="108" s="1"/>
  <c r="G17" i="108"/>
  <c r="I17" i="108" s="1"/>
  <c r="N17" i="108" s="1"/>
  <c r="G16" i="108"/>
  <c r="K16" i="108" s="1"/>
  <c r="N16" i="108" s="1"/>
  <c r="G13" i="108"/>
  <c r="A13" i="108"/>
  <c r="F1" i="108"/>
  <c r="A1" i="108"/>
  <c r="G71" i="40"/>
  <c r="G70" i="40"/>
  <c r="G68" i="40" s="1"/>
  <c r="G26" i="107"/>
  <c r="I26" i="107" s="1"/>
  <c r="N26" i="107" s="1"/>
  <c r="G25" i="107"/>
  <c r="I25" i="107" s="1"/>
  <c r="N25" i="107" s="1"/>
  <c r="G24" i="107"/>
  <c r="I24" i="107" s="1"/>
  <c r="N24" i="107" s="1"/>
  <c r="G23" i="107"/>
  <c r="G20" i="107"/>
  <c r="I20" i="107" s="1"/>
  <c r="N20" i="107" s="1"/>
  <c r="I19" i="107"/>
  <c r="N19" i="107" s="1"/>
  <c r="G16" i="107"/>
  <c r="G21" i="107" s="1"/>
  <c r="I21" i="107" s="1"/>
  <c r="N21" i="107" s="1"/>
  <c r="G15" i="107"/>
  <c r="I15" i="107" s="1"/>
  <c r="N15" i="107" s="1"/>
  <c r="G14" i="107"/>
  <c r="G13" i="107"/>
  <c r="M13" i="107" s="1"/>
  <c r="G12" i="107"/>
  <c r="A11" i="107"/>
  <c r="F1" i="107"/>
  <c r="A1" i="107"/>
  <c r="K23" i="107" l="1"/>
  <c r="N23" i="107" s="1"/>
  <c r="K12" i="107"/>
  <c r="A15" i="108"/>
  <c r="A18" i="108" s="1"/>
  <c r="A23" i="108" s="1"/>
  <c r="A31" i="108" s="1"/>
  <c r="I71" i="40"/>
  <c r="N71" i="40" s="1"/>
  <c r="I14" i="107"/>
  <c r="I50" i="107" s="1"/>
  <c r="N51" i="107" s="1"/>
  <c r="G17" i="107"/>
  <c r="K17" i="107" s="1"/>
  <c r="N17" i="107" s="1"/>
  <c r="G12" i="108"/>
  <c r="K12" i="108" s="1"/>
  <c r="G14" i="108"/>
  <c r="M14" i="108" s="1"/>
  <c r="I36" i="108"/>
  <c r="I70" i="40"/>
  <c r="N70" i="40" s="1"/>
  <c r="N12" i="107"/>
  <c r="N13" i="107"/>
  <c r="G18" i="107"/>
  <c r="M18" i="107" s="1"/>
  <c r="N18" i="107" s="1"/>
  <c r="G55" i="40"/>
  <c r="I55" i="40" s="1"/>
  <c r="N55" i="40" s="1"/>
  <c r="G54" i="40"/>
  <c r="M54" i="40" s="1"/>
  <c r="N54" i="40" s="1"/>
  <c r="G53" i="40"/>
  <c r="I53" i="40" s="1"/>
  <c r="N53" i="40" s="1"/>
  <c r="G52" i="40"/>
  <c r="G50" i="40"/>
  <c r="I50" i="40" s="1"/>
  <c r="N50" i="40" s="1"/>
  <c r="G49" i="40"/>
  <c r="M49" i="40" s="1"/>
  <c r="N49" i="40" s="1"/>
  <c r="G48" i="40"/>
  <c r="I48" i="40" s="1"/>
  <c r="N48" i="40" s="1"/>
  <c r="G47" i="40"/>
  <c r="G45" i="40"/>
  <c r="I45" i="40" s="1"/>
  <c r="N45" i="40" s="1"/>
  <c r="G44" i="40"/>
  <c r="M44" i="40" s="1"/>
  <c r="N44" i="40" s="1"/>
  <c r="G43" i="40"/>
  <c r="I43" i="40" s="1"/>
  <c r="N43" i="40" s="1"/>
  <c r="G42" i="40"/>
  <c r="G40" i="40"/>
  <c r="I40" i="40" s="1"/>
  <c r="N40" i="40" s="1"/>
  <c r="G39" i="40"/>
  <c r="M39" i="40" s="1"/>
  <c r="N39" i="40" s="1"/>
  <c r="G38" i="40"/>
  <c r="I38" i="40" s="1"/>
  <c r="N38" i="40" s="1"/>
  <c r="G37" i="40"/>
  <c r="G35" i="40"/>
  <c r="I35" i="40" s="1"/>
  <c r="N35" i="40" s="1"/>
  <c r="G34" i="40"/>
  <c r="M34" i="40" s="1"/>
  <c r="N34" i="40" s="1"/>
  <c r="G33" i="40"/>
  <c r="I33" i="40" s="1"/>
  <c r="N33" i="40" s="1"/>
  <c r="G32" i="40"/>
  <c r="G30" i="40"/>
  <c r="I30" i="40" s="1"/>
  <c r="N30" i="40" s="1"/>
  <c r="G29" i="40"/>
  <c r="M29" i="40" s="1"/>
  <c r="N29" i="40" s="1"/>
  <c r="G28" i="40"/>
  <c r="I28" i="40" s="1"/>
  <c r="N28" i="40" s="1"/>
  <c r="G27" i="40"/>
  <c r="D27" i="40"/>
  <c r="A21" i="40"/>
  <c r="A26" i="40" s="1"/>
  <c r="A31" i="40" s="1"/>
  <c r="A36" i="40" s="1"/>
  <c r="A41" i="40" s="1"/>
  <c r="A46" i="40" s="1"/>
  <c r="A51" i="40" s="1"/>
  <c r="G25" i="40"/>
  <c r="I25" i="40" s="1"/>
  <c r="N25" i="40" s="1"/>
  <c r="G24" i="40"/>
  <c r="M24" i="40" s="1"/>
  <c r="N24" i="40" s="1"/>
  <c r="G23" i="40"/>
  <c r="I23" i="40" s="1"/>
  <c r="N23" i="40" s="1"/>
  <c r="G22" i="40"/>
  <c r="N14" i="107" l="1"/>
  <c r="A56" i="40"/>
  <c r="A61" i="40" s="1"/>
  <c r="A68" i="40" s="1"/>
  <c r="A73" i="40" s="1"/>
  <c r="A78" i="40" s="1"/>
  <c r="G72" i="40"/>
  <c r="I72" i="40" s="1"/>
  <c r="N72" i="40" s="1"/>
  <c r="I75" i="40"/>
  <c r="G69" i="40"/>
  <c r="K69" i="40" s="1"/>
  <c r="N69" i="40" s="1"/>
  <c r="K22" i="40"/>
  <c r="N22" i="40" s="1"/>
  <c r="K37" i="40"/>
  <c r="N37" i="40" s="1"/>
  <c r="N14" i="108"/>
  <c r="K50" i="107"/>
  <c r="N12" i="108"/>
  <c r="M50" i="107"/>
  <c r="N50" i="107"/>
  <c r="N52" i="107" s="1"/>
  <c r="K32" i="40"/>
  <c r="N32" i="40" s="1"/>
  <c r="K27" i="40"/>
  <c r="N27" i="40" s="1"/>
  <c r="K52" i="40"/>
  <c r="N52" i="40" s="1"/>
  <c r="K47" i="40"/>
  <c r="N47" i="40" s="1"/>
  <c r="K42" i="40"/>
  <c r="N42" i="40" s="1"/>
  <c r="E161" i="104"/>
  <c r="D161" i="104"/>
  <c r="G163" i="104"/>
  <c r="E153" i="104"/>
  <c r="D153" i="104"/>
  <c r="F114" i="104"/>
  <c r="G114" i="104" s="1"/>
  <c r="F111" i="104"/>
  <c r="E107" i="104"/>
  <c r="D107" i="104"/>
  <c r="G113" i="104"/>
  <c r="I113" i="104" s="1"/>
  <c r="N113" i="104" s="1"/>
  <c r="F104" i="104"/>
  <c r="F103" i="104"/>
  <c r="E99" i="104"/>
  <c r="D99" i="104"/>
  <c r="F97" i="104"/>
  <c r="E96" i="104"/>
  <c r="D96" i="104"/>
  <c r="E91" i="104"/>
  <c r="D91" i="104"/>
  <c r="G92" i="104"/>
  <c r="M92" i="104" s="1"/>
  <c r="N92" i="104" s="1"/>
  <c r="F89" i="104"/>
  <c r="E88" i="104"/>
  <c r="D88" i="104"/>
  <c r="E83" i="104"/>
  <c r="D83" i="104"/>
  <c r="O82" i="104"/>
  <c r="G87" i="104"/>
  <c r="F81" i="104"/>
  <c r="F80" i="104"/>
  <c r="F79" i="104"/>
  <c r="F77" i="104"/>
  <c r="E76" i="104"/>
  <c r="D76" i="104"/>
  <c r="O75" i="104"/>
  <c r="F73" i="104"/>
  <c r="F72" i="104"/>
  <c r="E67" i="104"/>
  <c r="D67" i="104"/>
  <c r="G67" i="104"/>
  <c r="G63" i="104"/>
  <c r="M63" i="104" s="1"/>
  <c r="N63" i="104" s="1"/>
  <c r="E62" i="104"/>
  <c r="D62" i="104"/>
  <c r="G62" i="104"/>
  <c r="F60" i="104"/>
  <c r="E59" i="104"/>
  <c r="E60" i="104" s="1"/>
  <c r="D59" i="104"/>
  <c r="D60" i="104" s="1"/>
  <c r="E54" i="104"/>
  <c r="D54" i="104"/>
  <c r="G58" i="104"/>
  <c r="G46" i="104"/>
  <c r="M46" i="104" s="1"/>
  <c r="N46" i="104" s="1"/>
  <c r="F43" i="104"/>
  <c r="F41" i="104"/>
  <c r="G36" i="104"/>
  <c r="A35" i="104"/>
  <c r="A37" i="104" s="1"/>
  <c r="A39" i="104" s="1"/>
  <c r="A44" i="104" s="1"/>
  <c r="A49" i="104" s="1"/>
  <c r="N36" i="108" l="1"/>
  <c r="G77" i="104"/>
  <c r="M77" i="104" s="1"/>
  <c r="N77" i="104" s="1"/>
  <c r="G159" i="104"/>
  <c r="I159" i="104" s="1"/>
  <c r="N159" i="104" s="1"/>
  <c r="N75" i="40"/>
  <c r="K36" i="108"/>
  <c r="G64" i="104"/>
  <c r="I64" i="104" s="1"/>
  <c r="N64" i="104" s="1"/>
  <c r="G94" i="104"/>
  <c r="I94" i="104" s="1"/>
  <c r="N94" i="104" s="1"/>
  <c r="M36" i="108"/>
  <c r="G80" i="104"/>
  <c r="I80" i="104" s="1"/>
  <c r="N80" i="104" s="1"/>
  <c r="G81" i="104"/>
  <c r="I81" i="104" s="1"/>
  <c r="N81" i="104" s="1"/>
  <c r="N37" i="108"/>
  <c r="N53" i="107"/>
  <c r="N54" i="107" s="1"/>
  <c r="G155" i="104"/>
  <c r="G157" i="104" s="1"/>
  <c r="I157" i="104" s="1"/>
  <c r="N157" i="104" s="1"/>
  <c r="G83" i="104"/>
  <c r="K83" i="104" s="1"/>
  <c r="N83" i="104" s="1"/>
  <c r="G72" i="104"/>
  <c r="I72" i="104" s="1"/>
  <c r="N72" i="104" s="1"/>
  <c r="G84" i="104"/>
  <c r="M84" i="104" s="1"/>
  <c r="N84" i="104" s="1"/>
  <c r="G33" i="104"/>
  <c r="M33" i="104" s="1"/>
  <c r="G86" i="104"/>
  <c r="I86" i="104" s="1"/>
  <c r="N86" i="104" s="1"/>
  <c r="G34" i="104"/>
  <c r="M34" i="104" s="1"/>
  <c r="N34" i="104" s="1"/>
  <c r="I70" i="104"/>
  <c r="N70" i="104" s="1"/>
  <c r="G104" i="104"/>
  <c r="I104" i="104" s="1"/>
  <c r="N104" i="104" s="1"/>
  <c r="G54" i="104"/>
  <c r="K54" i="104" s="1"/>
  <c r="N54" i="104" s="1"/>
  <c r="G55" i="104"/>
  <c r="M55" i="104" s="1"/>
  <c r="N55" i="104" s="1"/>
  <c r="G103" i="104"/>
  <c r="I103" i="104" s="1"/>
  <c r="N103" i="104" s="1"/>
  <c r="G73" i="104"/>
  <c r="I73" i="104" s="1"/>
  <c r="N73" i="104" s="1"/>
  <c r="G105" i="104"/>
  <c r="I105" i="104" s="1"/>
  <c r="N105" i="104" s="1"/>
  <c r="G47" i="104"/>
  <c r="I47" i="104" s="1"/>
  <c r="N47" i="104" s="1"/>
  <c r="K62" i="104"/>
  <c r="N62" i="104" s="1"/>
  <c r="G91" i="104"/>
  <c r="K91" i="104" s="1"/>
  <c r="N91" i="104" s="1"/>
  <c r="G68" i="104"/>
  <c r="M68" i="104" s="1"/>
  <c r="N68" i="104" s="1"/>
  <c r="G102" i="104"/>
  <c r="I102" i="104" s="1"/>
  <c r="N102" i="104" s="1"/>
  <c r="G93" i="104"/>
  <c r="I93" i="104" s="1"/>
  <c r="N93" i="104" s="1"/>
  <c r="G45" i="104"/>
  <c r="K45" i="104" s="1"/>
  <c r="N45" i="104" s="1"/>
  <c r="G85" i="104"/>
  <c r="I85" i="104" s="1"/>
  <c r="N85" i="104" s="1"/>
  <c r="G57" i="104"/>
  <c r="I57" i="104" s="1"/>
  <c r="N57" i="104" s="1"/>
  <c r="I69" i="104"/>
  <c r="N69" i="104" s="1"/>
  <c r="G154" i="104"/>
  <c r="M154" i="104" s="1"/>
  <c r="N154" i="104" s="1"/>
  <c r="G164" i="104"/>
  <c r="I164" i="104" s="1"/>
  <c r="N164" i="104" s="1"/>
  <c r="G165" i="104"/>
  <c r="I165" i="104" s="1"/>
  <c r="N165" i="104" s="1"/>
  <c r="A53" i="104"/>
  <c r="A58" i="104" s="1"/>
  <c r="A61" i="104" s="1"/>
  <c r="A66" i="104" s="1"/>
  <c r="A75" i="104" s="1"/>
  <c r="K36" i="104"/>
  <c r="N36" i="104" s="1"/>
  <c r="G88" i="104"/>
  <c r="K88" i="104" s="1"/>
  <c r="N88" i="104" s="1"/>
  <c r="G89" i="104"/>
  <c r="M89" i="104" s="1"/>
  <c r="N89" i="104" s="1"/>
  <c r="G60" i="104"/>
  <c r="M60" i="104" s="1"/>
  <c r="N60" i="104" s="1"/>
  <c r="G59" i="104"/>
  <c r="K59" i="104" s="1"/>
  <c r="N59" i="104" s="1"/>
  <c r="K67" i="104"/>
  <c r="N67" i="104" s="1"/>
  <c r="G38" i="104"/>
  <c r="M38" i="104" s="1"/>
  <c r="N38" i="104" s="1"/>
  <c r="G48" i="104"/>
  <c r="I48" i="104" s="1"/>
  <c r="N48" i="104" s="1"/>
  <c r="I109" i="104"/>
  <c r="N109" i="104" s="1"/>
  <c r="I114" i="104"/>
  <c r="N114" i="104" s="1"/>
  <c r="G166" i="104"/>
  <c r="I166" i="104" s="1"/>
  <c r="N166" i="104" s="1"/>
  <c r="G161" i="104"/>
  <c r="K161" i="104" s="1"/>
  <c r="N161" i="104" s="1"/>
  <c r="G39" i="104"/>
  <c r="G43" i="104" s="1"/>
  <c r="I43" i="104" s="1"/>
  <c r="G99" i="104"/>
  <c r="K99" i="104" s="1"/>
  <c r="N99" i="104" s="1"/>
  <c r="I110" i="104"/>
  <c r="N110" i="104" s="1"/>
  <c r="G49" i="104"/>
  <c r="G51" i="104" s="1"/>
  <c r="M51" i="104" s="1"/>
  <c r="N51" i="104" s="1"/>
  <c r="G74" i="104"/>
  <c r="I74" i="104" s="1"/>
  <c r="N74" i="104" s="1"/>
  <c r="G78" i="104"/>
  <c r="I78" i="104" s="1"/>
  <c r="N78" i="104" s="1"/>
  <c r="G95" i="104"/>
  <c r="G115" i="104"/>
  <c r="I115" i="104" s="1"/>
  <c r="N115" i="104" s="1"/>
  <c r="G56" i="104"/>
  <c r="I56" i="104" s="1"/>
  <c r="N56" i="104" s="1"/>
  <c r="G65" i="104"/>
  <c r="I65" i="104" s="1"/>
  <c r="N65" i="104" s="1"/>
  <c r="G167" i="104"/>
  <c r="I167" i="104" s="1"/>
  <c r="N167" i="104" s="1"/>
  <c r="G100" i="104"/>
  <c r="M100" i="104" s="1"/>
  <c r="N100" i="104" s="1"/>
  <c r="G111" i="104"/>
  <c r="I111" i="104" s="1"/>
  <c r="N111" i="104" s="1"/>
  <c r="G158" i="104"/>
  <c r="I158" i="104" s="1"/>
  <c r="N158" i="104" s="1"/>
  <c r="G162" i="104"/>
  <c r="M162" i="104" s="1"/>
  <c r="N162" i="104" s="1"/>
  <c r="G79" i="104"/>
  <c r="I79" i="104" s="1"/>
  <c r="N79" i="104" s="1"/>
  <c r="G153" i="104"/>
  <c r="K153" i="104" s="1"/>
  <c r="N153" i="104" s="1"/>
  <c r="G71" i="104"/>
  <c r="I71" i="104" s="1"/>
  <c r="N71" i="104" s="1"/>
  <c r="G107" i="104"/>
  <c r="K107" i="104" s="1"/>
  <c r="N107" i="104" s="1"/>
  <c r="G32" i="104"/>
  <c r="K32" i="104" s="1"/>
  <c r="G112" i="104"/>
  <c r="I112" i="104" s="1"/>
  <c r="N112" i="104" s="1"/>
  <c r="G76" i="104"/>
  <c r="G108" i="104"/>
  <c r="M108" i="104" s="1"/>
  <c r="N108" i="104" s="1"/>
  <c r="K76" i="104" l="1"/>
  <c r="N76" i="104" s="1"/>
  <c r="A82" i="104"/>
  <c r="A87" i="104" s="1"/>
  <c r="A90" i="104" s="1"/>
  <c r="A95" i="104" s="1"/>
  <c r="A98" i="104" s="1"/>
  <c r="A106" i="104" s="1"/>
  <c r="A116" i="104" s="1"/>
  <c r="A127" i="104" s="1"/>
  <c r="A134" i="104" s="1"/>
  <c r="A139" i="104" s="1"/>
  <c r="A148" i="104" s="1"/>
  <c r="A152" i="104" s="1"/>
  <c r="A160" i="104" s="1"/>
  <c r="A168" i="104" s="1"/>
  <c r="N33" i="104"/>
  <c r="N38" i="108"/>
  <c r="N39" i="108" s="1"/>
  <c r="N40" i="108" s="1"/>
  <c r="N55" i="107"/>
  <c r="N56" i="107" s="1"/>
  <c r="G156" i="104"/>
  <c r="I156" i="104" s="1"/>
  <c r="N156" i="104" s="1"/>
  <c r="N32" i="104"/>
  <c r="N43" i="104"/>
  <c r="G97" i="104"/>
  <c r="M97" i="104" s="1"/>
  <c r="N97" i="104" s="1"/>
  <c r="G96" i="104"/>
  <c r="K96" i="104" s="1"/>
  <c r="N96" i="104" s="1"/>
  <c r="G50" i="104"/>
  <c r="K50" i="104" s="1"/>
  <c r="N50" i="104" s="1"/>
  <c r="G41" i="104"/>
  <c r="M41" i="104" s="1"/>
  <c r="N41" i="104" s="1"/>
  <c r="G40" i="104"/>
  <c r="K40" i="104" s="1"/>
  <c r="N40" i="104" s="1"/>
  <c r="G42" i="104"/>
  <c r="M42" i="104" s="1"/>
  <c r="N42" i="104" s="1"/>
  <c r="M178" i="104" l="1"/>
  <c r="N178" i="104"/>
  <c r="K178" i="104"/>
  <c r="I178" i="104"/>
  <c r="E10" i="43"/>
  <c r="N41" i="108"/>
  <c r="N42" i="108" s="1"/>
  <c r="E9" i="43" l="1"/>
  <c r="G23" i="100" l="1"/>
  <c r="I26" i="100"/>
  <c r="N26" i="100" s="1"/>
  <c r="G11" i="99"/>
  <c r="G19" i="99" s="1"/>
  <c r="E275" i="104"/>
  <c r="D275" i="104"/>
  <c r="G231" i="104"/>
  <c r="G204" i="104"/>
  <c r="E203" i="104"/>
  <c r="E204" i="104" s="1"/>
  <c r="D203" i="104"/>
  <c r="D204" i="104" s="1"/>
  <c r="G209" i="104"/>
  <c r="I209" i="104" s="1"/>
  <c r="N209" i="104" s="1"/>
  <c r="E209" i="104"/>
  <c r="D209" i="104"/>
  <c r="E207" i="104"/>
  <c r="D207" i="104"/>
  <c r="E229" i="104"/>
  <c r="D229" i="104"/>
  <c r="G230" i="104" l="1"/>
  <c r="M230" i="104" s="1"/>
  <c r="N230" i="104" s="1"/>
  <c r="I204" i="104"/>
  <c r="N204" i="104" s="1"/>
  <c r="G208" i="104"/>
  <c r="M208" i="104" s="1"/>
  <c r="N208" i="104" s="1"/>
  <c r="G205" i="104"/>
  <c r="I205" i="104" s="1"/>
  <c r="N205" i="104" s="1"/>
  <c r="G203" i="104"/>
  <c r="K203" i="104" s="1"/>
  <c r="N203" i="104" s="1"/>
  <c r="G207" i="104"/>
  <c r="K207" i="104" s="1"/>
  <c r="N207" i="104" s="1"/>
  <c r="G210" i="104"/>
  <c r="I210" i="104" s="1"/>
  <c r="N210" i="104" s="1"/>
  <c r="I231" i="104"/>
  <c r="N231" i="104" s="1"/>
  <c r="G232" i="104"/>
  <c r="I232" i="104" s="1"/>
  <c r="N232" i="104" s="1"/>
  <c r="G233" i="104"/>
  <c r="I233" i="104" s="1"/>
  <c r="N233" i="104" s="1"/>
  <c r="G229" i="104"/>
  <c r="K229" i="104" s="1"/>
  <c r="N229" i="104" s="1"/>
  <c r="G234" i="104"/>
  <c r="A1" i="100"/>
  <c r="F1" i="100"/>
  <c r="G251" i="104" l="1"/>
  <c r="G241" i="104"/>
  <c r="G249" i="104"/>
  <c r="I234" i="104"/>
  <c r="N234" i="104" s="1"/>
  <c r="F1" i="99"/>
  <c r="A1" i="99"/>
  <c r="A1" i="64"/>
  <c r="F1" i="64"/>
  <c r="F1" i="40"/>
  <c r="A1" i="40"/>
  <c r="F1" i="104"/>
  <c r="A1" i="104"/>
  <c r="E271" i="104" l="1"/>
  <c r="E272" i="104" s="1"/>
  <c r="E276" i="104"/>
  <c r="E252" i="104"/>
  <c r="E221" i="104"/>
  <c r="E213" i="104"/>
  <c r="E182" i="104"/>
  <c r="E189" i="104"/>
  <c r="G273" i="104" l="1"/>
  <c r="I273" i="104" s="1"/>
  <c r="N273" i="104" s="1"/>
  <c r="G272" i="104"/>
  <c r="G271" i="104"/>
  <c r="D271" i="104"/>
  <c r="D272" i="104" s="1"/>
  <c r="G276" i="104"/>
  <c r="D276" i="104"/>
  <c r="G275" i="104"/>
  <c r="D252" i="104"/>
  <c r="P251" i="104"/>
  <c r="F250" i="104"/>
  <c r="G250" i="104" s="1"/>
  <c r="F247" i="104"/>
  <c r="G247" i="104" s="1"/>
  <c r="F246" i="104"/>
  <c r="G246" i="104" s="1"/>
  <c r="G245" i="104"/>
  <c r="G244" i="104"/>
  <c r="G243" i="104"/>
  <c r="G242" i="104"/>
  <c r="F240" i="104"/>
  <c r="G240" i="104" s="1"/>
  <c r="F239" i="104"/>
  <c r="G239" i="104" s="1"/>
  <c r="G238" i="104"/>
  <c r="M238" i="104" s="1"/>
  <c r="N238" i="104" s="1"/>
  <c r="G237" i="104"/>
  <c r="D221" i="104"/>
  <c r="F216" i="104"/>
  <c r="F214" i="104"/>
  <c r="D213" i="104"/>
  <c r="G187" i="104"/>
  <c r="I187" i="104" s="1"/>
  <c r="N187" i="104" s="1"/>
  <c r="F184" i="104"/>
  <c r="G184" i="104" s="1"/>
  <c r="G183" i="104"/>
  <c r="M183" i="104" s="1"/>
  <c r="N183" i="104" s="1"/>
  <c r="G182" i="104"/>
  <c r="D182" i="104"/>
  <c r="G194" i="104"/>
  <c r="I194" i="104" s="1"/>
  <c r="N194" i="104" s="1"/>
  <c r="G193" i="104"/>
  <c r="I192" i="104"/>
  <c r="G191" i="104"/>
  <c r="I191" i="104" s="1"/>
  <c r="G190" i="104"/>
  <c r="M190" i="104" s="1"/>
  <c r="N190" i="104" s="1"/>
  <c r="G189" i="104"/>
  <c r="D189" i="104"/>
  <c r="A220" i="104"/>
  <c r="I25" i="100"/>
  <c r="N25" i="100" s="1"/>
  <c r="G24" i="100"/>
  <c r="M20" i="100"/>
  <c r="I20" i="100"/>
  <c r="M19" i="100"/>
  <c r="I19" i="100"/>
  <c r="D17" i="100"/>
  <c r="G13" i="100"/>
  <c r="M13" i="100" s="1"/>
  <c r="N13" i="100" s="1"/>
  <c r="D33" i="99"/>
  <c r="G33" i="99"/>
  <c r="I25" i="99"/>
  <c r="N25" i="99" s="1"/>
  <c r="D24" i="99"/>
  <c r="G23" i="99"/>
  <c r="D20" i="99"/>
  <c r="G18" i="99"/>
  <c r="I18" i="99" s="1"/>
  <c r="N18" i="99" s="1"/>
  <c r="G17" i="99"/>
  <c r="I17" i="99" s="1"/>
  <c r="G16" i="99"/>
  <c r="D16" i="99"/>
  <c r="I13" i="99"/>
  <c r="D12" i="99"/>
  <c r="G22" i="99"/>
  <c r="I22" i="99" s="1"/>
  <c r="N22" i="99" s="1"/>
  <c r="A15" i="99"/>
  <c r="A19" i="99" s="1"/>
  <c r="A23" i="99" s="1"/>
  <c r="D11" i="64"/>
  <c r="D79" i="40"/>
  <c r="D120" i="40"/>
  <c r="D114" i="40"/>
  <c r="D109" i="40"/>
  <c r="G110" i="40"/>
  <c r="G111" i="40" s="1"/>
  <c r="I111" i="40" s="1"/>
  <c r="N111" i="40" s="1"/>
  <c r="I121" i="40"/>
  <c r="N121" i="40" s="1"/>
  <c r="G14" i="64"/>
  <c r="I14" i="64" s="1"/>
  <c r="N14" i="64" s="1"/>
  <c r="G13" i="64"/>
  <c r="D13" i="64"/>
  <c r="G12" i="64"/>
  <c r="M12" i="64" s="1"/>
  <c r="G11" i="64"/>
  <c r="A10" i="64"/>
  <c r="G81" i="40"/>
  <c r="I81" i="40" s="1"/>
  <c r="N81" i="40" s="1"/>
  <c r="I80" i="40"/>
  <c r="N80" i="40" s="1"/>
  <c r="G79" i="40"/>
  <c r="G20" i="40"/>
  <c r="I20" i="40" s="1"/>
  <c r="N20" i="40" s="1"/>
  <c r="G19" i="40"/>
  <c r="M19" i="40" s="1"/>
  <c r="N19" i="40" s="1"/>
  <c r="G18" i="40"/>
  <c r="I18" i="40" s="1"/>
  <c r="N18" i="40" s="1"/>
  <c r="G17" i="40"/>
  <c r="F15" i="40"/>
  <c r="G15" i="40" s="1"/>
  <c r="I15" i="40" s="1"/>
  <c r="N15" i="40" s="1"/>
  <c r="G14" i="40"/>
  <c r="M14" i="40" s="1"/>
  <c r="N14" i="40" s="1"/>
  <c r="G13" i="40"/>
  <c r="I13" i="40" s="1"/>
  <c r="G12" i="40"/>
  <c r="K12" i="40" s="1"/>
  <c r="N12" i="40" s="1"/>
  <c r="G20" i="99"/>
  <c r="G12" i="99"/>
  <c r="G14" i="100"/>
  <c r="M14" i="100" s="1"/>
  <c r="I115" i="40"/>
  <c r="N115" i="40" s="1"/>
  <c r="A27" i="99" l="1"/>
  <c r="A32" i="99" s="1"/>
  <c r="A36" i="99" s="1"/>
  <c r="N13" i="99"/>
  <c r="N17" i="99"/>
  <c r="N13" i="40"/>
  <c r="K24" i="100"/>
  <c r="N24" i="100" s="1"/>
  <c r="K12" i="99"/>
  <c r="N12" i="99" s="1"/>
  <c r="G35" i="99"/>
  <c r="I35" i="99" s="1"/>
  <c r="N35" i="99" s="1"/>
  <c r="G34" i="99"/>
  <c r="I34" i="99" s="1"/>
  <c r="N34" i="99" s="1"/>
  <c r="K20" i="99"/>
  <c r="N20" i="99" s="1"/>
  <c r="K33" i="99"/>
  <c r="N33" i="99" s="1"/>
  <c r="G26" i="99"/>
  <c r="I26" i="99" s="1"/>
  <c r="N26" i="99" s="1"/>
  <c r="N12" i="64"/>
  <c r="I13" i="64"/>
  <c r="I24" i="64" s="1"/>
  <c r="I110" i="40"/>
  <c r="N110" i="40" s="1"/>
  <c r="K79" i="40"/>
  <c r="N79" i="40" s="1"/>
  <c r="G119" i="40"/>
  <c r="A228" i="104"/>
  <c r="A236" i="104" s="1"/>
  <c r="G15" i="100"/>
  <c r="M15" i="100" s="1"/>
  <c r="K17" i="40"/>
  <c r="N17" i="40" s="1"/>
  <c r="G12" i="100"/>
  <c r="K12" i="100" s="1"/>
  <c r="N12" i="100" s="1"/>
  <c r="K16" i="99"/>
  <c r="A16" i="100"/>
  <c r="A23" i="100" s="1"/>
  <c r="N20" i="100"/>
  <c r="G16" i="100"/>
  <c r="G18" i="100" s="1"/>
  <c r="M18" i="100" s="1"/>
  <c r="N18" i="100" s="1"/>
  <c r="N19" i="100"/>
  <c r="I14" i="100"/>
  <c r="G24" i="99"/>
  <c r="K24" i="99" s="1"/>
  <c r="N24" i="99" s="1"/>
  <c r="G21" i="99"/>
  <c r="I21" i="99" s="1"/>
  <c r="N21" i="99" s="1"/>
  <c r="G14" i="99"/>
  <c r="I14" i="99" s="1"/>
  <c r="N14" i="99" s="1"/>
  <c r="G112" i="40"/>
  <c r="I112" i="40" s="1"/>
  <c r="N112" i="40" s="1"/>
  <c r="P112" i="40" s="1"/>
  <c r="G109" i="40"/>
  <c r="K109" i="40" s="1"/>
  <c r="N109" i="40" s="1"/>
  <c r="P109" i="40" s="1"/>
  <c r="G114" i="40"/>
  <c r="K114" i="40" s="1"/>
  <c r="N114" i="40" s="1"/>
  <c r="P114" i="40" s="1"/>
  <c r="G118" i="40"/>
  <c r="I118" i="40" s="1"/>
  <c r="N118" i="40" s="1"/>
  <c r="K189" i="104"/>
  <c r="N189" i="104" s="1"/>
  <c r="K11" i="64"/>
  <c r="I249" i="104"/>
  <c r="N249" i="104" s="1"/>
  <c r="I193" i="104"/>
  <c r="N193" i="104" s="1"/>
  <c r="K237" i="104"/>
  <c r="N237" i="104" s="1"/>
  <c r="K271" i="104"/>
  <c r="N271" i="104" s="1"/>
  <c r="N191" i="104"/>
  <c r="I239" i="104"/>
  <c r="N239" i="104" s="1"/>
  <c r="I247" i="104"/>
  <c r="K275" i="104"/>
  <c r="N275" i="104" s="1"/>
  <c r="N192" i="104"/>
  <c r="K182" i="104"/>
  <c r="N182" i="104" s="1"/>
  <c r="I243" i="104"/>
  <c r="I250" i="104"/>
  <c r="G186" i="104"/>
  <c r="G185" i="104"/>
  <c r="I240" i="104"/>
  <c r="I244" i="104"/>
  <c r="I241" i="104"/>
  <c r="I245" i="104"/>
  <c r="I242" i="104"/>
  <c r="I246" i="104"/>
  <c r="I276" i="104"/>
  <c r="N276" i="104" s="1"/>
  <c r="I272" i="104"/>
  <c r="I41" i="99" l="1"/>
  <c r="N42" i="99" s="1"/>
  <c r="N14" i="100"/>
  <c r="M41" i="99"/>
  <c r="N16" i="99"/>
  <c r="N41" i="99" s="1"/>
  <c r="K41" i="99"/>
  <c r="A82" i="40"/>
  <c r="A86" i="40" s="1"/>
  <c r="A92" i="40" s="1"/>
  <c r="A97" i="40" s="1"/>
  <c r="A102" i="40" s="1"/>
  <c r="A108" i="40" s="1"/>
  <c r="A113" i="40" s="1"/>
  <c r="A119" i="40" s="1"/>
  <c r="A124" i="40" s="1"/>
  <c r="A128" i="40" s="1"/>
  <c r="G122" i="40"/>
  <c r="I122" i="40" s="1"/>
  <c r="N122" i="40" s="1"/>
  <c r="N13" i="64"/>
  <c r="N11" i="64"/>
  <c r="G123" i="40"/>
  <c r="I123" i="40" s="1"/>
  <c r="N123" i="40" s="1"/>
  <c r="G120" i="40"/>
  <c r="K120" i="40" s="1"/>
  <c r="N120" i="40" s="1"/>
  <c r="G21" i="100"/>
  <c r="M21" i="100" s="1"/>
  <c r="I15" i="100"/>
  <c r="N15" i="100" s="1"/>
  <c r="G17" i="100"/>
  <c r="K17" i="100" s="1"/>
  <c r="N17" i="100" s="1"/>
  <c r="H13" i="43"/>
  <c r="N245" i="104"/>
  <c r="N247" i="104"/>
  <c r="N246" i="104"/>
  <c r="N243" i="104"/>
  <c r="N244" i="104"/>
  <c r="G257" i="104"/>
  <c r="I257" i="104" s="1"/>
  <c r="N257" i="104" s="1"/>
  <c r="G256" i="104"/>
  <c r="G253" i="104"/>
  <c r="M253" i="104" s="1"/>
  <c r="N253" i="104" s="1"/>
  <c r="G252" i="104"/>
  <c r="K252" i="104" s="1"/>
  <c r="N252" i="104" s="1"/>
  <c r="G254" i="104"/>
  <c r="G255" i="104"/>
  <c r="N272" i="104"/>
  <c r="N242" i="104"/>
  <c r="I185" i="104"/>
  <c r="N240" i="104"/>
  <c r="I186" i="104"/>
  <c r="N250" i="104"/>
  <c r="N241" i="104"/>
  <c r="N24" i="64" l="1"/>
  <c r="I135" i="40"/>
  <c r="N136" i="40" s="1"/>
  <c r="I21" i="100"/>
  <c r="N21" i="100" s="1"/>
  <c r="N28" i="100" s="1"/>
  <c r="N25" i="64"/>
  <c r="M28" i="100"/>
  <c r="K28" i="100"/>
  <c r="I13" i="43" s="1"/>
  <c r="K24" i="64"/>
  <c r="M24" i="64"/>
  <c r="A251" i="104"/>
  <c r="A259" i="104" s="1"/>
  <c r="A264" i="104" s="1"/>
  <c r="M135" i="40"/>
  <c r="N43" i="99"/>
  <c r="N44" i="99" s="1"/>
  <c r="N45" i="99" s="1"/>
  <c r="I12" i="43"/>
  <c r="N135" i="40"/>
  <c r="N186" i="104"/>
  <c r="H14" i="43"/>
  <c r="K135" i="40"/>
  <c r="N185" i="104"/>
  <c r="I254" i="104"/>
  <c r="I255" i="104"/>
  <c r="I256" i="104"/>
  <c r="I28" i="100" l="1"/>
  <c r="N29" i="100" s="1"/>
  <c r="N30" i="100" s="1"/>
  <c r="N31" i="100" s="1"/>
  <c r="N32" i="100" s="1"/>
  <c r="N26" i="64"/>
  <c r="N27" i="64" s="1"/>
  <c r="N28" i="64" s="1"/>
  <c r="N137" i="40"/>
  <c r="N46" i="99"/>
  <c r="N47" i="99" s="1"/>
  <c r="I8" i="43"/>
  <c r="N254" i="104"/>
  <c r="I10" i="43"/>
  <c r="N255" i="104"/>
  <c r="N256" i="104"/>
  <c r="A267" i="104" l="1"/>
  <c r="A270" i="104" s="1"/>
  <c r="A274" i="104" s="1"/>
  <c r="N33" i="100"/>
  <c r="N34" i="100" s="1"/>
  <c r="N29" i="64"/>
  <c r="N30" i="64" s="1"/>
  <c r="N138" i="40"/>
  <c r="N139" i="40" s="1"/>
  <c r="E12" i="43"/>
  <c r="A278" i="104" l="1"/>
  <c r="A285" i="104" s="1"/>
  <c r="A292" i="104" s="1"/>
  <c r="A302" i="104" s="1"/>
  <c r="E11" i="43"/>
  <c r="E13" i="43"/>
  <c r="N140" i="40"/>
  <c r="N141" i="40" s="1"/>
  <c r="G225" i="104" l="1"/>
  <c r="I225" i="104" s="1"/>
  <c r="N225" i="104" s="1"/>
  <c r="G224" i="104"/>
  <c r="I224" i="104" s="1"/>
  <c r="N224" i="104" s="1"/>
  <c r="G223" i="104"/>
  <c r="I223" i="104" s="1"/>
  <c r="N223" i="104" s="1"/>
  <c r="G221" i="104"/>
  <c r="K221" i="104" s="1"/>
  <c r="N221" i="104" s="1"/>
  <c r="G226" i="104"/>
  <c r="I226" i="104" s="1"/>
  <c r="N226" i="104" s="1"/>
  <c r="G227" i="104"/>
  <c r="I227" i="104" s="1"/>
  <c r="N227" i="104" s="1"/>
  <c r="G222" i="104"/>
  <c r="M222" i="104" s="1"/>
  <c r="N222" i="104" s="1"/>
  <c r="G215" i="104"/>
  <c r="M215" i="104" s="1"/>
  <c r="N215" i="104" s="1"/>
  <c r="G216" i="104"/>
  <c r="G218" i="104" s="1"/>
  <c r="I218" i="104" s="1"/>
  <c r="N218" i="104" s="1"/>
  <c r="G217" i="104" l="1"/>
  <c r="I217" i="104" s="1"/>
  <c r="G219" i="104"/>
  <c r="I219" i="104" s="1"/>
  <c r="N219" i="104" s="1"/>
  <c r="G214" i="104"/>
  <c r="M214" i="104" s="1"/>
  <c r="G213" i="104"/>
  <c r="K213" i="104" s="1"/>
  <c r="N214" i="104" l="1"/>
  <c r="M309" i="104"/>
  <c r="M310" i="104" s="1"/>
  <c r="N213" i="104"/>
  <c r="K309" i="104"/>
  <c r="K310" i="104" s="1"/>
  <c r="N217" i="104"/>
  <c r="I309" i="104"/>
  <c r="I310" i="104" s="1"/>
  <c r="N311" i="104" s="1"/>
  <c r="I7" i="43" l="1"/>
  <c r="I14" i="43" s="1"/>
  <c r="N309" i="104"/>
  <c r="N310" i="104" s="1"/>
  <c r="N312" i="104" s="1"/>
  <c r="N313" i="104" l="1"/>
  <c r="N314" i="104" s="1"/>
  <c r="N315" i="104" l="1"/>
  <c r="N316" i="104" s="1"/>
  <c r="E14" i="43" l="1"/>
  <c r="E15" i="43" l="1"/>
  <c r="E16" i="43" s="1"/>
  <c r="K16" i="43" s="1"/>
</calcChain>
</file>

<file path=xl/sharedStrings.xml><?xml version="1.0" encoding="utf-8"?>
<sst xmlns="http://schemas.openxmlformats.org/spreadsheetml/2006/main" count="2014" uniqueCount="582">
  <si>
    <t>ganz. erT.</t>
  </si>
  <si>
    <t>#</t>
  </si>
  <si>
    <t>lari</t>
  </si>
  <si>
    <t>grZ.m.</t>
  </si>
  <si>
    <t>tona</t>
  </si>
  <si>
    <t>jami</t>
  </si>
  <si>
    <t>gegmiuri dagroveba</t>
  </si>
  <si>
    <t>cali</t>
  </si>
  <si>
    <t>Sromis danaxarjebi</t>
  </si>
  <si>
    <t>zednadebi xarjebi</t>
  </si>
  <si>
    <t>11-8-1-2</t>
  </si>
  <si>
    <t>11-20-3</t>
  </si>
  <si>
    <t>15-168-7</t>
  </si>
  <si>
    <t>15-14-1</t>
  </si>
  <si>
    <t>15-168-8</t>
  </si>
  <si>
    <t>10-20-1</t>
  </si>
  <si>
    <t>kg.</t>
  </si>
  <si>
    <t>sabazro</t>
  </si>
  <si>
    <t>gaTboba-ventilacia-kondicirebis samuSaoebi</t>
  </si>
  <si>
    <t>კაბელები</t>
  </si>
  <si>
    <t>გრძ.მ</t>
  </si>
  <si>
    <t>სანათები</t>
  </si>
  <si>
    <t>კომპლ.</t>
  </si>
  <si>
    <t>komp.</t>
  </si>
  <si>
    <t>aqsesuarebi</t>
  </si>
  <si>
    <t>ცალი</t>
  </si>
  <si>
    <t>ფურნიტურა</t>
  </si>
  <si>
    <t>sxva masalebi</t>
  </si>
  <si>
    <t>sxva manqanebi</t>
  </si>
  <si>
    <t>I</t>
  </si>
  <si>
    <t>17-4-1</t>
  </si>
  <si>
    <t>17-3-3</t>
  </si>
  <si>
    <t>20-7-1 gam.</t>
  </si>
  <si>
    <t>10-54-1.</t>
  </si>
  <si>
    <t>სამონტაჟო კოლოფი</t>
  </si>
  <si>
    <t xml:space="preserve">cxaurebis mowyoba </t>
  </si>
  <si>
    <t>samagri elementebi</t>
  </si>
  <si>
    <t>საკაბელო არხები</t>
  </si>
  <si>
    <t>15-55-5</t>
  </si>
  <si>
    <t>lokaluri xarjTaRricxva 1-4</t>
  </si>
  <si>
    <t>lokaluri xarjTaRricxva 1-5</t>
  </si>
  <si>
    <t>lokaluri xarjTaRricxva 1-1</t>
  </si>
  <si>
    <t>lokaluri xarjTaRricxva 1-6</t>
  </si>
  <si>
    <t>20-22-6 gam.</t>
  </si>
  <si>
    <t>kompl.</t>
  </si>
  <si>
    <t>manq/sT</t>
  </si>
  <si>
    <t xml:space="preserve"> </t>
  </si>
  <si>
    <t>8-409-2</t>
  </si>
  <si>
    <t>8-409-3</t>
  </si>
  <si>
    <t>21-28-1</t>
  </si>
  <si>
    <t>xarjTaRricxva</t>
  </si>
  <si>
    <t>4.2-79</t>
  </si>
  <si>
    <t>17-1-5</t>
  </si>
  <si>
    <t>baz.fasi</t>
  </si>
  <si>
    <t xml:space="preserve">trapis montaJi </t>
  </si>
  <si>
    <t>xelsabanebis montaJi</t>
  </si>
  <si>
    <t>unitazebis montaJi</t>
  </si>
  <si>
    <t>8-591-3</t>
  </si>
  <si>
    <t>1 კლავიშიანი ჩამრთველი, 10A</t>
  </si>
  <si>
    <t>8-591-7</t>
  </si>
  <si>
    <t>8-591-8</t>
  </si>
  <si>
    <t>kompl</t>
  </si>
  <si>
    <t xml:space="preserve">gaTboba-gagrileba </t>
  </si>
  <si>
    <r>
      <t xml:space="preserve">split sistemis kondicionerebis mowyoba </t>
    </r>
    <r>
      <rPr>
        <sz val="11"/>
        <rFont val="AcadNusx"/>
      </rPr>
      <t>(Sida da gare bloki; marTvis pultiT)</t>
    </r>
  </si>
  <si>
    <t>10_744-6</t>
  </si>
  <si>
    <t>4.2-40</t>
  </si>
  <si>
    <t>01-4.1-02-01 knauf.</t>
  </si>
  <si>
    <t>lokaluri xarjTaRricxva 1-2</t>
  </si>
  <si>
    <t>lokaluri xarjTaRricxva 1-3</t>
  </si>
  <si>
    <t xml:space="preserve">zednadebi xarjebi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</si>
  <si>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</si>
  <si>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6-24</t>
  </si>
  <si>
    <t>Semrevebis montaJi</t>
  </si>
  <si>
    <t>6-53</t>
  </si>
  <si>
    <t>6-17</t>
  </si>
  <si>
    <t>sankvanZebis gamwovi sistema</t>
  </si>
  <si>
    <t>8.14-14</t>
  </si>
  <si>
    <t>8.14-245</t>
  </si>
  <si>
    <t>საშტეფსელო როზეტი დამიწების კონტაქტით,  2P+E-16A, IP65</t>
  </si>
  <si>
    <t>21-27-4 gam.</t>
  </si>
  <si>
    <t>9-42</t>
  </si>
  <si>
    <t>17-1-9</t>
  </si>
  <si>
    <t>კომპიუტერული ქსელის როზეტი RJ45</t>
  </si>
  <si>
    <t>4.1-224</t>
  </si>
  <si>
    <t>4.1-185</t>
  </si>
  <si>
    <t>4.3-16</t>
  </si>
  <si>
    <t>4.1-202</t>
  </si>
  <si>
    <t>4.1-194</t>
  </si>
  <si>
    <t>4.3-17</t>
  </si>
  <si>
    <t xml:space="preserve">samzareulos niJarebis montaJi </t>
  </si>
  <si>
    <t xml:space="preserve">Semrevi </t>
  </si>
  <si>
    <t>10.1-37</t>
  </si>
  <si>
    <t>10.1-16</t>
  </si>
  <si>
    <t>11-42-1</t>
  </si>
  <si>
    <t>5.1-51-52</t>
  </si>
  <si>
    <t xml:space="preserve">15-12-2  </t>
  </si>
  <si>
    <t>14-190</t>
  </si>
  <si>
    <t>lokaluri xarjTaRricxva 1-7</t>
  </si>
  <si>
    <t>17-9-1</t>
  </si>
  <si>
    <t xml:space="preserve">el. gamacxelebeli avzebis montaJi </t>
  </si>
  <si>
    <t>el. gamacxelebeli avzi 100 ltr.</t>
  </si>
  <si>
    <t>8.1-1</t>
  </si>
  <si>
    <r>
      <t xml:space="preserve">satransporto xarjebi </t>
    </r>
    <r>
      <rPr>
        <sz val="10"/>
        <rFont val="AcadNusx"/>
      </rPr>
      <t>(masalebis Rirebulebidan)</t>
    </r>
  </si>
  <si>
    <t>satransporto xarjebi (masalebis Rirebulebidan)</t>
  </si>
  <si>
    <t xml:space="preserve">HVAC 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</si>
  <si>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</si>
  <si>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</si>
  <si>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</si>
  <si>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</si>
  <si>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</si>
  <si>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</si>
  <si>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</si>
  <si>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</si>
  <si>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</si>
  <si>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</si>
  <si>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</si>
  <si>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</si>
  <si>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</si>
  <si>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</si>
  <si>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</si>
  <si>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</si>
  <si>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</si>
  <si>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</si>
  <si>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</si>
  <si>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</si>
  <si>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</si>
  <si>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</si>
  <si>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</si>
  <si>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</si>
  <si>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</si>
  <si>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</si>
  <si>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</si>
  <si>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</si>
  <si>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</si>
  <si>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</si>
  <si>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</si>
  <si>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r>
      <t>m</t>
    </r>
    <r>
      <rPr>
        <b/>
        <vertAlign val="superscript"/>
        <sz val="11"/>
        <rFont val="AcadNusx"/>
      </rPr>
      <t>2</t>
    </r>
  </si>
  <si>
    <r>
      <t>m</t>
    </r>
    <r>
      <rPr>
        <vertAlign val="superscript"/>
        <sz val="11"/>
        <rFont val="AcadNusx"/>
      </rPr>
      <t>3</t>
    </r>
  </si>
  <si>
    <t>Bill of Quantities</t>
  </si>
  <si>
    <t>sxva masalebi+C121</t>
  </si>
  <si>
    <r>
      <t>m</t>
    </r>
    <r>
      <rPr>
        <vertAlign val="superscript"/>
        <sz val="11"/>
        <rFont val="AcadNusx"/>
      </rPr>
      <t>2</t>
    </r>
  </si>
  <si>
    <t xml:space="preserve">Unit </t>
  </si>
  <si>
    <t>H/PV</t>
  </si>
  <si>
    <t>Unit</t>
  </si>
  <si>
    <t>l.g</t>
  </si>
  <si>
    <t>tonn</t>
  </si>
  <si>
    <t xml:space="preserve">Set </t>
  </si>
  <si>
    <t>Cost Estimation 1-1</t>
  </si>
  <si>
    <t>Cost Estimation 1-2</t>
  </si>
  <si>
    <t>Cost Estimation 1-3</t>
  </si>
  <si>
    <t>Cost Estimation 1-4</t>
  </si>
  <si>
    <t>Cost Estimation 1-5</t>
  </si>
  <si>
    <t>eleqtro-samontaJo samuSaoebi</t>
  </si>
  <si>
    <t>Electrical Installation Works</t>
  </si>
  <si>
    <t>Cost Estimation 1-6</t>
  </si>
  <si>
    <t>Cost Estimation 1-7</t>
  </si>
  <si>
    <t>%</t>
  </si>
  <si>
    <t xml:space="preserve">სამუშაოების დასახელება </t>
  </si>
  <si>
    <t>განზ. ერთ</t>
  </si>
  <si>
    <t>ღირებულება /ლარი</t>
  </si>
  <si>
    <t xml:space="preserve">მათ შორის </t>
  </si>
  <si>
    <t xml:space="preserve">ხელფასი </t>
  </si>
  <si>
    <t xml:space="preserve">ლარი </t>
  </si>
  <si>
    <t xml:space="preserve">სულ თანხა ლარებში </t>
  </si>
  <si>
    <t xml:space="preserve">სულ თანხა ლარებში  დღგ-ს ჩათვლით </t>
  </si>
  <si>
    <t>დღგ</t>
  </si>
  <si>
    <t>სუსტი დენების ქსელების მოწყობის სამუშაოები</t>
  </si>
  <si>
    <t xml:space="preserve">დანადგარები,  ავეჯი, ინვენტარი  </t>
  </si>
  <si>
    <t>l.m.</t>
  </si>
  <si>
    <t>GEL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</si>
  <si>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</si>
  <si>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</si>
  <si>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</si>
  <si>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</si>
  <si>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</si>
  <si>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</si>
  <si>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</si>
  <si>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</si>
  <si>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t xml:space="preserve">            </t>
  </si>
  <si>
    <t>q. Tbilisi 2021 weli</t>
  </si>
  <si>
    <t xml:space="preserve">Tbilisi 2021 Year </t>
  </si>
  <si>
    <t>samSeneblo-mosapirkeTebeli samuSaoebi</t>
  </si>
  <si>
    <t>Construction and Fit-Out Works</t>
  </si>
  <si>
    <t>1-2.</t>
  </si>
  <si>
    <t>1-3.</t>
  </si>
  <si>
    <t>1-4.</t>
  </si>
  <si>
    <t>1-5.</t>
  </si>
  <si>
    <t>1-6.</t>
  </si>
  <si>
    <t>1-7.</t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</si>
  <si>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</si>
  <si>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r>
      <t>m</t>
    </r>
    <r>
      <rPr>
        <b/>
        <vertAlign val="superscript"/>
        <sz val="10"/>
        <rFont val="AcadNusx"/>
      </rPr>
      <t>2</t>
    </r>
  </si>
  <si>
    <r>
      <t>m</t>
    </r>
    <r>
      <rPr>
        <vertAlign val="superscript"/>
        <sz val="10"/>
        <rFont val="AcadNusx"/>
      </rPr>
      <t>2</t>
    </r>
  </si>
  <si>
    <t>01-1.1-02-02 knauf.</t>
  </si>
  <si>
    <t>10.1-27</t>
  </si>
  <si>
    <t>10.1-28</t>
  </si>
  <si>
    <t>10.1-2</t>
  </si>
  <si>
    <t>10.1-11</t>
  </si>
  <si>
    <r>
      <t>m</t>
    </r>
    <r>
      <rPr>
        <vertAlign val="superscript"/>
        <sz val="11"/>
        <rFont val="Arial"/>
        <family val="2"/>
        <charset val="204"/>
      </rPr>
      <t>2</t>
    </r>
  </si>
  <si>
    <t>9-14-6</t>
  </si>
  <si>
    <t xml:space="preserve">gegmiuri dagroveba </t>
  </si>
  <si>
    <t>xelsabani boTlisebri sifoniT</t>
  </si>
  <si>
    <t>unitazi (CamrecxiT da gofrirebuli miliT)</t>
  </si>
  <si>
    <t>GEL - 1 kv.m.</t>
  </si>
  <si>
    <t>USD - 1 sq.m.</t>
  </si>
  <si>
    <t>1-1.</t>
  </si>
  <si>
    <t>ქ.თელავში, აღმაშენებლის გამზ. #15ა - ში მდებარე ბენზინგასამართი სადგურის საოფისე შენობის რეკონსტრუქცია</t>
  </si>
  <si>
    <t>1-22-9</t>
  </si>
  <si>
    <r>
      <t>m</t>
    </r>
    <r>
      <rPr>
        <b/>
        <vertAlign val="superscript"/>
        <sz val="11"/>
        <rFont val="AcadNusx"/>
      </rPr>
      <t>3</t>
    </r>
  </si>
  <si>
    <t>srf.
14-119</t>
  </si>
  <si>
    <t>4.1-235</t>
  </si>
  <si>
    <t>1-80-3</t>
  </si>
  <si>
    <t>srf. 15-20</t>
  </si>
  <si>
    <t>1-25-2</t>
  </si>
  <si>
    <t>8-3-2</t>
  </si>
  <si>
    <t>4.1-228</t>
  </si>
  <si>
    <t>1-118-11</t>
  </si>
  <si>
    <t>srf.
14-218</t>
  </si>
  <si>
    <t>srf.
14-337</t>
  </si>
  <si>
    <t>6-1-1</t>
  </si>
  <si>
    <t>4.1-342</t>
  </si>
  <si>
    <t>6-1-22</t>
  </si>
  <si>
    <t>1.1-11</t>
  </si>
  <si>
    <t>1.1-13</t>
  </si>
  <si>
    <t>4.1-347</t>
  </si>
  <si>
    <t>5.1-120</t>
  </si>
  <si>
    <t>5.1-10</t>
  </si>
  <si>
    <t>8-4-5</t>
  </si>
  <si>
    <t>3.1-470</t>
  </si>
  <si>
    <t>კგ</t>
  </si>
  <si>
    <t>3.1-376</t>
  </si>
  <si>
    <t>6-1-16</t>
  </si>
  <si>
    <t>6-12-4</t>
  </si>
  <si>
    <t>1.10-14</t>
  </si>
  <si>
    <t>5.1-138</t>
  </si>
  <si>
    <t>8-15-1</t>
  </si>
  <si>
    <t>4.1-38</t>
  </si>
  <si>
    <t>8-409-4</t>
  </si>
  <si>
    <t>8-409-7</t>
  </si>
  <si>
    <t>8-417-1</t>
  </si>
  <si>
    <t>გრძ.მ.</t>
  </si>
  <si>
    <t>8.14-356</t>
  </si>
  <si>
    <t xml:space="preserve">videomeTvalyureobis qselis mowyobis samuSaoebi </t>
  </si>
  <si>
    <t>Video surveillance system Arranangement</t>
  </si>
  <si>
    <t>Petrol Station office building renovation, located at Agmashenebeli ave. # 15a., Telavi city, Georgia</t>
  </si>
  <si>
    <t>gare eleqtrosamontaJo samuSaoebi</t>
  </si>
  <si>
    <t>Outdoor Eleqtrical Works</t>
  </si>
  <si>
    <t xml:space="preserve">23-1-1 </t>
  </si>
  <si>
    <r>
      <t>m</t>
    </r>
    <r>
      <rPr>
        <b/>
        <vertAlign val="superscript"/>
        <sz val="10"/>
        <rFont val="AcadNusx"/>
      </rPr>
      <t>3</t>
    </r>
  </si>
  <si>
    <t>4.1-234</t>
  </si>
  <si>
    <r>
      <t>m</t>
    </r>
    <r>
      <rPr>
        <vertAlign val="superscript"/>
        <sz val="10"/>
        <rFont val="AcadNusx"/>
      </rPr>
      <t>3</t>
    </r>
  </si>
  <si>
    <t xml:space="preserve">23-1-2 </t>
  </si>
  <si>
    <t>4.1-240</t>
  </si>
  <si>
    <t>8-574-23</t>
  </si>
  <si>
    <t>8.14-58</t>
  </si>
  <si>
    <t>მინიატურული ავტომატური ამომრთვლი MCB 3xC32/6kA</t>
  </si>
  <si>
    <t>8-574-18</t>
  </si>
  <si>
    <t>8.14-53</t>
  </si>
  <si>
    <t>მინიატურული ავტომატური ამომრთვლი MCB C16/6kA</t>
  </si>
  <si>
    <t>მინიატურული ავტომატური ამომრთვლი MCB C10/6kA</t>
  </si>
  <si>
    <t>მინიატურული ავტომატური ამომრთვლი MCB 3xC16/6kA</t>
  </si>
  <si>
    <t>მინიატურული ავტომატური ამომრთვლი MCB C25/6kA</t>
  </si>
  <si>
    <t>8-574-24</t>
  </si>
  <si>
    <t>8.14-61</t>
  </si>
  <si>
    <t>გამთიშველი 2xC16A</t>
  </si>
  <si>
    <t>გამთიშველი  C16A</t>
  </si>
  <si>
    <t>გამთიშველი 2xC10A</t>
  </si>
  <si>
    <t>გამთიშველი  C10A</t>
  </si>
  <si>
    <t>8-471-4</t>
  </si>
  <si>
    <t>გოფრირებული არაალებადი მილი Ø 16</t>
  </si>
  <si>
    <t>10-383-2</t>
  </si>
  <si>
    <t>გოფრირებული არაალებადი მილი Ø 25</t>
  </si>
  <si>
    <t>გოფრირებული არაალებადი მილი Ø 32</t>
  </si>
  <si>
    <t>სამონტაჟო კოლოფი IP 66</t>
  </si>
  <si>
    <r>
      <t xml:space="preserve">sankvanZebis RerZuli ventilatori </t>
    </r>
    <r>
      <rPr>
        <b/>
        <sz val="11"/>
        <rFont val="Arial"/>
        <family val="2"/>
        <charset val="204"/>
      </rPr>
      <t>Ø100</t>
    </r>
    <r>
      <rPr>
        <b/>
        <sz val="11"/>
        <rFont val="AcadNusx"/>
      </rPr>
      <t xml:space="preserve"> mm.</t>
    </r>
  </si>
  <si>
    <r>
      <t xml:space="preserve">sankvanZebis RerZuli ventilatori ukusarqveli </t>
    </r>
    <r>
      <rPr>
        <sz val="11"/>
        <rFont val="Arial"/>
        <family val="2"/>
        <charset val="204"/>
      </rPr>
      <t>Ø100</t>
    </r>
    <r>
      <rPr>
        <sz val="11"/>
        <rFont val="AcadNusx"/>
      </rPr>
      <t xml:space="preserve"> mm.</t>
    </r>
  </si>
  <si>
    <t>F1</t>
  </si>
  <si>
    <t>L1</t>
  </si>
  <si>
    <t>L2</t>
  </si>
  <si>
    <t>8.3-53</t>
  </si>
  <si>
    <t>8.3-54</t>
  </si>
  <si>
    <t>8.3-65</t>
  </si>
  <si>
    <t>8.3-67</t>
  </si>
  <si>
    <t>8.3-59</t>
  </si>
  <si>
    <t>8.3-84</t>
  </si>
  <si>
    <t>8.3-83</t>
  </si>
  <si>
    <t>8.3-82</t>
  </si>
  <si>
    <t>დამიწების კონტურის მოწყობა</t>
  </si>
  <si>
    <r>
      <t>m</t>
    </r>
    <r>
      <rPr>
        <b/>
        <vertAlign val="superscript"/>
        <sz val="11"/>
        <rFont val="Arial"/>
        <family val="2"/>
        <charset val="204"/>
      </rPr>
      <t>3</t>
    </r>
  </si>
  <si>
    <r>
      <t>m</t>
    </r>
    <r>
      <rPr>
        <vertAlign val="superscript"/>
        <sz val="11"/>
        <rFont val="Arial"/>
        <family val="2"/>
        <charset val="204"/>
      </rPr>
      <t>3</t>
    </r>
  </si>
  <si>
    <t>პლასტმასის ჭა 550x550x550, თავსახურით</t>
  </si>
  <si>
    <t>ლარი</t>
  </si>
  <si>
    <r>
      <t>susti denebis qselebis mowyobis samuSaoebi</t>
    </r>
    <r>
      <rPr>
        <b/>
        <sz val="12"/>
        <color theme="4" tint="-0.499984740745262"/>
        <rFont val="AcadNusx"/>
      </rPr>
      <t xml:space="preserve"> </t>
    </r>
    <r>
      <rPr>
        <sz val="12"/>
        <rFont val="AcadNusx"/>
      </rPr>
      <t>(კომპიუტერული და სახანძრო ქსელები)</t>
    </r>
  </si>
  <si>
    <r>
      <t xml:space="preserve">Weak Current Arranangement </t>
    </r>
    <r>
      <rPr>
        <sz val="12"/>
        <color theme="4" tint="-0.499984740745262"/>
        <rFont val="Arial"/>
        <family val="2"/>
        <charset val="204"/>
      </rPr>
      <t>(NET &amp; Fire )</t>
    </r>
  </si>
  <si>
    <t>NET</t>
  </si>
  <si>
    <t>FIRE</t>
  </si>
  <si>
    <t>10-54-4</t>
  </si>
  <si>
    <t xml:space="preserve">სახანძრო სიგნალიზაციის კაბელი </t>
  </si>
  <si>
    <t>10-743-3</t>
  </si>
  <si>
    <t>სამისამართო გაზის დეტექტორი</t>
  </si>
  <si>
    <t>სამისამართო კვამლის დეტექტორი</t>
  </si>
  <si>
    <t>10_744-5</t>
  </si>
  <si>
    <t>სახანძრო სირენა სტრობით, კვება მარყუჟიდან</t>
  </si>
  <si>
    <t>9-69.</t>
  </si>
  <si>
    <t xml:space="preserve">სამშენებლო-მოსაპირქეთებელი სამუშაოები </t>
  </si>
  <si>
    <t>ელექტრო-სამონტაჟო სამუშაოები</t>
  </si>
  <si>
    <t>გარე ელექტრო-სამონტაჟო სამუშაოები</t>
  </si>
  <si>
    <t>ვიდეომეთვალყურეობის ქსელის მოწყობის სამუშაოები</t>
  </si>
  <si>
    <t>წყალსადენი-კანალიზაციის სამუშაოები</t>
  </si>
  <si>
    <t>გათბობა-ვენტილაცია-კონდიცირების სამუშაოები</t>
  </si>
  <si>
    <t>კრებსითი ხარჯთაღრიცხვა</t>
  </si>
  <si>
    <t>შრომის დანახარჯები</t>
  </si>
  <si>
    <t>სხვა მანქანები</t>
  </si>
  <si>
    <t>შეღებილი მდფ პლინტუსი</t>
  </si>
  <si>
    <t>სხვა მასალები</t>
  </si>
  <si>
    <t>კედლები და სვეტები</t>
  </si>
  <si>
    <t>შიდა კედლების და ფერდობების ლესვა ქვიშა-ცემენტის ხსნარით</t>
  </si>
  <si>
    <r>
      <t>ხსნარის ტუმბო 1 მ</t>
    </r>
    <r>
      <rPr>
        <vertAlign val="superscript"/>
        <sz val="11"/>
        <rFont val="Sylfaen"/>
        <family val="1"/>
      </rPr>
      <t>3</t>
    </r>
    <r>
      <rPr>
        <sz val="11"/>
        <rFont val="Sylfaen"/>
        <family val="1"/>
      </rPr>
      <t>/სთ</t>
    </r>
  </si>
  <si>
    <t>ქვიშა-ცემენტის ხსნარიi მ150</t>
  </si>
  <si>
    <t>ქვიშა</t>
  </si>
  <si>
    <t>ცემენტი</t>
  </si>
  <si>
    <t>კედლების დამუშავება და შეღებვა წყალემულსიური საღებავით</t>
  </si>
  <si>
    <t>წყალემულსიური საღებავი</t>
  </si>
  <si>
    <t>საფითხნი</t>
  </si>
  <si>
    <t>სამალიარო კუთხოვანა</t>
  </si>
  <si>
    <t>სამალიარო ბინტი</t>
  </si>
  <si>
    <t>სამუშაოების და დანახარჯების დასახელება</t>
  </si>
  <si>
    <t>სამშენებლო სამუშაოები</t>
  </si>
  <si>
    <t>სადემონტაჟო სამუშაოები</t>
  </si>
  <si>
    <t>მიწის სამუშოები</t>
  </si>
  <si>
    <r>
      <t>ექსკავატორი ცაცვით 0.65 მ</t>
    </r>
    <r>
      <rPr>
        <vertAlign val="superscript"/>
        <sz val="11"/>
        <rFont val="Sylfaen"/>
        <family val="1"/>
      </rPr>
      <t>3</t>
    </r>
  </si>
  <si>
    <t>ღორღი</t>
  </si>
  <si>
    <t>III კატ. გრუნტის დამუშავება ხელით მექანიკური დამუშავების შემდეგ</t>
  </si>
  <si>
    <t>გრუნტის გატანა ავტოთვითმცლელებით 20 კმ-მდე  მანძილზე</t>
  </si>
  <si>
    <t>ავტოთვითმცლელი</t>
  </si>
  <si>
    <t xml:space="preserve">III კატ. გრუნტის დამუშავება ექსკავატორით და დატვირთვა ავტოთვითმცლელებზე </t>
  </si>
  <si>
    <t>მუშაობა ნაყარში III კატ. გრუნტზე</t>
  </si>
  <si>
    <t>საძირკვლების პერიმეტრის უკუჩაყრა ბალასტით</t>
  </si>
  <si>
    <t>ბალასტი</t>
  </si>
  <si>
    <t>ბალასტის დატკეპვნა პნევმატიური სატკეპნით, ფენებად</t>
  </si>
  <si>
    <t>პნევმატირი სატკეპნი</t>
  </si>
  <si>
    <r>
      <t xml:space="preserve"> ღორღის ფენის მოწყობა </t>
    </r>
    <r>
      <rPr>
        <sz val="11"/>
        <rFont val="Sylfaen"/>
        <family val="1"/>
      </rPr>
      <t xml:space="preserve">(ლენტური საძირკვლის ქვეშ) </t>
    </r>
  </si>
  <si>
    <t>ბალასტის დატკეპნა პნევმატიური სატკეპნით, ფენებად</t>
  </si>
  <si>
    <t>ღორღით მოწყობილი მოსამზადებელი შრის დატკეპნა პნევმოსატკეპნით</t>
  </si>
  <si>
    <r>
      <t xml:space="preserve">მონოლითური ბეტონის მომზადების მოწყობა </t>
    </r>
    <r>
      <rPr>
        <sz val="11"/>
        <rFont val="Sylfaen"/>
        <family val="1"/>
      </rPr>
      <t>(100 მმ. სისქის)</t>
    </r>
    <r>
      <rPr>
        <b/>
        <sz val="11"/>
        <rFont val="Sylfaen"/>
        <family val="1"/>
      </rPr>
      <t xml:space="preserve"> </t>
    </r>
  </si>
  <si>
    <t>ბეტონი B7.5</t>
  </si>
  <si>
    <t>მონოლითური რ/ბ ლენტური საძირკვლების მოწყობა</t>
  </si>
  <si>
    <t>არმატურა A-I</t>
  </si>
  <si>
    <t>არმატურა A-III</t>
  </si>
  <si>
    <t xml:space="preserve"> ბეტონი B25</t>
  </si>
  <si>
    <t>ყალიბის ფარი</t>
  </si>
  <si>
    <t>ხის მასალა</t>
  </si>
  <si>
    <t>საძირკვლების ჰიდროიზოლაციის 1 ფენის მოწყობა</t>
  </si>
  <si>
    <t>პრაიმერი</t>
  </si>
  <si>
    <t>ლინოკრომი</t>
  </si>
  <si>
    <t>გაზი</t>
  </si>
  <si>
    <t>ბეტონი B25</t>
  </si>
  <si>
    <t>ელექტროდი d=4მმ</t>
  </si>
  <si>
    <t>სახურავი</t>
  </si>
  <si>
    <t>ქვიშა-ცემენტის ხსნარი მ100</t>
  </si>
  <si>
    <t>მცირე ზომის საკედლე ბლოკი 20X20X40</t>
  </si>
  <si>
    <t>ქვიშა-ცემენტის ხსნარი მ150</t>
  </si>
  <si>
    <t>შიდა კედლების მოწყობა მცირე ზომის საკედლე ბლოკით, 20X20X40</t>
  </si>
  <si>
    <t xml:space="preserve"> მცირე ზომის საკედლე ბლოკი 20X20X40</t>
  </si>
  <si>
    <r>
      <t xml:space="preserve">გარე კედლების მოწყობა მცირე ზომის საკედლე ბლოკით, 20X20X40 </t>
    </r>
    <r>
      <rPr>
        <sz val="11"/>
        <rFont val="Sylfaen"/>
        <family val="1"/>
      </rPr>
      <t>(მეორე სართული)</t>
    </r>
  </si>
  <si>
    <t>კედლები</t>
  </si>
  <si>
    <t>სულ, სამშენებლო სამუშაოები:</t>
  </si>
  <si>
    <t>მოსაპირკეთებელი სამუშაოები</t>
  </si>
  <si>
    <t>იატაკები</t>
  </si>
  <si>
    <t>კერამოგრანიტის ფილების დაგება იატაკებზე</t>
  </si>
  <si>
    <t>წებოცემენტი</t>
  </si>
  <si>
    <t>ფუგა (შემავსებელი)</t>
  </si>
  <si>
    <t>ლამინატი ქვეშსაგებით (სისქით არანაკლებ 10 მმ; 33 კლასი)</t>
  </si>
  <si>
    <t>ღიობები</t>
  </si>
  <si>
    <t>კაფელი</t>
  </si>
  <si>
    <t>კაფელის კუთხოვანა</t>
  </si>
  <si>
    <t>ჭერი</t>
  </si>
  <si>
    <t xml:space="preserve">კერამიკული ფილების გაკვრა კედლებზე </t>
  </si>
  <si>
    <t xml:space="preserve">შეკიდული ჭერის მოწყობა ნესტგამძლე თაბაშირმუყაოს ფილებით </t>
  </si>
  <si>
    <t>ლითონის პროფილი (მიმართველი)</t>
  </si>
  <si>
    <t>ლითონის პროფილი (ჭერის)</t>
  </si>
  <si>
    <t>ლითონის შემაერთებელი პროფილი 1</t>
  </si>
  <si>
    <t>ლითონის შემაერთებელი პროფილი 2</t>
  </si>
  <si>
    <t>საკიდი პირდაპირი</t>
  </si>
  <si>
    <t>დუბელი პლასტმასის 6X40 მმ.</t>
  </si>
  <si>
    <t>დუბელი ლითონის 6X40 მმ.</t>
  </si>
  <si>
    <t>შემამჭიდროებელი ლენტა 30მმ.</t>
  </si>
  <si>
    <t>შემამჭიდროებელი ლენტა 50მმ.</t>
  </si>
  <si>
    <t>ნესტგამძლე ტაბაშირმუყაოს ფილა 2500X1200X12.5მმ</t>
  </si>
  <si>
    <t>ჭანჭიკი სამშენებლო (სხვადასხვა ზომის)</t>
  </si>
  <si>
    <t>ჭერების დამუშავება და შეღებვა წყალემულსიური საღებავით</t>
  </si>
  <si>
    <t>მდფ რაფების მოწყობა</t>
  </si>
  <si>
    <t>მდფ რაფები</t>
  </si>
  <si>
    <t>ფანჯრების ჟალუზების მოწყობა</t>
  </si>
  <si>
    <t>ჟალუზი</t>
  </si>
  <si>
    <t>სულ, მოსაპირკეთებელი სამუშაოები:</t>
  </si>
  <si>
    <t>ჯამი</t>
  </si>
  <si>
    <t>სატრანსპორტო ხარჯები (მასალების ღირებულებიდან)</t>
  </si>
  <si>
    <t>ზედნადები ხარჯები სამშენებლო-მოსაპირკეთებელ სამუშაოებზე</t>
  </si>
  <si>
    <t>გეგმიური დაგროვება</t>
  </si>
  <si>
    <t>სულ</t>
  </si>
  <si>
    <t xml:space="preserve">იატაკებზე მოჭიმვების მოწყობა ქვიშა-ცემენტის ხსნარით, საშ. სისქით 40 მმ. </t>
  </si>
  <si>
    <t>მანქანები</t>
  </si>
  <si>
    <t>სხვა მასალა</t>
  </si>
  <si>
    <t xml:space="preserve">PVC მილების მოწყობა კაბელების გასაყვანად </t>
  </si>
  <si>
    <t>ზედნადები ხარჯები</t>
  </si>
  <si>
    <t>შრომითი რესურსები</t>
  </si>
  <si>
    <t xml:space="preserve">შრომის დანახარჯები </t>
  </si>
  <si>
    <t>სამისამართო სახანძრო საგანგაშო ღილაკი</t>
  </si>
  <si>
    <t>PVC მილების მოწყობა კაბელების გასაყვანად</t>
  </si>
  <si>
    <t>სახანძრო ზიგნალიზაციის კაბელი, ხანძარმედეგი 2x1.5 მმ2</t>
  </si>
  <si>
    <t>FE180 PH120 სახანძრო სიგნალიზაცის კაბელი  JE-H(St)H 2x2x0.80+0.40 მმ2</t>
  </si>
  <si>
    <t>ჭერის დინამიკი</t>
  </si>
  <si>
    <t>ჭერის დინამიკის მონტაჟი</t>
  </si>
  <si>
    <t>RJ-45 კომპიუტერული როზეტი</t>
  </si>
  <si>
    <t>მიწის სამუშაოები</t>
  </si>
  <si>
    <t>III კატ. გრუნტის დამუშავება ხელით</t>
  </si>
  <si>
    <t>სხვა მანქაანები</t>
  </si>
  <si>
    <t>ქვიშა შავი</t>
  </si>
  <si>
    <t>ქვიშა-ხრეშოვანი ნარევი</t>
  </si>
  <si>
    <t>სასიგნალო ლენტი</t>
  </si>
  <si>
    <t>დამიწების ელექტროდი Ø20 L=2,0 მ.</t>
  </si>
  <si>
    <t>მეხამრიდის ღერო 63x3000 მმ.</t>
  </si>
  <si>
    <t>მეხამრიდის ბუნიკი</t>
  </si>
  <si>
    <t>იზოლატორი</t>
  </si>
  <si>
    <t>სატრანსპორო ხარჯები (მასალების ღირებულებიდან)</t>
  </si>
  <si>
    <r>
      <t>ქვიშის საფარის მოწყობა კაბელების ირგვლივ</t>
    </r>
    <r>
      <rPr>
        <b/>
        <sz val="11"/>
        <rFont val="Arial"/>
        <family val="2"/>
        <charset val="204"/>
      </rPr>
      <t/>
    </r>
  </si>
  <si>
    <t>გრუნტის გატანა ავტოთვითმცლელებით 10 კმ. - მდე მანძილზე</t>
  </si>
  <si>
    <t>ტრანშეის შევსება ქვიშა-ხრეშოვანი ნარევით</t>
  </si>
  <si>
    <t>საბაზრო</t>
  </si>
  <si>
    <t>34-104-3 გამ.</t>
  </si>
  <si>
    <t>სრფ. 15-20</t>
  </si>
  <si>
    <t>სპილენძის კაბელგაყვანილობა</t>
  </si>
  <si>
    <t>სპილენძის კაბელი, სამმაგი იზოლაციით, თვითქრობადი ჰალოგენისგან თავისუფალი, გოფრირებულ არაალებად დამცავ მილში 3x1,5 მმ²</t>
  </si>
  <si>
    <t>სპილენძის კაბელი, სამმაგი იზოლაციით, თვითქრობადი ჰალოგენისგან თავისუფალი, გოფრირებულ არაალებად დამცავ მილში 3x2,5 მმ²</t>
  </si>
  <si>
    <t>სპილენძის კაბელი, სამმაგი იზოლაციით, თვითქრობადი ჰალოგენისგან თავისუფალი, გოფრირებულ არაალებად დამცავ მილში  3x4 მმ²</t>
  </si>
  <si>
    <t>სპილენძის კაბელი, სამმაგი იზოლაციით, თვითქრობადი ჰალოგენისგან თავისუფალი, გოფრირებულ არაალებად დამცავ მილში  4x1.5 მმ²</t>
  </si>
  <si>
    <t>სპილენძის კაბელი, სამმაგი იზოლაციით, თვითქრობადი ჰალოგენისგან თავისუფალი, გოფრირებულ არაალებად დამცავ მილში  4x2.5 მმ²</t>
  </si>
  <si>
    <t>სპილენძის კაბელი, სამმაგი იზოლაციით, თვითქრობადი ჰალოგენისგან თავისუფალი, გოფრირებულ არაალებად დამცავ მილში 5x2.5 მმ²</t>
  </si>
  <si>
    <t>დამიწების ალუმინის  სადენი  1x16 მმ²</t>
  </si>
  <si>
    <t>დამიწების ალუმინის  სადენი  1x10 მმ²</t>
  </si>
  <si>
    <t>დამიწების ალუმინის  სადენი  1x50 მმ²</t>
  </si>
  <si>
    <t>ელ. ავტომატების მონტაჟი</t>
  </si>
  <si>
    <t>ალუმინის კაბელგაყვანილობა</t>
  </si>
  <si>
    <t>სპილენძის კაბელი, სამმაგი იზოლაციით, თვითქრობადი ჰალოგენისგან თავისუფალი, გოფრირებულ არაალებად დამცავ მილში 5x6 მმ²</t>
  </si>
  <si>
    <t>სპილენძის კაბელი, სამმაგი იზოლაციით, თვითქრობადი ჰალოგენისგან თავისუფალი, გოფრირებულ არაალებად დამცავ მილში 4x25 მმ²</t>
  </si>
  <si>
    <t>მთავარი ელ. გამანაწილებელი ფარი  DB</t>
  </si>
  <si>
    <t>გამანაწილებელი ფარების მონტაჟი</t>
  </si>
  <si>
    <r>
      <t xml:space="preserve">გამანაწილებელი ფარი 48 ადგილზე </t>
    </r>
    <r>
      <rPr>
        <sz val="10"/>
        <rFont val="Sylfaen"/>
        <family val="1"/>
      </rPr>
      <t>(მაკომპლექტებლების გათვალისწინებით)</t>
    </r>
  </si>
  <si>
    <t>ავტომატური ამომართველი ინტეგრირებული გაჟონვის რელეთი RCBO80A</t>
  </si>
  <si>
    <t>ელ.გამთიშველების მონტაჟი</t>
  </si>
  <si>
    <t>საშტეფსელო როზეტების მოწყობა</t>
  </si>
  <si>
    <r>
      <rPr>
        <b/>
        <sz val="11"/>
        <color theme="1"/>
        <rFont val="Sylfaen"/>
        <family val="1"/>
      </rPr>
      <t xml:space="preserve">საშტეფსელო როზეტების მოწყობა </t>
    </r>
    <r>
      <rPr>
        <sz val="11"/>
        <color theme="1"/>
        <rFont val="Sylfaen"/>
        <family val="1"/>
      </rPr>
      <t>(ჰერმეტიული ან ნახევრდა ჰერმეტიული)</t>
    </r>
  </si>
  <si>
    <t>კედელზე სამონტაჟო ჩაძირული ტიპის საშტეფსელო როზეტი16A</t>
  </si>
  <si>
    <t>კედელზე სამონტაჟო ჩაძირული ტიპის საშტეფსელო როზეტი3P 32A</t>
  </si>
  <si>
    <t>იატაკის მოჭიმვაში სამონტაჟო ჩაძირული ტიპის საკონტაქტო ყუთი, ხუფით</t>
  </si>
  <si>
    <r>
      <t>მ</t>
    </r>
    <r>
      <rPr>
        <vertAlign val="superscript"/>
        <sz val="11"/>
        <rFont val="Sylfaen"/>
        <family val="1"/>
      </rPr>
      <t>3</t>
    </r>
  </si>
  <si>
    <t>ტონა</t>
  </si>
  <si>
    <t>მანქ/სთ</t>
  </si>
  <si>
    <r>
      <t>მ</t>
    </r>
    <r>
      <rPr>
        <b/>
        <vertAlign val="superscript"/>
        <sz val="11"/>
        <rFont val="Sylfaen"/>
        <family val="1"/>
      </rPr>
      <t>3</t>
    </r>
  </si>
  <si>
    <t>გრძ.მ..</t>
  </si>
  <si>
    <t>სანათების მონტაჟი</t>
  </si>
  <si>
    <t>ჩამრთველების და გადამრთველების მოწყობა</t>
  </si>
  <si>
    <t xml:space="preserve">niJara boTlisebri sifoniT </t>
  </si>
  <si>
    <r>
      <t>unitazebis montaJi</t>
    </r>
    <r>
      <rPr>
        <sz val="11"/>
        <rFont val="AcadNusx"/>
      </rPr>
      <t xml:space="preserve"> (unarSezRuduli pirebis)</t>
    </r>
  </si>
  <si>
    <t>unarSezRuduli pirebis sankvanZis aqsesuarebis kompleqti</t>
  </si>
  <si>
    <t>unarSezRuduli pirebis unitazi (CamrecxiT da gofrirebuli miliT)</t>
  </si>
  <si>
    <r>
      <t xml:space="preserve">Sida wyalsaden-kanalizaciis samuSaoebi </t>
    </r>
    <r>
      <rPr>
        <sz val="13"/>
        <color rgb="FFFF0000"/>
        <rFont val="AcadNusx"/>
      </rPr>
      <t>(aqsesuarebi)</t>
    </r>
  </si>
  <si>
    <r>
      <t>Sanitary Installation System</t>
    </r>
    <r>
      <rPr>
        <b/>
        <sz val="13"/>
        <color rgb="FFFF0000"/>
        <rFont val="Arial"/>
        <family val="2"/>
        <charset val="204"/>
      </rPr>
      <t xml:space="preserve"> </t>
    </r>
    <r>
      <rPr>
        <sz val="13"/>
        <color rgb="FFFF0000"/>
        <rFont val="Arial"/>
        <family val="2"/>
        <charset val="204"/>
      </rPr>
      <t>(Accesories)</t>
    </r>
  </si>
  <si>
    <r>
      <t>trapi</t>
    </r>
    <r>
      <rPr>
        <sz val="11"/>
        <rFont val="Arial"/>
        <family val="2"/>
        <charset val="204"/>
      </rPr>
      <t xml:space="preserve"> Ø50</t>
    </r>
    <r>
      <rPr>
        <sz val="11"/>
        <rFont val="AcadNusx"/>
      </rPr>
      <t xml:space="preserve"> mm. </t>
    </r>
  </si>
  <si>
    <t>არსებული შენობების საძირკვლების დემონტაჟი</t>
  </si>
  <si>
    <t xml:space="preserve">სამშენებლო ნარჩენების დატვირთვა ავტოთვითმცლელებზე </t>
  </si>
  <si>
    <t>სამშენებლო ნარჩენების გატანა ავტოთვითმცლელებით 20 კმ-მდე  მანძილზე</t>
  </si>
  <si>
    <t>არსებული შენობების კარების და ფანჯრების დემონტაჟი</t>
  </si>
  <si>
    <r>
      <t xml:space="preserve">მომზადების მოწყობა ბალასტით </t>
    </r>
    <r>
      <rPr>
        <sz val="11"/>
        <rFont val="Sylfaen"/>
        <family val="1"/>
      </rPr>
      <t>(იატაკის ფილის ქვეშ; 20 სმ. სისქის)</t>
    </r>
  </si>
  <si>
    <r>
      <t xml:space="preserve">  ღორღის ფენის მოწყობა </t>
    </r>
    <r>
      <rPr>
        <sz val="11"/>
        <rFont val="AcadNusx"/>
      </rPr>
      <t xml:space="preserve">(იატაკის ფილის ქვეშ; 10 </t>
    </r>
    <r>
      <rPr>
        <sz val="11"/>
        <rFont val="Calibri"/>
        <family val="2"/>
        <charset val="204"/>
      </rPr>
      <t>÷</t>
    </r>
    <r>
      <rPr>
        <sz val="11"/>
        <rFont val="AcadNusx"/>
      </rPr>
      <t xml:space="preserve"> 12 სმ სისქის)</t>
    </r>
  </si>
  <si>
    <r>
      <t xml:space="preserve">მონოლითური რ-ბ იატაკის ფილის მოწყობა </t>
    </r>
    <r>
      <rPr>
        <sz val="11"/>
        <rFont val="Sylfaen"/>
        <family val="1"/>
      </rPr>
      <t>(-0.05 ნიშნულზე; 100 მმ. სისქის)</t>
    </r>
  </si>
  <si>
    <t xml:space="preserve"> მონოლითური რ/ბ სვეტების  და რიგელების მოწყობა </t>
  </si>
  <si>
    <t>კგ.</t>
  </si>
  <si>
    <t>9-8-1 gam.</t>
  </si>
  <si>
    <t>liTonis svetebis mowyoba</t>
  </si>
  <si>
    <t>2.2-1</t>
  </si>
  <si>
    <t>1.6-16</t>
  </si>
  <si>
    <t>1.1-14</t>
  </si>
  <si>
    <t xml:space="preserve">eleqtrodi </t>
  </si>
  <si>
    <t>1.10-16</t>
  </si>
  <si>
    <t>WanWiki samSeneblo</t>
  </si>
  <si>
    <t>liTonis saWreli diski</t>
  </si>
  <si>
    <t>13-48</t>
  </si>
  <si>
    <t>amwe - kranis momsaxureoba</t>
  </si>
  <si>
    <t>15-164-8</t>
  </si>
  <si>
    <t>liTonis konstruqciebis SeRebva antikoroziuli saRebaviT, or fenad</t>
  </si>
  <si>
    <t>4.2-34</t>
  </si>
  <si>
    <t>antikoroziuli saRebavi</t>
  </si>
  <si>
    <t>4.2-110</t>
  </si>
  <si>
    <t xml:space="preserve"> saRebavis gamxsneli</t>
  </si>
  <si>
    <r>
      <t xml:space="preserve">liTonis mili </t>
    </r>
    <r>
      <rPr>
        <sz val="11"/>
        <rFont val="Arial"/>
        <family val="2"/>
        <charset val="204"/>
      </rPr>
      <t>Ø200</t>
    </r>
    <r>
      <rPr>
        <sz val="9"/>
        <rFont val="Arial"/>
        <family val="2"/>
      </rPr>
      <t>X</t>
    </r>
    <r>
      <rPr>
        <sz val="11"/>
        <rFont val="Arial"/>
        <family val="2"/>
      </rPr>
      <t>6</t>
    </r>
    <r>
      <rPr>
        <sz val="11"/>
        <rFont val="AcadNusx"/>
      </rPr>
      <t>mm.</t>
    </r>
  </si>
  <si>
    <t>furclovani foladi -15mm. sisqis</t>
  </si>
  <si>
    <t>furclovani foladi -10mm. sisqis</t>
  </si>
  <si>
    <t xml:space="preserve">aluminis vitraJis bloki </t>
  </si>
  <si>
    <t>ალუმინის ვიტრაჟების მოწყობა</t>
  </si>
  <si>
    <t>ალუმინის ფანჯრების მოწყობა</t>
  </si>
  <si>
    <t xml:space="preserve">aluminis fanjrebis bloki </t>
  </si>
  <si>
    <t xml:space="preserve">შეღებილი მდფ პლინტუსის მოწყობა  </t>
  </si>
  <si>
    <r>
      <t>ლამინირებული პარკეტის იატაკის მოწყობა</t>
    </r>
    <r>
      <rPr>
        <sz val="11"/>
        <rFont val="Sylfaen"/>
        <family val="1"/>
      </rPr>
      <t xml:space="preserve"> </t>
    </r>
  </si>
  <si>
    <t>9-4-4.</t>
  </si>
  <si>
    <t>10.2-18</t>
  </si>
  <si>
    <r>
      <t>CW</t>
    </r>
    <r>
      <rPr>
        <sz val="11"/>
        <rFont val="AcadNusx"/>
      </rPr>
      <t xml:space="preserve"> profili; (75/50/06) 3,0 m</t>
    </r>
  </si>
  <si>
    <r>
      <t>UW</t>
    </r>
    <r>
      <rPr>
        <sz val="11"/>
        <rFont val="AcadNusx"/>
      </rPr>
      <t xml:space="preserve"> profili; (75/40/06) 3,0 m</t>
    </r>
  </si>
  <si>
    <r>
      <t>gamWedi dubeli plastmasis 6</t>
    </r>
    <r>
      <rPr>
        <sz val="9"/>
        <rFont val="AcadNusx"/>
      </rPr>
      <t>X</t>
    </r>
    <r>
      <rPr>
        <sz val="11"/>
        <rFont val="AcadNusx"/>
      </rPr>
      <t>35 mm.</t>
    </r>
  </si>
  <si>
    <r>
      <t xml:space="preserve">swrafmontirebadi Surupi </t>
    </r>
    <r>
      <rPr>
        <sz val="11"/>
        <rFont val="Arial"/>
        <family val="2"/>
      </rPr>
      <t>TN25</t>
    </r>
    <r>
      <rPr>
        <sz val="11"/>
        <rFont val="AcadNusx"/>
      </rPr>
      <t>X 1000c.</t>
    </r>
  </si>
  <si>
    <r>
      <t xml:space="preserve">swrafmontirebadi Surupi </t>
    </r>
    <r>
      <rPr>
        <sz val="11"/>
        <rFont val="Arial"/>
        <family val="2"/>
      </rPr>
      <t>TN35</t>
    </r>
    <r>
      <rPr>
        <sz val="11"/>
        <rFont val="AcadNusx"/>
      </rPr>
      <t>X 1000c.</t>
    </r>
  </si>
  <si>
    <t>damaTbunebeli fena (qvabamba, 7.5sm)</t>
  </si>
  <si>
    <t xml:space="preserve">fiTxi </t>
  </si>
  <si>
    <r>
      <t>nestgamZle TabaSirmuyaos fila 2500</t>
    </r>
    <r>
      <rPr>
        <sz val="9"/>
        <rFont val="AcadNusx"/>
      </rPr>
      <t>X</t>
    </r>
    <r>
      <rPr>
        <sz val="11"/>
        <rFont val="AcadNusx"/>
      </rPr>
      <t>1200</t>
    </r>
    <r>
      <rPr>
        <sz val="9"/>
        <rFont val="AcadNusx"/>
      </rPr>
      <t>X</t>
    </r>
    <r>
      <rPr>
        <sz val="11"/>
        <rFont val="AcadNusx"/>
      </rPr>
      <t>12.5mm</t>
    </r>
  </si>
  <si>
    <r>
      <t xml:space="preserve">ormagi tixrebis mowyoba nestgamZle  TabaSirmuyaos filebiT, izolaciiT </t>
    </r>
    <r>
      <rPr>
        <sz val="10"/>
        <rFont val="AcadNusx"/>
      </rPr>
      <t>(konstruqciebis asawyobad, gamoyenebul iqnas mxolod sqeli profilebi)</t>
    </r>
  </si>
  <si>
    <t xml:space="preserve">erTfrTiani SeRebili mdf karebis blokis mowyoba </t>
  </si>
  <si>
    <t>SeRebili mdf karebis bloki (aqsesuarebiT)</t>
  </si>
  <si>
    <r>
      <t xml:space="preserve">კერამიკული ფილების დაგება იატაკებზე </t>
    </r>
    <r>
      <rPr>
        <sz val="11"/>
        <rFont val="Sylfaen"/>
        <family val="1"/>
        <charset val="204"/>
      </rPr>
      <t>(WC)</t>
    </r>
  </si>
  <si>
    <t>კერამიკული ფილები</t>
  </si>
  <si>
    <t>12-8-1</t>
  </si>
  <si>
    <t>fasadis moCarCoeba</t>
  </si>
  <si>
    <t xml:space="preserve">SeRebili Tunuqisgan damzadebuli oTxkuTxedi sawvimari milis mowyoba 100X100mm. </t>
  </si>
  <si>
    <t>-</t>
  </si>
  <si>
    <t>sawvimari Rari</t>
  </si>
  <si>
    <t>Raris samagri</t>
  </si>
  <si>
    <t>samagri WanWiki</t>
  </si>
  <si>
    <t>Zabri</t>
  </si>
  <si>
    <t>muxli</t>
  </si>
  <si>
    <t>8-22-2</t>
  </si>
  <si>
    <t>inventaruli xaraCoebis mowyoba da daSla</t>
  </si>
  <si>
    <t>xaraCoebis liTonis detalebi</t>
  </si>
  <si>
    <t>xaraCoebis xis detalebi</t>
  </si>
  <si>
    <t>fenilis fari</t>
  </si>
  <si>
    <t xml:space="preserve">15-52-1 </t>
  </si>
  <si>
    <t>gare kedlebis da ferdobebis lesva qviSa-cementis xsnariT</t>
  </si>
  <si>
    <r>
      <t>xsnaris tumbo 1 m</t>
    </r>
    <r>
      <rPr>
        <vertAlign val="superscript"/>
        <sz val="11"/>
        <rFont val="AcadNusx"/>
      </rPr>
      <t>3</t>
    </r>
    <r>
      <rPr>
        <sz val="11"/>
        <rFont val="AcadNusx"/>
      </rPr>
      <t>/sT</t>
    </r>
  </si>
  <si>
    <t>cementis xsnari m150</t>
  </si>
  <si>
    <t>4.1-220</t>
  </si>
  <si>
    <t>qviSa</t>
  </si>
  <si>
    <t>4.1-172</t>
  </si>
  <si>
    <t>cementi</t>
  </si>
  <si>
    <t>15-156-4
gamy.</t>
  </si>
  <si>
    <t xml:space="preserve">fasadis kedlebis SefiTxvna da SeRebva fasadis wyalemulsiuri saRebaviT </t>
  </si>
  <si>
    <t>fasadis wyalemulsiuri saRebavi</t>
  </si>
  <si>
    <t>4.2-81</t>
  </si>
  <si>
    <t>fasadis safiTxni</t>
  </si>
  <si>
    <t>4.2-41</t>
  </si>
  <si>
    <t>sagruntavi</t>
  </si>
  <si>
    <t>ფასადი</t>
  </si>
  <si>
    <t>SeRebili Tunuqis furclebi</t>
  </si>
  <si>
    <t>parapetis mowyoba SeRebili Tunuqis furclebiT</t>
  </si>
  <si>
    <t>parapetis wina da gare mxareebi</t>
  </si>
  <si>
    <r>
      <t>m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</si>
  <si>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gare cxaura </t>
    </r>
    <r>
      <rPr>
        <sz val="11"/>
        <rFont val="Arial"/>
        <family val="2"/>
        <charset val="204"/>
      </rPr>
      <t>Ø100</t>
    </r>
    <r>
      <rPr>
        <sz val="11"/>
        <rFont val="AcadNusx"/>
      </rPr>
      <t xml:space="preserve"> mm</t>
    </r>
  </si>
  <si>
    <t>მ2</t>
  </si>
  <si>
    <t>M2</t>
  </si>
  <si>
    <t>m3</t>
  </si>
  <si>
    <t>M3</t>
  </si>
  <si>
    <r>
      <t>m</t>
    </r>
    <r>
      <rPr>
        <b/>
        <vertAlign val="superscript"/>
        <sz val="11"/>
        <rFont val="Arial"/>
        <family val="2"/>
      </rPr>
      <t>2</t>
    </r>
  </si>
  <si>
    <r>
      <rPr>
        <b/>
        <sz val="11"/>
        <rFont val="AcadNusx"/>
      </rPr>
      <t>gadaxurvis  mowyoba</t>
    </r>
    <r>
      <rPr>
        <b/>
        <sz val="11"/>
        <rFont val="Arial"/>
        <family val="2"/>
      </rPr>
      <t xml:space="preserve">  (</t>
    </r>
    <r>
      <rPr>
        <sz val="11"/>
        <rFont val="Arial"/>
        <family val="2"/>
      </rPr>
      <t>W30</t>
    </r>
    <r>
      <rPr>
        <b/>
        <sz val="11"/>
        <rFont val="Arial"/>
        <family val="2"/>
      </rPr>
      <t xml:space="preserve"> </t>
    </r>
    <r>
      <rPr>
        <sz val="10"/>
        <rFont val="AcadNusx"/>
      </rPr>
      <t xml:space="preserve">tipis, minimum 0.6 mm sisqis; TeTri, perforirebuli Tunuqis furcliT. )  </t>
    </r>
  </si>
  <si>
    <r>
      <t xml:space="preserve">gadaxurvis fenili </t>
    </r>
    <r>
      <rPr>
        <sz val="10"/>
        <rFont val="AcadNusx"/>
      </rPr>
      <t xml:space="preserve">(  </t>
    </r>
    <r>
      <rPr>
        <sz val="10"/>
        <rFont val="Arial"/>
        <family val="2"/>
      </rPr>
      <t>W30</t>
    </r>
    <r>
      <rPr>
        <sz val="10"/>
        <rFont val="AcadNusx"/>
      </rPr>
      <t xml:space="preserve"> tipis, minimum 0.6 mm sisqis; TeTri, perforirebuli Tunuqis furceli )   </t>
    </r>
  </si>
  <si>
    <t>m2</t>
  </si>
  <si>
    <t>orTqlsaizolacio membrana</t>
  </si>
  <si>
    <t>qvabambis Tboizolacia minimum 50 mm</t>
  </si>
  <si>
    <t>difuziuri membrana</t>
  </si>
  <si>
    <t>კერამოგრანიტი (ფილას უფასოდ აიღებთ ზოდის საწყობიდან)</t>
  </si>
  <si>
    <t>ქვაბამბის თერმო/ხმა იზოლაცია მინიმუმ 5სმ სისქის</t>
  </si>
  <si>
    <t>კაბელი Cat.5a S/FTP მაღალი ხარისხის, სპილენძის 100% შემცველობით</t>
  </si>
  <si>
    <t>დროებითი სამშენებლო ღობის მოწყობა და არსებული შენობების გადახურვების დემონტაჟი</t>
  </si>
  <si>
    <t>თუნუქის ფურცელი (გამოვიყენებთ სახურავიდან მოხსნილ ფურცელს)</t>
  </si>
  <si>
    <t>არსებული შენობების შიდა და გარე კედლების და ტიხრების დემონტაჟი, ფარდულისთვის დროებითი საყრდენების მოწყობა</t>
  </si>
  <si>
    <t>m</t>
  </si>
  <si>
    <t>კომპ.</t>
  </si>
  <si>
    <t>ფარდულის დროებითი საყრდენები</t>
  </si>
  <si>
    <t xml:space="preserve">დეკორატიული წერტილოვანი სანათი, დახურული ტიპის, მრგვალი, ტენშეუღწევი 20 ვტ/სთ </t>
  </si>
  <si>
    <t>რელსური განათება (რელსი 3მ, 4ც 17 w პროჟექტორი)</t>
  </si>
  <si>
    <t>იატაკში სამონტაჟო საშტეფსელო როზეტი 16A</t>
  </si>
  <si>
    <t>კამერების სამონტაჟო ბოძები</t>
  </si>
  <si>
    <t>63მმX2მმ ლითონის მილი</t>
  </si>
  <si>
    <t>saxuravis konstruqciebis mowyoba</t>
  </si>
  <si>
    <r>
      <t xml:space="preserve">kondicioneris Sida da gare bloki </t>
    </r>
    <r>
      <rPr>
        <sz val="11"/>
        <rFont val="Arial"/>
        <family val="2"/>
      </rPr>
      <t xml:space="preserve">18 000 Btu/s </t>
    </r>
  </si>
  <si>
    <r>
      <t xml:space="preserve">kondicioneris Sida da gare bloki </t>
    </r>
    <r>
      <rPr>
        <sz val="11"/>
        <rFont val="Arial"/>
        <family val="2"/>
      </rPr>
      <t xml:space="preserve">12 000 Btu/s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</si>
</sst>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"/>
    <numFmt numFmtId="170" formatCode="#,##0.0;[Red]#,##0.0"/>
    <numFmt numFmtId="171" formatCode="#,##0.0"/>
    <numFmt numFmtId="172" formatCode="0.0000"/>
    <numFmt numFmtId="173" formatCode="0.0%"/>
    <numFmt numFmtId="174" formatCode="_-* #,##0.000_-;\-* #,##0.000_-;_-* &quot;-&quot;??_-;_-@_-"/>
    <numFmt numFmtId="175" formatCode="_-* #,##0.0000_-;\-* #,##0.0000_-;_-* &quot;-&quot;??_-;_-@_-"/>
    <numFmt numFmtId="176" formatCode="_-* #,##0.00\ _₽_-;\-* #,##0.00\ _₽_-;_-* &quot;-&quot;??\ _₽_-;_-@_-"/>
    <numFmt numFmtId="177" formatCode="0.00000"/>
  </numFmts>
  <fonts count="197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4"/>
      <name val="AcadNusx"/>
    </font>
    <font>
      <b/>
      <sz val="14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b/>
      <sz val="12"/>
      <name val="AcadNusx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AcadNusx"/>
    </font>
    <font>
      <b/>
      <sz val="16"/>
      <color indexed="8"/>
      <name val="AcadNusx"/>
    </font>
    <font>
      <vertAlign val="superscript"/>
      <sz val="11"/>
      <name val="AcadNusx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name val="Helv"/>
      <charset val="1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sz val="10"/>
      <name val="Sylfaen"/>
      <family val="1"/>
      <charset val="1"/>
    </font>
    <font>
      <sz val="11"/>
      <name val="Sylfaen"/>
      <family val="1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Helv"/>
      <charset val="1"/>
    </font>
    <font>
      <b/>
      <i/>
      <sz val="10.5"/>
      <name val="Arial"/>
      <family val="2"/>
      <charset val="1"/>
    </font>
    <font>
      <b/>
      <i/>
      <sz val="10.5"/>
      <name val="AcadNusx"/>
    </font>
    <font>
      <sz val="14"/>
      <name val="Arial"/>
      <family val="2"/>
    </font>
    <font>
      <b/>
      <vertAlign val="superscript"/>
      <sz val="11"/>
      <name val="AcadNusx"/>
    </font>
    <font>
      <b/>
      <i/>
      <sz val="11"/>
      <name val="AcadNusx"/>
    </font>
    <font>
      <b/>
      <u/>
      <sz val="14"/>
      <name val="AcadNusx"/>
    </font>
    <font>
      <b/>
      <sz val="14"/>
      <name val="Arial"/>
      <family val="2"/>
    </font>
    <font>
      <sz val="14"/>
      <name val="Helv"/>
      <charset val="1"/>
    </font>
    <font>
      <b/>
      <sz val="14"/>
      <name val="Arial"/>
      <family val="2"/>
      <charset val="1"/>
    </font>
    <font>
      <b/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5"/>
      <color indexed="8"/>
      <name val="AcadNusx"/>
    </font>
    <font>
      <b/>
      <sz val="14"/>
      <color theme="4" tint="-0.249977111117893"/>
      <name val="Arial"/>
      <family val="2"/>
    </font>
    <font>
      <b/>
      <sz val="15"/>
      <color indexed="8"/>
      <name val="AcadNusx"/>
    </font>
    <font>
      <b/>
      <i/>
      <sz val="11"/>
      <name val="Arial"/>
      <family val="2"/>
      <charset val="1"/>
    </font>
    <font>
      <b/>
      <i/>
      <sz val="11"/>
      <name val="Arial"/>
      <family val="2"/>
    </font>
    <font>
      <sz val="11"/>
      <color rgb="FF4B4B4B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4B4B4B"/>
      <name val="Calibri"/>
      <family val="2"/>
      <scheme val="minor"/>
    </font>
    <font>
      <sz val="10"/>
      <name val="Arial"/>
      <family val="2"/>
    </font>
    <font>
      <b/>
      <sz val="11"/>
      <color theme="0"/>
      <name val="AcadNusx"/>
    </font>
    <font>
      <b/>
      <sz val="11"/>
      <color rgb="FFFF0000"/>
      <name val="AcadNusx"/>
    </font>
    <font>
      <sz val="11"/>
      <color rgb="FFFF0000"/>
      <name val="Arial"/>
      <family val="2"/>
    </font>
    <font>
      <sz val="11"/>
      <color rgb="FFFF0000"/>
      <name val="Arial"/>
      <family val="2"/>
      <charset val="1"/>
    </font>
    <font>
      <sz val="11"/>
      <color rgb="FFFF0000"/>
      <name val="Arial"/>
      <family val="2"/>
      <charset val="204"/>
    </font>
    <font>
      <b/>
      <i/>
      <sz val="11"/>
      <color rgb="FFFF0000"/>
      <name val="AcadNusx"/>
    </font>
    <font>
      <sz val="10"/>
      <color theme="0"/>
      <name val="AcadNusx"/>
    </font>
    <font>
      <b/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b/>
      <u/>
      <sz val="14"/>
      <color rgb="FFFF0000"/>
      <name val="AcadNusx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b/>
      <vertAlign val="superscript"/>
      <sz val="10"/>
      <name val="AcadNusx"/>
    </font>
    <font>
      <vertAlign val="superscript"/>
      <sz val="10"/>
      <name val="AcadNusx"/>
    </font>
    <font>
      <vertAlign val="superscript"/>
      <sz val="1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Sylfaen"/>
      <family val="1"/>
      <charset val="1"/>
    </font>
    <font>
      <b/>
      <sz val="13"/>
      <color theme="4" tint="-0.499984740745262"/>
      <name val="AcadNusx"/>
    </font>
    <font>
      <i/>
      <sz val="11"/>
      <name val="AcadNusx"/>
    </font>
    <font>
      <sz val="12"/>
      <name val="AcadNusx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  <charset val="1"/>
    </font>
    <font>
      <sz val="12"/>
      <name val="Arial"/>
      <family val="2"/>
      <charset val="1"/>
    </font>
    <font>
      <b/>
      <sz val="12"/>
      <color theme="0"/>
      <name val="AcadNusx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i/>
      <sz val="12"/>
      <name val="Arial"/>
      <family val="2"/>
    </font>
    <font>
      <sz val="12"/>
      <name val="Arial"/>
      <family val="2"/>
      <charset val="204"/>
    </font>
    <font>
      <sz val="10"/>
      <color rgb="FFFF0000"/>
      <name val="Arial"/>
      <family val="2"/>
    </font>
    <font>
      <b/>
      <sz val="13"/>
      <color theme="4" tint="-0.499984740745262"/>
      <name val="Arial"/>
      <family val="2"/>
    </font>
    <font>
      <sz val="13"/>
      <name val="Helv"/>
      <charset val="1"/>
    </font>
    <font>
      <sz val="13"/>
      <name val="Arial"/>
      <family val="2"/>
    </font>
    <font>
      <b/>
      <u/>
      <sz val="13"/>
      <name val="AcadNusx"/>
    </font>
    <font>
      <b/>
      <u/>
      <sz val="13"/>
      <color rgb="FFFF0000"/>
      <name val="AcadNusx"/>
    </font>
    <font>
      <sz val="13"/>
      <name val="AcadNusx"/>
    </font>
    <font>
      <b/>
      <sz val="13"/>
      <name val="Arial"/>
      <family val="2"/>
      <charset val="1"/>
    </font>
    <font>
      <b/>
      <sz val="13"/>
      <name val="Arial"/>
      <family val="2"/>
    </font>
    <font>
      <b/>
      <sz val="13"/>
      <name val="AcadNusx"/>
    </font>
    <font>
      <b/>
      <sz val="13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8"/>
      <name val="AcadNusx"/>
    </font>
    <font>
      <b/>
      <sz val="11"/>
      <color theme="4" tint="-0.249977111117893"/>
      <name val="Arial"/>
      <family val="2"/>
    </font>
    <font>
      <sz val="10"/>
      <color rgb="FFFF0000"/>
      <name val="Arial"/>
      <family val="2"/>
      <charset val="204"/>
    </font>
    <font>
      <sz val="10"/>
      <name val="Sylfaen"/>
      <family val="1"/>
    </font>
    <font>
      <sz val="10"/>
      <color theme="1"/>
      <name val="AcadNusx"/>
    </font>
    <font>
      <b/>
      <sz val="11"/>
      <color theme="1"/>
      <name val="AcadNusx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cadNusx"/>
    </font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10"/>
      <color theme="1"/>
      <name val="Sylfaen"/>
      <family val="1"/>
      <charset val="1"/>
    </font>
    <font>
      <sz val="11"/>
      <color theme="0"/>
      <name val="Arial"/>
      <family val="2"/>
      <charset val="204"/>
    </font>
    <font>
      <sz val="13"/>
      <color rgb="FFFF0000"/>
      <name val="AcadNusx"/>
    </font>
    <font>
      <sz val="10"/>
      <color rgb="FFFF0000"/>
      <name val="Sylfaen"/>
      <family val="1"/>
      <charset val="204"/>
    </font>
    <font>
      <b/>
      <vertAlign val="superscript"/>
      <sz val="11"/>
      <name val="Arial"/>
      <family val="2"/>
      <charset val="204"/>
    </font>
    <font>
      <b/>
      <sz val="10"/>
      <name val="Sylfaen"/>
      <family val="1"/>
      <charset val="1"/>
    </font>
    <font>
      <b/>
      <u/>
      <sz val="11"/>
      <name val="Arial"/>
      <family val="2"/>
      <charset val="204"/>
    </font>
    <font>
      <b/>
      <sz val="12"/>
      <color theme="4" tint="-0.499984740745262"/>
      <name val="AcadNusx"/>
    </font>
    <font>
      <sz val="12"/>
      <color theme="4" tint="-0.499984740745262"/>
      <name val="Arial"/>
      <family val="2"/>
      <charset val="204"/>
    </font>
    <font>
      <sz val="12"/>
      <color rgb="FFFF0000"/>
      <name val="AcadNusx"/>
    </font>
    <font>
      <sz val="11"/>
      <color rgb="FF4B4B4B"/>
      <name val="Sylfaen"/>
      <family val="1"/>
    </font>
    <font>
      <b/>
      <sz val="14"/>
      <name val="Sylfaen"/>
      <family val="1"/>
    </font>
    <font>
      <vertAlign val="superscript"/>
      <sz val="11"/>
      <name val="Sylfaen"/>
      <family val="1"/>
    </font>
    <font>
      <sz val="11"/>
      <color theme="0"/>
      <name val="Sylfaen"/>
      <family val="1"/>
    </font>
    <font>
      <sz val="10"/>
      <color rgb="FFFF0000"/>
      <name val="Sylfaen"/>
      <family val="1"/>
    </font>
    <font>
      <b/>
      <sz val="10"/>
      <color rgb="FFFF0000"/>
      <name val="Sylfaen"/>
      <family val="1"/>
    </font>
    <font>
      <b/>
      <sz val="12"/>
      <color theme="0"/>
      <name val="Sylfaen"/>
      <family val="1"/>
    </font>
    <font>
      <b/>
      <sz val="12"/>
      <name val="Sylfaen"/>
      <family val="1"/>
    </font>
    <font>
      <b/>
      <sz val="11"/>
      <color theme="0"/>
      <name val="Sylfaen"/>
      <family val="1"/>
    </font>
    <font>
      <sz val="11"/>
      <color theme="1"/>
      <name val="Sylfaen"/>
      <family val="1"/>
    </font>
    <font>
      <b/>
      <sz val="10"/>
      <name val="Sylfaen"/>
      <family val="1"/>
    </font>
    <font>
      <sz val="11"/>
      <color rgb="FFFF0000"/>
      <name val="Sylfaen"/>
      <family val="1"/>
    </font>
    <font>
      <b/>
      <sz val="11"/>
      <color theme="1"/>
      <name val="Sylfaen"/>
      <family val="1"/>
    </font>
    <font>
      <b/>
      <sz val="11"/>
      <color rgb="FFFF0000"/>
      <name val="Sylfaen"/>
      <family val="1"/>
    </font>
    <font>
      <b/>
      <vertAlign val="superscript"/>
      <sz val="11"/>
      <name val="Sylfaen"/>
      <family val="1"/>
    </font>
    <font>
      <b/>
      <sz val="10"/>
      <color theme="0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13"/>
      <color rgb="FFFF0000"/>
      <name val="Arial"/>
      <family val="2"/>
      <charset val="204"/>
    </font>
    <font>
      <sz val="13"/>
      <color rgb="FFFF0000"/>
      <name val="Arial"/>
      <family val="2"/>
      <charset val="204"/>
    </font>
    <font>
      <sz val="9"/>
      <name val="AcadNusx"/>
    </font>
    <font>
      <sz val="9"/>
      <name val="Arial"/>
      <family val="2"/>
    </font>
    <font>
      <sz val="11"/>
      <name val="Calibri"/>
      <family val="2"/>
      <charset val="204"/>
    </font>
    <font>
      <sz val="11"/>
      <name val="Sylfaen"/>
      <family val="1"/>
      <charset val="204"/>
    </font>
    <font>
      <b/>
      <vertAlign val="superscript"/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467F"/>
        <bgColor indexed="64"/>
      </patternFill>
    </fill>
    <fill>
      <patternFill patternType="solid">
        <fgColor rgb="FFD9DADC"/>
        <bgColor indexed="64"/>
      </patternFill>
    </fill>
    <fill>
      <patternFill patternType="solid">
        <fgColor rgb="FFFFC425"/>
        <bgColor indexed="64"/>
      </patternFill>
    </fill>
    <fill>
      <patternFill patternType="solid">
        <fgColor rgb="FF0093D0"/>
        <bgColor indexed="64"/>
      </patternFill>
    </fill>
    <fill>
      <patternFill patternType="solid">
        <fgColor rgb="FF00468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84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6" fillId="20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4" fontId="84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43" fontId="72" fillId="0" borderId="0" applyFont="0" applyFill="0" applyBorder="0" applyAlignment="0" applyProtection="0"/>
    <xf numFmtId="176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8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50" fillId="0" borderId="6" applyNumberFormat="0" applyFill="0" applyAlignment="0" applyProtection="0"/>
    <xf numFmtId="0" fontId="51" fillId="21" borderId="2" applyNumberFormat="0" applyAlignment="0" applyProtection="0"/>
    <xf numFmtId="0" fontId="52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4" fillId="22" borderId="8" applyNumberFormat="0" applyFont="0" applyAlignment="0" applyProtection="0"/>
    <xf numFmtId="0" fontId="53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85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85" fillId="0" borderId="0"/>
    <xf numFmtId="0" fontId="39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14" fillId="0" borderId="0"/>
    <xf numFmtId="0" fontId="85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5" fillId="0" borderId="0"/>
    <xf numFmtId="0" fontId="84" fillId="0" borderId="0"/>
    <xf numFmtId="0" fontId="85" fillId="0" borderId="0"/>
    <xf numFmtId="0" fontId="84" fillId="0" borderId="0"/>
    <xf numFmtId="0" fontId="84" fillId="0" borderId="0"/>
    <xf numFmtId="0" fontId="84" fillId="0" borderId="0"/>
    <xf numFmtId="0" fontId="35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85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7" fillId="0" borderId="0"/>
    <xf numFmtId="0" fontId="35" fillId="0" borderId="0"/>
    <xf numFmtId="0" fontId="3" fillId="0" borderId="0"/>
    <xf numFmtId="0" fontId="37" fillId="0" borderId="0"/>
    <xf numFmtId="0" fontId="3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" fillId="0" borderId="0"/>
    <xf numFmtId="0" fontId="3" fillId="0" borderId="0"/>
    <xf numFmtId="0" fontId="35" fillId="0" borderId="0"/>
    <xf numFmtId="0" fontId="8" fillId="0" borderId="0"/>
    <xf numFmtId="0" fontId="14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7" borderId="1" applyNumberFormat="0" applyAlignment="0" applyProtection="0"/>
    <xf numFmtId="0" fontId="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60" fillId="20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84" fillId="0" borderId="0"/>
    <xf numFmtId="0" fontId="3" fillId="0" borderId="0"/>
    <xf numFmtId="0" fontId="3" fillId="0" borderId="0"/>
    <xf numFmtId="0" fontId="3" fillId="0" borderId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3" fillId="0" borderId="0"/>
    <xf numFmtId="0" fontId="39" fillId="0" borderId="0"/>
  </cellStyleXfs>
  <cellXfs count="909">
    <xf numFmtId="0" fontId="0" fillId="0" borderId="0" xfId="0"/>
    <xf numFmtId="0" fontId="2" fillId="0" borderId="0" xfId="0" applyFont="1" applyAlignment="1">
      <alignment vertical="center"/>
    </xf>
    <xf numFmtId="0" fontId="27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/>
    </xf>
    <xf numFmtId="0" fontId="29" fillId="26" borderId="0" xfId="0" applyFont="1" applyFill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26" borderId="10" xfId="0" applyFont="1" applyFill="1" applyBorder="1" applyAlignment="1">
      <alignment horizontal="left" vertical="center" wrapText="1"/>
    </xf>
    <xf numFmtId="0" fontId="2" fillId="26" borderId="0" xfId="0" applyFont="1" applyFill="1" applyAlignment="1">
      <alignment horizontal="center" vertical="center" wrapText="1"/>
    </xf>
    <xf numFmtId="0" fontId="5" fillId="26" borderId="0" xfId="0" applyFont="1" applyFill="1" applyAlignment="1">
      <alignment horizontal="center" vertical="center" wrapText="1"/>
    </xf>
    <xf numFmtId="9" fontId="2" fillId="26" borderId="10" xfId="0" applyNumberFormat="1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 horizontal="center" vertical="center" wrapText="1"/>
    </xf>
    <xf numFmtId="0" fontId="2" fillId="26" borderId="0" xfId="567" applyFont="1" applyFill="1" applyAlignment="1">
      <alignment horizontal="center" vertical="center" wrapText="1"/>
    </xf>
    <xf numFmtId="0" fontId="27" fillId="26" borderId="0" xfId="0" applyFont="1" applyFill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 vertical="center" wrapText="1"/>
    </xf>
    <xf numFmtId="2" fontId="28" fillId="26" borderId="0" xfId="0" applyNumberFormat="1" applyFont="1" applyFill="1" applyAlignment="1">
      <alignment horizontal="center" vertical="center" wrapText="1"/>
    </xf>
    <xf numFmtId="0" fontId="28" fillId="26" borderId="0" xfId="0" applyFont="1" applyFill="1" applyAlignment="1">
      <alignment horizontal="center" vertical="center" wrapText="1"/>
    </xf>
    <xf numFmtId="0" fontId="27" fillId="26" borderId="0" xfId="0" applyFont="1" applyFill="1" applyAlignment="1">
      <alignment vertical="center" wrapText="1"/>
    </xf>
    <xf numFmtId="0" fontId="5" fillId="26" borderId="10" xfId="0" applyFont="1" applyFill="1" applyBorder="1" applyAlignment="1">
      <alignment horizontal="center" vertical="center"/>
    </xf>
    <xf numFmtId="0" fontId="28" fillId="26" borderId="10" xfId="0" applyFont="1" applyFill="1" applyBorder="1" applyAlignment="1">
      <alignment vertical="center" wrapText="1"/>
    </xf>
    <xf numFmtId="0" fontId="2" fillId="26" borderId="12" xfId="0" applyFont="1" applyFill="1" applyBorder="1" applyAlignment="1">
      <alignment horizontal="center" vertical="center" wrapText="1"/>
    </xf>
    <xf numFmtId="168" fontId="28" fillId="26" borderId="0" xfId="0" applyNumberFormat="1" applyFont="1" applyFill="1" applyAlignment="1">
      <alignment horizontal="center" vertical="center" wrapText="1"/>
    </xf>
    <xf numFmtId="168" fontId="27" fillId="26" borderId="0" xfId="0" applyNumberFormat="1" applyFont="1" applyFill="1" applyAlignment="1">
      <alignment horizontal="center" vertical="center" wrapText="1"/>
    </xf>
    <xf numFmtId="0" fontId="27" fillId="26" borderId="0" xfId="665" applyFont="1" applyFill="1" applyAlignment="1">
      <alignment vertical="center"/>
    </xf>
    <xf numFmtId="0" fontId="2" fillId="26" borderId="0" xfId="0" applyFont="1" applyFill="1" applyAlignment="1">
      <alignment vertical="center" wrapText="1"/>
    </xf>
    <xf numFmtId="0" fontId="27" fillId="26" borderId="10" xfId="0" applyFont="1" applyFill="1" applyBorder="1" applyAlignment="1">
      <alignment vertical="center" wrapText="1"/>
    </xf>
    <xf numFmtId="0" fontId="27" fillId="26" borderId="10" xfId="0" applyFont="1" applyFill="1" applyBorder="1" applyAlignment="1">
      <alignment horizontal="center" vertical="center"/>
    </xf>
    <xf numFmtId="0" fontId="28" fillId="26" borderId="10" xfId="527" applyFont="1" applyFill="1" applyBorder="1" applyAlignment="1">
      <alignment horizontal="center" vertical="center" wrapText="1"/>
    </xf>
    <xf numFmtId="0" fontId="27" fillId="26" borderId="10" xfId="527" applyFont="1" applyFill="1" applyBorder="1" applyAlignment="1">
      <alignment horizontal="center" vertical="center" wrapText="1"/>
    </xf>
    <xf numFmtId="0" fontId="2" fillId="26" borderId="10" xfId="527" applyFont="1" applyFill="1" applyBorder="1" applyAlignment="1">
      <alignment horizontal="center" vertical="center" wrapText="1"/>
    </xf>
    <xf numFmtId="0" fontId="27" fillId="26" borderId="0" xfId="0" applyFont="1" applyFill="1" applyAlignment="1">
      <alignment vertical="center"/>
    </xf>
    <xf numFmtId="2" fontId="27" fillId="26" borderId="0" xfId="0" applyNumberFormat="1" applyFont="1" applyFill="1" applyAlignment="1">
      <alignment horizontal="center" vertical="center" wrapText="1"/>
    </xf>
    <xf numFmtId="0" fontId="41" fillId="0" borderId="0" xfId="662" applyFont="1" applyAlignment="1">
      <alignment vertical="center"/>
    </xf>
    <xf numFmtId="0" fontId="42" fillId="0" borderId="0" xfId="662" applyFont="1" applyAlignment="1">
      <alignment horizontal="center" vertical="center"/>
    </xf>
    <xf numFmtId="0" fontId="27" fillId="26" borderId="0" xfId="662" applyFont="1" applyFill="1" applyAlignment="1">
      <alignment vertical="center"/>
    </xf>
    <xf numFmtId="0" fontId="27" fillId="26" borderId="0" xfId="567" applyFont="1" applyFill="1" applyAlignment="1">
      <alignment horizontal="center" vertical="center" wrapText="1"/>
    </xf>
    <xf numFmtId="0" fontId="28" fillId="26" borderId="0" xfId="0" applyFont="1" applyFill="1" applyAlignment="1">
      <alignment vertical="center"/>
    </xf>
    <xf numFmtId="0" fontId="28" fillId="26" borderId="10" xfId="567" applyFont="1" applyFill="1" applyBorder="1" applyAlignment="1">
      <alignment horizontal="center" vertical="center" wrapText="1"/>
    </xf>
    <xf numFmtId="0" fontId="27" fillId="26" borderId="10" xfId="567" applyFont="1" applyFill="1" applyBorder="1" applyAlignment="1">
      <alignment horizontal="center" vertical="center" wrapText="1"/>
    </xf>
    <xf numFmtId="0" fontId="27" fillId="26" borderId="10" xfId="568" applyFont="1" applyFill="1" applyBorder="1" applyAlignment="1">
      <alignment vertical="center" wrapText="1"/>
    </xf>
    <xf numFmtId="0" fontId="27" fillId="26" borderId="10" xfId="524" applyFont="1" applyFill="1" applyBorder="1" applyAlignment="1">
      <alignment horizontal="center" vertical="center" wrapText="1"/>
    </xf>
    <xf numFmtId="0" fontId="34" fillId="26" borderId="0" xfId="524" applyFont="1" applyFill="1" applyAlignment="1">
      <alignment vertical="center" wrapText="1"/>
    </xf>
    <xf numFmtId="0" fontId="34" fillId="26" borderId="0" xfId="524" applyFont="1" applyFill="1" applyAlignment="1">
      <alignment horizontal="center" vertical="center" wrapText="1"/>
    </xf>
    <xf numFmtId="0" fontId="29" fillId="26" borderId="0" xfId="524" applyFont="1" applyFill="1" applyAlignment="1">
      <alignment vertical="center" wrapText="1"/>
    </xf>
    <xf numFmtId="0" fontId="27" fillId="26" borderId="0" xfId="524" applyFont="1" applyFill="1" applyAlignment="1">
      <alignment horizontal="center" vertical="center" wrapText="1"/>
    </xf>
    <xf numFmtId="0" fontId="27" fillId="26" borderId="0" xfId="569" applyFont="1" applyFill="1" applyAlignment="1">
      <alignment horizontal="center" vertical="center" wrapText="1"/>
    </xf>
    <xf numFmtId="0" fontId="28" fillId="26" borderId="0" xfId="569" applyFont="1" applyFill="1" applyAlignment="1">
      <alignment horizontal="center" vertical="center" wrapText="1"/>
    </xf>
    <xf numFmtId="168" fontId="28" fillId="26" borderId="0" xfId="569" applyNumberFormat="1" applyFont="1" applyFill="1" applyAlignment="1">
      <alignment horizontal="center" vertical="center" wrapText="1"/>
    </xf>
    <xf numFmtId="4" fontId="28" fillId="26" borderId="0" xfId="0" applyNumberFormat="1" applyFont="1" applyFill="1" applyAlignment="1">
      <alignment horizontal="center" vertical="center" wrapText="1"/>
    </xf>
    <xf numFmtId="166" fontId="27" fillId="26" borderId="0" xfId="395" applyFont="1" applyFill="1" applyAlignment="1">
      <alignment vertical="center"/>
    </xf>
    <xf numFmtId="2" fontId="29" fillId="26" borderId="0" xfId="0" applyNumberFormat="1" applyFont="1" applyFill="1" applyAlignment="1">
      <alignment horizontal="center" vertical="center" wrapText="1"/>
    </xf>
    <xf numFmtId="0" fontId="2" fillId="26" borderId="0" xfId="567" applyFont="1" applyFill="1" applyAlignment="1">
      <alignment vertical="center" wrapText="1"/>
    </xf>
    <xf numFmtId="2" fontId="2" fillId="26" borderId="0" xfId="567" applyNumberFormat="1" applyFont="1" applyFill="1" applyAlignment="1">
      <alignment vertical="center" wrapText="1"/>
    </xf>
    <xf numFmtId="0" fontId="28" fillId="26" borderId="0" xfId="524" applyFont="1" applyFill="1" applyAlignment="1">
      <alignment horizontal="center" vertical="center" wrapText="1"/>
    </xf>
    <xf numFmtId="0" fontId="28" fillId="26" borderId="0" xfId="567" applyFont="1" applyFill="1" applyAlignment="1">
      <alignment horizontal="center" vertical="center" wrapText="1"/>
    </xf>
    <xf numFmtId="0" fontId="28" fillId="26" borderId="10" xfId="524" applyFont="1" applyFill="1" applyBorder="1" applyAlignment="1">
      <alignment vertical="center" wrapText="1"/>
    </xf>
    <xf numFmtId="0" fontId="27" fillId="26" borderId="10" xfId="524" applyFont="1" applyFill="1" applyBorder="1" applyAlignment="1">
      <alignment vertical="center" wrapText="1"/>
    </xf>
    <xf numFmtId="0" fontId="2" fillId="26" borderId="0" xfId="524" applyFont="1" applyFill="1" applyAlignment="1">
      <alignment horizontal="center" vertical="center" wrapText="1"/>
    </xf>
    <xf numFmtId="0" fontId="27" fillId="26" borderId="0" xfId="524" applyFont="1" applyFill="1" applyAlignment="1">
      <alignment vertical="center"/>
    </xf>
    <xf numFmtId="2" fontId="28" fillId="26" borderId="0" xfId="524" applyNumberFormat="1" applyFont="1" applyFill="1" applyAlignment="1">
      <alignment horizontal="center" vertical="center" wrapText="1"/>
    </xf>
    <xf numFmtId="9" fontId="27" fillId="26" borderId="10" xfId="524" applyNumberFormat="1" applyFont="1" applyFill="1" applyBorder="1" applyAlignment="1">
      <alignment horizontal="center" vertical="center" wrapText="1"/>
    </xf>
    <xf numFmtId="0" fontId="28" fillId="26" borderId="0" xfId="524" applyFont="1" applyFill="1" applyAlignment="1">
      <alignment vertical="center"/>
    </xf>
    <xf numFmtId="0" fontId="27" fillId="26" borderId="0" xfId="524" applyFont="1" applyFill="1" applyAlignment="1">
      <alignment vertical="center" wrapText="1"/>
    </xf>
    <xf numFmtId="0" fontId="5" fillId="26" borderId="0" xfId="527" applyFont="1" applyFill="1" applyAlignment="1">
      <alignment horizontal="center" vertical="center" wrapText="1"/>
    </xf>
    <xf numFmtId="0" fontId="2" fillId="26" borderId="0" xfId="524" applyFont="1" applyFill="1" applyAlignment="1">
      <alignment vertical="center"/>
    </xf>
    <xf numFmtId="0" fontId="5" fillId="26" borderId="0" xfId="524" applyFont="1" applyFill="1" applyAlignment="1">
      <alignment vertical="center"/>
    </xf>
    <xf numFmtId="0" fontId="2" fillId="26" borderId="0" xfId="524" applyFont="1" applyFill="1" applyAlignment="1">
      <alignment vertical="center" wrapText="1"/>
    </xf>
    <xf numFmtId="0" fontId="65" fillId="26" borderId="0" xfId="0" applyFont="1" applyFill="1" applyAlignment="1">
      <alignment horizontal="center" vertical="center" wrapText="1"/>
    </xf>
    <xf numFmtId="0" fontId="64" fillId="26" borderId="0" xfId="0" applyFont="1" applyFill="1" applyAlignment="1">
      <alignment horizontal="center" vertical="center" wrapText="1"/>
    </xf>
    <xf numFmtId="0" fontId="64" fillId="26" borderId="0" xfId="0" applyFont="1" applyFill="1" applyAlignment="1">
      <alignment vertical="center" wrapText="1"/>
    </xf>
    <xf numFmtId="0" fontId="63" fillId="26" borderId="0" xfId="567" applyFont="1" applyFill="1" applyAlignment="1">
      <alignment horizontal="center" vertical="center"/>
    </xf>
    <xf numFmtId="0" fontId="65" fillId="26" borderId="0" xfId="524" applyFont="1" applyFill="1" applyAlignment="1">
      <alignment vertical="center" wrapText="1"/>
    </xf>
    <xf numFmtId="0" fontId="69" fillId="26" borderId="0" xfId="0" applyFont="1" applyFill="1" applyAlignment="1">
      <alignment vertical="center"/>
    </xf>
    <xf numFmtId="0" fontId="70" fillId="26" borderId="0" xfId="0" applyFont="1" applyFill="1" applyAlignment="1">
      <alignment vertical="center"/>
    </xf>
    <xf numFmtId="0" fontId="64" fillId="26" borderId="0" xfId="567" applyFont="1" applyFill="1" applyAlignment="1">
      <alignment horizontal="center" vertical="center" wrapText="1"/>
    </xf>
    <xf numFmtId="0" fontId="64" fillId="26" borderId="0" xfId="567" applyFont="1" applyFill="1" applyAlignment="1">
      <alignment vertical="center" wrapText="1"/>
    </xf>
    <xf numFmtId="0" fontId="63" fillId="26" borderId="0" xfId="524" applyFont="1" applyFill="1" applyAlignment="1">
      <alignment horizontal="center" vertical="center"/>
    </xf>
    <xf numFmtId="0" fontId="66" fillId="26" borderId="0" xfId="524" applyFont="1" applyFill="1" applyAlignment="1">
      <alignment horizontal="center" vertical="center"/>
    </xf>
    <xf numFmtId="0" fontId="64" fillId="26" borderId="0" xfId="524" applyFont="1" applyFill="1" applyAlignment="1">
      <alignment horizontal="center" vertical="center"/>
    </xf>
    <xf numFmtId="0" fontId="64" fillId="26" borderId="0" xfId="524" applyFont="1" applyFill="1" applyAlignment="1">
      <alignment vertical="center" wrapText="1"/>
    </xf>
    <xf numFmtId="0" fontId="65" fillId="26" borderId="0" xfId="524" applyFont="1" applyFill="1" applyAlignment="1">
      <alignment horizontal="center" vertical="center" wrapText="1"/>
    </xf>
    <xf numFmtId="0" fontId="64" fillId="26" borderId="0" xfId="524" applyFont="1" applyFill="1" applyAlignment="1">
      <alignment horizontal="center" vertical="center" wrapText="1"/>
    </xf>
    <xf numFmtId="2" fontId="65" fillId="26" borderId="0" xfId="524" applyNumberFormat="1" applyFont="1" applyFill="1" applyAlignment="1">
      <alignment vertical="center" wrapText="1"/>
    </xf>
    <xf numFmtId="0" fontId="65" fillId="26" borderId="0" xfId="0" applyFont="1" applyFill="1" applyAlignment="1">
      <alignment vertical="center"/>
    </xf>
    <xf numFmtId="2" fontId="65" fillId="26" borderId="0" xfId="0" applyNumberFormat="1" applyFont="1" applyFill="1" applyAlignment="1">
      <alignment horizontal="center" vertical="center" wrapText="1"/>
    </xf>
    <xf numFmtId="0" fontId="27" fillId="26" borderId="10" xfId="649" applyFont="1" applyFill="1" applyBorder="1" applyAlignment="1">
      <alignment horizontal="center" vertical="center"/>
    </xf>
    <xf numFmtId="2" fontId="27" fillId="26" borderId="0" xfId="0" applyNumberFormat="1" applyFont="1" applyFill="1" applyAlignment="1">
      <alignment vertical="center" wrapText="1"/>
    </xf>
    <xf numFmtId="0" fontId="27" fillId="0" borderId="10" xfId="0" applyFont="1" applyBorder="1" applyAlignment="1">
      <alignment horizontal="left" vertical="center" wrapText="1"/>
    </xf>
    <xf numFmtId="0" fontId="3" fillId="26" borderId="0" xfId="0" applyFont="1" applyFill="1" applyAlignment="1">
      <alignment horizontal="center" vertical="center" wrapText="1"/>
    </xf>
    <xf numFmtId="0" fontId="3" fillId="26" borderId="0" xfId="0" applyFont="1" applyFill="1" applyAlignment="1">
      <alignment vertical="center" wrapText="1"/>
    </xf>
    <xf numFmtId="0" fontId="28" fillId="26" borderId="10" xfId="524" applyFont="1" applyFill="1" applyBorder="1" applyAlignment="1">
      <alignment horizontal="center" vertical="center" wrapText="1"/>
    </xf>
    <xf numFmtId="2" fontId="27" fillId="26" borderId="0" xfId="524" applyNumberFormat="1" applyFont="1" applyFill="1" applyAlignment="1">
      <alignment horizontal="center" vertical="center" wrapText="1"/>
    </xf>
    <xf numFmtId="0" fontId="27" fillId="26" borderId="0" xfId="524" applyFont="1" applyFill="1" applyAlignment="1">
      <alignment horizontal="center" vertical="center"/>
    </xf>
    <xf numFmtId="2" fontId="28" fillId="26" borderId="0" xfId="0" applyNumberFormat="1" applyFont="1" applyFill="1" applyAlignment="1">
      <alignment horizontal="center" vertical="center"/>
    </xf>
    <xf numFmtId="0" fontId="28" fillId="26" borderId="10" xfId="580" applyFont="1" applyFill="1" applyBorder="1" applyAlignment="1">
      <alignment vertical="center" wrapText="1"/>
    </xf>
    <xf numFmtId="0" fontId="2" fillId="26" borderId="0" xfId="524" applyFont="1" applyFill="1" applyAlignment="1">
      <alignment horizontal="center" vertical="center"/>
    </xf>
    <xf numFmtId="0" fontId="75" fillId="26" borderId="0" xfId="0" applyFont="1" applyFill="1" applyAlignment="1">
      <alignment horizontal="center" vertical="center" wrapText="1"/>
    </xf>
    <xf numFmtId="4" fontId="75" fillId="26" borderId="0" xfId="0" applyNumberFormat="1" applyFont="1" applyFill="1" applyAlignment="1">
      <alignment horizontal="center" vertical="center" wrapText="1"/>
    </xf>
    <xf numFmtId="0" fontId="29" fillId="26" borderId="0" xfId="0" applyFont="1" applyFill="1" applyAlignment="1">
      <alignment horizontal="center" vertical="center" wrapText="1"/>
    </xf>
    <xf numFmtId="0" fontId="3" fillId="26" borderId="0" xfId="524" applyFont="1" applyFill="1" applyAlignment="1">
      <alignment horizontal="center" vertical="center" wrapText="1"/>
    </xf>
    <xf numFmtId="0" fontId="28" fillId="26" borderId="0" xfId="527" applyFont="1" applyFill="1" applyAlignment="1">
      <alignment horizontal="center" vertical="center" wrapText="1"/>
    </xf>
    <xf numFmtId="0" fontId="28" fillId="26" borderId="0" xfId="524" applyFont="1" applyFill="1" applyAlignment="1">
      <alignment vertical="center" wrapText="1"/>
    </xf>
    <xf numFmtId="0" fontId="40" fillId="26" borderId="10" xfId="0" applyFont="1" applyFill="1" applyBorder="1" applyAlignment="1">
      <alignment vertical="center" wrapText="1"/>
    </xf>
    <xf numFmtId="0" fontId="5" fillId="26" borderId="12" xfId="527" applyFont="1" applyFill="1" applyBorder="1" applyAlignment="1">
      <alignment horizontal="center" vertical="center" wrapText="1"/>
    </xf>
    <xf numFmtId="168" fontId="29" fillId="26" borderId="0" xfId="0" applyNumberFormat="1" applyFont="1" applyFill="1" applyAlignment="1">
      <alignment horizontal="center" vertical="center" wrapText="1"/>
    </xf>
    <xf numFmtId="4" fontId="3" fillId="26" borderId="0" xfId="0" applyNumberFormat="1" applyFont="1" applyFill="1" applyAlignment="1">
      <alignment vertical="center" wrapText="1"/>
    </xf>
    <xf numFmtId="168" fontId="27" fillId="26" borderId="0" xfId="524" applyNumberFormat="1" applyFont="1" applyFill="1" applyAlignment="1">
      <alignment horizontal="center" vertical="center" wrapText="1"/>
    </xf>
    <xf numFmtId="0" fontId="27" fillId="26" borderId="0" xfId="541" applyFont="1" applyFill="1" applyAlignment="1">
      <alignment vertical="center"/>
    </xf>
    <xf numFmtId="2" fontId="28" fillId="26" borderId="0" xfId="524" applyNumberFormat="1" applyFont="1" applyFill="1" applyAlignment="1">
      <alignment vertical="center" wrapText="1"/>
    </xf>
    <xf numFmtId="2" fontId="27" fillId="26" borderId="0" xfId="524" applyNumberFormat="1" applyFont="1" applyFill="1" applyAlignment="1">
      <alignment vertical="center" wrapText="1"/>
    </xf>
    <xf numFmtId="2" fontId="28" fillId="26" borderId="0" xfId="524" applyNumberFormat="1" applyFont="1" applyFill="1" applyAlignment="1">
      <alignment vertical="center"/>
    </xf>
    <xf numFmtId="2" fontId="27" fillId="26" borderId="0" xfId="524" applyNumberFormat="1" applyFont="1" applyFill="1" applyAlignment="1">
      <alignment vertical="center"/>
    </xf>
    <xf numFmtId="0" fontId="27" fillId="26" borderId="10" xfId="524" applyFont="1" applyFill="1" applyBorder="1" applyAlignment="1">
      <alignment vertical="center"/>
    </xf>
    <xf numFmtId="9" fontId="2" fillId="26" borderId="10" xfId="527" applyNumberFormat="1" applyFont="1" applyFill="1" applyBorder="1" applyAlignment="1">
      <alignment horizontal="center" vertical="center" wrapText="1"/>
    </xf>
    <xf numFmtId="0" fontId="28" fillId="26" borderId="12" xfId="524" applyFont="1" applyFill="1" applyBorder="1" applyAlignment="1">
      <alignment horizontal="center" vertical="center" wrapText="1"/>
    </xf>
    <xf numFmtId="173" fontId="27" fillId="26" borderId="10" xfId="524" applyNumberFormat="1" applyFont="1" applyFill="1" applyBorder="1" applyAlignment="1">
      <alignment horizontal="center" vertical="center" wrapText="1"/>
    </xf>
    <xf numFmtId="0" fontId="27" fillId="26" borderId="12" xfId="524" applyFont="1" applyFill="1" applyBorder="1" applyAlignment="1">
      <alignment horizontal="center" vertical="center" wrapText="1"/>
    </xf>
    <xf numFmtId="49" fontId="27" fillId="26" borderId="10" xfId="524" applyNumberFormat="1" applyFont="1" applyFill="1" applyBorder="1" applyAlignment="1">
      <alignment horizontal="center" vertical="center" wrapText="1"/>
    </xf>
    <xf numFmtId="49" fontId="89" fillId="27" borderId="11" xfId="524" applyNumberFormat="1" applyFont="1" applyFill="1" applyBorder="1" applyAlignment="1">
      <alignment horizontal="center" vertical="center" wrapText="1"/>
    </xf>
    <xf numFmtId="49" fontId="89" fillId="26" borderId="10" xfId="524" applyNumberFormat="1" applyFont="1" applyFill="1" applyBorder="1" applyAlignment="1">
      <alignment horizontal="center" vertical="center" wrapText="1"/>
    </xf>
    <xf numFmtId="0" fontId="38" fillId="26" borderId="0" xfId="524" applyFont="1" applyFill="1" applyAlignment="1">
      <alignment horizontal="center" vertical="center" wrapText="1"/>
    </xf>
    <xf numFmtId="0" fontId="38" fillId="25" borderId="16" xfId="527" applyFont="1" applyFill="1" applyBorder="1" applyAlignment="1">
      <alignment horizontal="center" vertical="center" wrapText="1"/>
    </xf>
    <xf numFmtId="0" fontId="38" fillId="26" borderId="0" xfId="0" applyFont="1" applyFill="1" applyAlignment="1">
      <alignment horizontal="center" vertical="center" wrapText="1"/>
    </xf>
    <xf numFmtId="0" fontId="34" fillId="26" borderId="10" xfId="0" applyFont="1" applyFill="1" applyBorder="1" applyAlignment="1">
      <alignment horizontal="center" vertical="center" wrapText="1"/>
    </xf>
    <xf numFmtId="0" fontId="38" fillId="26" borderId="10" xfId="568" applyFont="1" applyFill="1" applyBorder="1" applyAlignment="1">
      <alignment horizontal="center" vertical="center" wrapText="1"/>
    </xf>
    <xf numFmtId="0" fontId="38" fillId="26" borderId="10" xfId="536" applyFont="1" applyFill="1" applyBorder="1" applyAlignment="1">
      <alignment horizontal="center" vertical="center" wrapText="1"/>
    </xf>
    <xf numFmtId="0" fontId="38" fillId="26" borderId="10" xfId="524" applyFont="1" applyFill="1" applyBorder="1" applyAlignment="1">
      <alignment horizontal="center" vertical="center" wrapText="1"/>
    </xf>
    <xf numFmtId="0" fontId="34" fillId="26" borderId="11" xfId="524" applyFont="1" applyFill="1" applyBorder="1" applyAlignment="1">
      <alignment horizontal="center" vertical="center" wrapText="1"/>
    </xf>
    <xf numFmtId="0" fontId="34" fillId="26" borderId="10" xfId="524" applyFont="1" applyFill="1" applyBorder="1" applyAlignment="1">
      <alignment horizontal="center" vertical="center" wrapText="1"/>
    </xf>
    <xf numFmtId="0" fontId="34" fillId="26" borderId="10" xfId="567" applyFont="1" applyFill="1" applyBorder="1" applyAlignment="1">
      <alignment horizontal="center" vertical="center" wrapText="1"/>
    </xf>
    <xf numFmtId="0" fontId="38" fillId="26" borderId="10" xfId="769" applyFont="1" applyFill="1" applyBorder="1" applyAlignment="1">
      <alignment horizontal="center" vertical="center" wrapText="1"/>
    </xf>
    <xf numFmtId="0" fontId="34" fillId="26" borderId="0" xfId="0" applyFont="1" applyFill="1" applyAlignment="1">
      <alignment vertical="center" wrapText="1"/>
    </xf>
    <xf numFmtId="0" fontId="38" fillId="26" borderId="10" xfId="527" applyFont="1" applyFill="1" applyBorder="1" applyAlignment="1">
      <alignment horizontal="center" vertical="center" wrapText="1"/>
    </xf>
    <xf numFmtId="0" fontId="88" fillId="26" borderId="10" xfId="524" applyFont="1" applyFill="1" applyBorder="1" applyAlignment="1">
      <alignment horizontal="center" vertical="center" wrapText="1"/>
    </xf>
    <xf numFmtId="0" fontId="87" fillId="26" borderId="10" xfId="524" applyFont="1" applyFill="1" applyBorder="1" applyAlignment="1">
      <alignment horizontal="center" vertical="center" wrapText="1"/>
    </xf>
    <xf numFmtId="2" fontId="27" fillId="26" borderId="0" xfId="524" applyNumberFormat="1" applyFont="1" applyFill="1" applyAlignment="1">
      <alignment horizontal="center" vertical="center"/>
    </xf>
    <xf numFmtId="0" fontId="34" fillId="26" borderId="0" xfId="662" applyFont="1" applyFill="1" applyAlignment="1">
      <alignment vertical="center"/>
    </xf>
    <xf numFmtId="0" fontId="38" fillId="26" borderId="10" xfId="524" applyFont="1" applyFill="1" applyBorder="1" applyAlignment="1">
      <alignment vertical="center" wrapText="1"/>
    </xf>
    <xf numFmtId="0" fontId="38" fillId="26" borderId="0" xfId="567" applyFont="1" applyFill="1" applyAlignment="1">
      <alignment vertical="center"/>
    </xf>
    <xf numFmtId="0" fontId="34" fillId="26" borderId="0" xfId="524" applyFont="1" applyFill="1" applyAlignment="1">
      <alignment horizontal="center" vertical="center"/>
    </xf>
    <xf numFmtId="49" fontId="34" fillId="26" borderId="11" xfId="524" applyNumberFormat="1" applyFont="1" applyFill="1" applyBorder="1" applyAlignment="1">
      <alignment horizontal="center" vertical="center" wrapText="1"/>
    </xf>
    <xf numFmtId="0" fontId="61" fillId="26" borderId="0" xfId="524" applyFont="1" applyFill="1" applyAlignment="1">
      <alignment horizontal="center" vertical="center"/>
    </xf>
    <xf numFmtId="0" fontId="78" fillId="26" borderId="0" xfId="524" applyFont="1" applyFill="1" applyAlignment="1">
      <alignment horizontal="center" vertical="center" wrapText="1"/>
    </xf>
    <xf numFmtId="168" fontId="78" fillId="26" borderId="0" xfId="0" applyNumberFormat="1" applyFont="1" applyFill="1" applyAlignment="1">
      <alignment horizontal="center" vertical="center" wrapText="1"/>
    </xf>
    <xf numFmtId="4" fontId="78" fillId="26" borderId="0" xfId="524" applyNumberFormat="1" applyFont="1" applyFill="1" applyAlignment="1">
      <alignment horizontal="center" vertical="center" wrapText="1"/>
    </xf>
    <xf numFmtId="0" fontId="78" fillId="26" borderId="0" xfId="527" applyFont="1" applyFill="1" applyAlignment="1">
      <alignment horizontal="center" vertical="center" wrapText="1"/>
    </xf>
    <xf numFmtId="0" fontId="29" fillId="26" borderId="0" xfId="524" applyFont="1" applyFill="1" applyAlignment="1">
      <alignment horizontal="center" vertical="center" wrapText="1"/>
    </xf>
    <xf numFmtId="0" fontId="78" fillId="26" borderId="0" xfId="524" applyFont="1" applyFill="1" applyAlignment="1">
      <alignment vertical="center"/>
    </xf>
    <xf numFmtId="0" fontId="7" fillId="26" borderId="0" xfId="567" applyFont="1" applyFill="1" applyAlignment="1">
      <alignment vertical="center"/>
    </xf>
    <xf numFmtId="0" fontId="6" fillId="26" borderId="0" xfId="662" applyFont="1" applyFill="1" applyAlignment="1">
      <alignment vertical="center"/>
    </xf>
    <xf numFmtId="0" fontId="6" fillId="26" borderId="0" xfId="524" applyFont="1" applyFill="1" applyAlignment="1">
      <alignment vertical="center"/>
    </xf>
    <xf numFmtId="0" fontId="7" fillId="26" borderId="0" xfId="524" applyFont="1" applyFill="1" applyAlignment="1">
      <alignment vertical="center"/>
    </xf>
    <xf numFmtId="0" fontId="79" fillId="26" borderId="0" xfId="662" applyFont="1" applyFill="1" applyAlignment="1">
      <alignment vertical="center"/>
    </xf>
    <xf numFmtId="168" fontId="78" fillId="26" borderId="0" xfId="524" applyNumberFormat="1" applyFont="1" applyFill="1" applyAlignment="1">
      <alignment horizontal="center" vertical="center" wrapText="1"/>
    </xf>
    <xf numFmtId="0" fontId="27" fillId="26" borderId="10" xfId="647" applyFont="1" applyFill="1" applyBorder="1" applyAlignment="1">
      <alignment horizontal="center" vertical="center"/>
    </xf>
    <xf numFmtId="0" fontId="27" fillId="26" borderId="10" xfId="580" applyFont="1" applyFill="1" applyBorder="1" applyAlignment="1">
      <alignment vertical="center" wrapText="1"/>
    </xf>
    <xf numFmtId="0" fontId="28" fillId="26" borderId="10" xfId="580" applyFont="1" applyFill="1" applyBorder="1" applyAlignment="1">
      <alignment horizontal="center" vertical="center" wrapText="1"/>
    </xf>
    <xf numFmtId="0" fontId="27" fillId="0" borderId="0" xfId="0" applyFont="1"/>
    <xf numFmtId="0" fontId="27" fillId="26" borderId="10" xfId="524" applyFont="1" applyFill="1" applyBorder="1" applyAlignment="1">
      <alignment horizontal="center" vertical="center"/>
    </xf>
    <xf numFmtId="0" fontId="28" fillId="26" borderId="10" xfId="647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4" fillId="26" borderId="0" xfId="0" applyFont="1" applyFill="1" applyAlignment="1">
      <alignment horizontal="center" vertical="center" wrapText="1"/>
    </xf>
    <xf numFmtId="0" fontId="81" fillId="26" borderId="0" xfId="567" applyFont="1" applyFill="1" applyAlignment="1">
      <alignment horizontal="center" vertical="center"/>
    </xf>
    <xf numFmtId="0" fontId="81" fillId="26" borderId="0" xfId="524" applyFont="1" applyFill="1" applyAlignment="1">
      <alignment horizontal="center" vertical="center"/>
    </xf>
    <xf numFmtId="0" fontId="82" fillId="26" borderId="0" xfId="524" applyFont="1" applyFill="1" applyAlignment="1">
      <alignment horizontal="center" vertical="center"/>
    </xf>
    <xf numFmtId="0" fontId="28" fillId="26" borderId="10" xfId="580" applyFont="1" applyFill="1" applyBorder="1" applyAlignment="1">
      <alignment horizontal="center" vertical="center"/>
    </xf>
    <xf numFmtId="0" fontId="35" fillId="26" borderId="0" xfId="0" applyFont="1" applyFill="1" applyAlignment="1">
      <alignment vertical="center" wrapText="1"/>
    </xf>
    <xf numFmtId="0" fontId="73" fillId="26" borderId="0" xfId="524" applyFont="1" applyFill="1" applyAlignment="1">
      <alignment horizontal="center" vertical="center"/>
    </xf>
    <xf numFmtId="0" fontId="74" fillId="26" borderId="0" xfId="524" applyFont="1" applyFill="1" applyAlignment="1">
      <alignment vertical="center" wrapText="1"/>
    </xf>
    <xf numFmtId="0" fontId="34" fillId="26" borderId="11" xfId="524" applyFont="1" applyFill="1" applyBorder="1" applyAlignment="1">
      <alignment horizontal="center" vertical="center"/>
    </xf>
    <xf numFmtId="49" fontId="34" fillId="26" borderId="10" xfId="524" applyNumberFormat="1" applyFont="1" applyFill="1" applyBorder="1" applyAlignment="1">
      <alignment horizontal="center" vertical="center" wrapText="1"/>
    </xf>
    <xf numFmtId="0" fontId="27" fillId="0" borderId="0" xfId="567" applyFont="1" applyAlignment="1">
      <alignment horizontal="center" vertical="center" wrapText="1"/>
    </xf>
    <xf numFmtId="0" fontId="27" fillId="0" borderId="0" xfId="567" applyFont="1" applyAlignment="1">
      <alignment vertical="center" wrapText="1"/>
    </xf>
    <xf numFmtId="0" fontId="34" fillId="28" borderId="11" xfId="524" applyFont="1" applyFill="1" applyBorder="1" applyAlignment="1">
      <alignment horizontal="center" vertical="center" wrapText="1"/>
    </xf>
    <xf numFmtId="0" fontId="34" fillId="28" borderId="10" xfId="524" applyFont="1" applyFill="1" applyBorder="1" applyAlignment="1">
      <alignment horizontal="center" vertical="center" wrapText="1"/>
    </xf>
    <xf numFmtId="0" fontId="38" fillId="25" borderId="19" xfId="524" applyFont="1" applyFill="1" applyBorder="1" applyAlignment="1">
      <alignment horizontal="center" vertical="center" wrapText="1"/>
    </xf>
    <xf numFmtId="2" fontId="62" fillId="26" borderId="0" xfId="524" applyNumberFormat="1" applyFont="1" applyFill="1" applyAlignment="1">
      <alignment horizontal="center" vertical="center" wrapText="1"/>
    </xf>
    <xf numFmtId="0" fontId="38" fillId="26" borderId="0" xfId="524" applyFont="1" applyFill="1" applyAlignment="1">
      <alignment vertical="center" wrapText="1"/>
    </xf>
    <xf numFmtId="0" fontId="87" fillId="26" borderId="11" xfId="524" applyFont="1" applyFill="1" applyBorder="1" applyAlignment="1">
      <alignment horizontal="center" vertical="center" wrapText="1"/>
    </xf>
    <xf numFmtId="49" fontId="90" fillId="27" borderId="11" xfId="524" applyNumberFormat="1" applyFont="1" applyFill="1" applyBorder="1" applyAlignment="1">
      <alignment horizontal="center" vertical="center" wrapText="1"/>
    </xf>
    <xf numFmtId="0" fontId="87" fillId="0" borderId="11" xfId="524" applyFont="1" applyBorder="1" applyAlignment="1">
      <alignment horizontal="center" vertical="center" wrapText="1"/>
    </xf>
    <xf numFmtId="0" fontId="35" fillId="0" borderId="0" xfId="524"/>
    <xf numFmtId="0" fontId="88" fillId="26" borderId="11" xfId="524" applyFont="1" applyFill="1" applyBorder="1" applyAlignment="1">
      <alignment horizontal="center" vertical="center" wrapText="1"/>
    </xf>
    <xf numFmtId="0" fontId="27" fillId="26" borderId="0" xfId="524" applyFont="1" applyFill="1" applyAlignment="1">
      <alignment horizontal="right" vertical="center" wrapText="1"/>
    </xf>
    <xf numFmtId="0" fontId="28" fillId="26" borderId="0" xfId="524" applyFont="1" applyFill="1" applyAlignment="1">
      <alignment horizontal="right" vertical="center" wrapText="1"/>
    </xf>
    <xf numFmtId="0" fontId="29" fillId="26" borderId="0" xfId="524" applyFont="1" applyFill="1" applyAlignment="1">
      <alignment horizontal="right" vertical="center" wrapText="1"/>
    </xf>
    <xf numFmtId="168" fontId="28" fillId="26" borderId="0" xfId="524" applyNumberFormat="1" applyFont="1" applyFill="1" applyAlignment="1">
      <alignment horizontal="right" vertical="center" wrapText="1"/>
    </xf>
    <xf numFmtId="0" fontId="27" fillId="0" borderId="0" xfId="567" applyFont="1" applyAlignment="1">
      <alignment horizontal="right" vertical="center" wrapText="1"/>
    </xf>
    <xf numFmtId="0" fontId="28" fillId="26" borderId="0" xfId="524" applyFont="1" applyFill="1" applyAlignment="1">
      <alignment horizontal="right" vertical="center"/>
    </xf>
    <xf numFmtId="0" fontId="38" fillId="26" borderId="10" xfId="0" applyFont="1" applyFill="1" applyBorder="1" applyAlignment="1">
      <alignment horizontal="center" vertical="center" wrapText="1"/>
    </xf>
    <xf numFmtId="0" fontId="38" fillId="26" borderId="0" xfId="0" applyFont="1" applyFill="1" applyAlignment="1">
      <alignment vertical="center"/>
    </xf>
    <xf numFmtId="0" fontId="38" fillId="26" borderId="0" xfId="0" applyFont="1" applyFill="1" applyAlignment="1">
      <alignment horizontal="center" vertical="center"/>
    </xf>
    <xf numFmtId="0" fontId="34" fillId="26" borderId="0" xfId="0" applyFont="1" applyFill="1" applyAlignment="1">
      <alignment horizontal="center" vertical="center"/>
    </xf>
    <xf numFmtId="0" fontId="34" fillId="26" borderId="10" xfId="649" applyFont="1" applyFill="1" applyBorder="1" applyAlignment="1">
      <alignment horizontal="center" vertical="center"/>
    </xf>
    <xf numFmtId="0" fontId="34" fillId="26" borderId="10" xfId="524" applyFont="1" applyFill="1" applyBorder="1" applyAlignment="1">
      <alignment horizontal="center" vertical="center"/>
    </xf>
    <xf numFmtId="2" fontId="34" fillId="26" borderId="10" xfId="524" applyNumberFormat="1" applyFont="1" applyFill="1" applyBorder="1" applyAlignment="1">
      <alignment horizontal="center" vertical="center" wrapText="1"/>
    </xf>
    <xf numFmtId="9" fontId="34" fillId="26" borderId="10" xfId="0" applyNumberFormat="1" applyFont="1" applyFill="1" applyBorder="1" applyAlignment="1">
      <alignment horizontal="center" vertical="center" wrapText="1"/>
    </xf>
    <xf numFmtId="4" fontId="34" fillId="26" borderId="10" xfId="0" applyNumberFormat="1" applyFont="1" applyFill="1" applyBorder="1" applyAlignment="1">
      <alignment horizontal="center" vertical="center" wrapText="1"/>
    </xf>
    <xf numFmtId="4" fontId="34" fillId="26" borderId="15" xfId="0" applyNumberFormat="1" applyFont="1" applyFill="1" applyBorder="1" applyAlignment="1">
      <alignment horizontal="center" vertical="center" wrapText="1"/>
    </xf>
    <xf numFmtId="9" fontId="34" fillId="26" borderId="10" xfId="524" applyNumberFormat="1" applyFont="1" applyFill="1" applyBorder="1" applyAlignment="1">
      <alignment horizontal="center" vertical="center" wrapText="1"/>
    </xf>
    <xf numFmtId="4" fontId="34" fillId="26" borderId="10" xfId="524" applyNumberFormat="1" applyFont="1" applyFill="1" applyBorder="1" applyAlignment="1">
      <alignment horizontal="center" vertical="center" wrapText="1"/>
    </xf>
    <xf numFmtId="4" fontId="34" fillId="26" borderId="15" xfId="524" applyNumberFormat="1" applyFont="1" applyFill="1" applyBorder="1" applyAlignment="1">
      <alignment horizontal="center" vertical="center" wrapText="1"/>
    </xf>
    <xf numFmtId="0" fontId="34" fillId="26" borderId="10" xfId="577" applyFont="1" applyFill="1" applyBorder="1" applyAlignment="1">
      <alignment horizontal="center" vertical="center"/>
    </xf>
    <xf numFmtId="2" fontId="34" fillId="26" borderId="10" xfId="0" applyNumberFormat="1" applyFont="1" applyFill="1" applyBorder="1" applyAlignment="1">
      <alignment horizontal="center" vertical="center" wrapText="1"/>
    </xf>
    <xf numFmtId="0" fontId="38" fillId="26" borderId="10" xfId="0" applyFont="1" applyFill="1" applyBorder="1" applyAlignment="1">
      <alignment horizontal="center" vertical="center"/>
    </xf>
    <xf numFmtId="2" fontId="38" fillId="26" borderId="10" xfId="0" applyNumberFormat="1" applyFont="1" applyFill="1" applyBorder="1" applyAlignment="1">
      <alignment horizontal="center" vertical="center"/>
    </xf>
    <xf numFmtId="0" fontId="34" fillId="26" borderId="10" xfId="0" applyFont="1" applyFill="1" applyBorder="1" applyAlignment="1">
      <alignment horizontal="center" vertical="center"/>
    </xf>
    <xf numFmtId="2" fontId="34" fillId="26" borderId="10" xfId="649" applyNumberFormat="1" applyFont="1" applyFill="1" applyBorder="1" applyAlignment="1">
      <alignment horizontal="center" vertical="center"/>
    </xf>
    <xf numFmtId="2" fontId="34" fillId="26" borderId="10" xfId="0" applyNumberFormat="1" applyFont="1" applyFill="1" applyBorder="1" applyAlignment="1">
      <alignment horizontal="center" vertical="center"/>
    </xf>
    <xf numFmtId="168" fontId="34" fillId="26" borderId="10" xfId="0" applyNumberFormat="1" applyFont="1" applyFill="1" applyBorder="1" applyAlignment="1">
      <alignment horizontal="center" vertical="center"/>
    </xf>
    <xf numFmtId="168" fontId="34" fillId="26" borderId="10" xfId="524" applyNumberFormat="1" applyFont="1" applyFill="1" applyBorder="1" applyAlignment="1">
      <alignment horizontal="center" vertical="center"/>
    </xf>
    <xf numFmtId="0" fontId="38" fillId="26" borderId="10" xfId="580" applyFont="1" applyFill="1" applyBorder="1" applyAlignment="1">
      <alignment vertical="center" wrapText="1"/>
    </xf>
    <xf numFmtId="2" fontId="38" fillId="26" borderId="10" xfId="0" applyNumberFormat="1" applyFont="1" applyFill="1" applyBorder="1" applyAlignment="1">
      <alignment horizontal="center" vertical="center" wrapText="1"/>
    </xf>
    <xf numFmtId="168" fontId="34" fillId="26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Border="1" applyAlignment="1">
      <alignment horizontal="center" vertical="center" wrapText="1"/>
    </xf>
    <xf numFmtId="168" fontId="34" fillId="26" borderId="10" xfId="647" applyNumberFormat="1" applyFont="1" applyFill="1" applyBorder="1" applyAlignment="1">
      <alignment horizontal="center" vertical="center"/>
    </xf>
    <xf numFmtId="0" fontId="34" fillId="0" borderId="0" xfId="0" applyFont="1"/>
    <xf numFmtId="0" fontId="34" fillId="26" borderId="0" xfId="0" applyFont="1" applyFill="1"/>
    <xf numFmtId="2" fontId="34" fillId="26" borderId="10" xfId="567" applyNumberFormat="1" applyFont="1" applyFill="1" applyBorder="1" applyAlignment="1">
      <alignment horizontal="center" vertical="center" wrapText="1"/>
    </xf>
    <xf numFmtId="2" fontId="34" fillId="26" borderId="10" xfId="527" applyNumberFormat="1" applyFont="1" applyFill="1" applyBorder="1" applyAlignment="1">
      <alignment horizontal="center" vertical="center" wrapText="1"/>
    </xf>
    <xf numFmtId="2" fontId="38" fillId="26" borderId="10" xfId="524" applyNumberFormat="1" applyFont="1" applyFill="1" applyBorder="1" applyAlignment="1">
      <alignment horizontal="center" vertical="center" wrapText="1"/>
    </xf>
    <xf numFmtId="0" fontId="34" fillId="26" borderId="10" xfId="664" applyFont="1" applyFill="1" applyBorder="1" applyAlignment="1">
      <alignment horizontal="center" vertical="center"/>
    </xf>
    <xf numFmtId="0" fontId="38" fillId="26" borderId="10" xfId="524" applyFont="1" applyFill="1" applyBorder="1" applyAlignment="1">
      <alignment horizontal="center" vertical="center"/>
    </xf>
    <xf numFmtId="4" fontId="38" fillId="26" borderId="10" xfId="0" applyNumberFormat="1" applyFont="1" applyFill="1" applyBorder="1" applyAlignment="1">
      <alignment horizontal="center" vertical="center" wrapText="1"/>
    </xf>
    <xf numFmtId="2" fontId="34" fillId="26" borderId="0" xfId="0" applyNumberFormat="1" applyFont="1" applyFill="1" applyAlignment="1">
      <alignment horizontal="center" vertical="center" wrapText="1"/>
    </xf>
    <xf numFmtId="2" fontId="38" fillId="26" borderId="0" xfId="0" applyNumberFormat="1" applyFont="1" applyFill="1" applyAlignment="1">
      <alignment horizontal="center" vertical="center"/>
    </xf>
    <xf numFmtId="2" fontId="34" fillId="26" borderId="15" xfId="524" applyNumberFormat="1" applyFont="1" applyFill="1" applyBorder="1" applyAlignment="1">
      <alignment horizontal="center" vertical="center" wrapText="1"/>
    </xf>
    <xf numFmtId="0" fontId="76" fillId="26" borderId="0" xfId="662" applyFont="1" applyFill="1" applyAlignment="1">
      <alignment vertical="center"/>
    </xf>
    <xf numFmtId="0" fontId="2" fillId="29" borderId="10" xfId="524" applyFont="1" applyFill="1" applyBorder="1" applyAlignment="1">
      <alignment horizontal="center" vertical="center"/>
    </xf>
    <xf numFmtId="0" fontId="35" fillId="29" borderId="10" xfId="524" applyFill="1" applyBorder="1" applyAlignment="1">
      <alignment horizontal="center" vertical="center"/>
    </xf>
    <xf numFmtId="2" fontId="38" fillId="26" borderId="0" xfId="524" applyNumberFormat="1" applyFont="1" applyFill="1" applyAlignment="1">
      <alignment horizontal="center" vertical="center" wrapText="1"/>
    </xf>
    <xf numFmtId="2" fontId="34" fillId="26" borderId="0" xfId="524" applyNumberFormat="1" applyFont="1" applyFill="1" applyAlignment="1">
      <alignment horizontal="center" vertical="center" wrapText="1"/>
    </xf>
    <xf numFmtId="2" fontId="38" fillId="26" borderId="0" xfId="524" applyNumberFormat="1" applyFont="1" applyFill="1" applyAlignment="1">
      <alignment vertical="center" wrapText="1"/>
    </xf>
    <xf numFmtId="0" fontId="35" fillId="0" borderId="0" xfId="0" applyFont="1" applyAlignment="1">
      <alignment horizontal="center"/>
    </xf>
    <xf numFmtId="49" fontId="28" fillId="26" borderId="10" xfId="524" applyNumberFormat="1" applyFont="1" applyFill="1" applyBorder="1" applyAlignment="1">
      <alignment horizontal="center" vertical="center" wrapText="1"/>
    </xf>
    <xf numFmtId="0" fontId="65" fillId="26" borderId="10" xfId="0" applyFont="1" applyFill="1" applyBorder="1" applyAlignment="1">
      <alignment vertical="center"/>
    </xf>
    <xf numFmtId="0" fontId="68" fillId="26" borderId="10" xfId="0" applyFont="1" applyFill="1" applyBorder="1" applyAlignment="1">
      <alignment horizontal="center" vertical="center" wrapText="1"/>
    </xf>
    <xf numFmtId="4" fontId="29" fillId="26" borderId="0" xfId="0" applyNumberFormat="1" applyFont="1" applyFill="1" applyAlignment="1">
      <alignment vertical="center" wrapText="1"/>
    </xf>
    <xf numFmtId="0" fontId="65" fillId="26" borderId="0" xfId="567" applyFont="1" applyFill="1" applyAlignment="1">
      <alignment horizontal="center" vertical="center" wrapText="1"/>
    </xf>
    <xf numFmtId="0" fontId="65" fillId="26" borderId="0" xfId="567" applyFont="1" applyFill="1" applyAlignment="1">
      <alignment vertical="center" wrapText="1"/>
    </xf>
    <xf numFmtId="0" fontId="27" fillId="26" borderId="0" xfId="567" applyFont="1" applyFill="1" applyAlignment="1">
      <alignment vertical="center" wrapText="1"/>
    </xf>
    <xf numFmtId="2" fontId="27" fillId="26" borderId="0" xfId="567" applyNumberFormat="1" applyFont="1" applyFill="1" applyAlignment="1">
      <alignment vertical="center" wrapText="1"/>
    </xf>
    <xf numFmtId="0" fontId="38" fillId="26" borderId="0" xfId="567" applyFont="1" applyFill="1" applyAlignment="1">
      <alignment horizontal="center" vertical="center" wrapText="1"/>
    </xf>
    <xf numFmtId="170" fontId="38" fillId="26" borderId="0" xfId="567" applyNumberFormat="1" applyFont="1" applyFill="1" applyAlignment="1">
      <alignment horizontal="center" vertical="center" wrapText="1"/>
    </xf>
    <xf numFmtId="4" fontId="38" fillId="26" borderId="0" xfId="567" applyNumberFormat="1" applyFont="1" applyFill="1" applyAlignment="1">
      <alignment horizontal="center" vertical="center" wrapText="1"/>
    </xf>
    <xf numFmtId="4" fontId="34" fillId="26" borderId="0" xfId="567" applyNumberFormat="1" applyFont="1" applyFill="1" applyAlignment="1">
      <alignment horizontal="center" vertical="center" wrapText="1"/>
    </xf>
    <xf numFmtId="4" fontId="34" fillId="26" borderId="15" xfId="527" applyNumberFormat="1" applyFont="1" applyFill="1" applyBorder="1" applyAlignment="1">
      <alignment horizontal="center" vertical="center" wrapText="1"/>
    </xf>
    <xf numFmtId="168" fontId="34" fillId="26" borderId="0" xfId="0" applyNumberFormat="1" applyFont="1" applyFill="1" applyAlignment="1">
      <alignment horizontal="center" vertical="center" wrapText="1"/>
    </xf>
    <xf numFmtId="0" fontId="34" fillId="26" borderId="0" xfId="567" applyFont="1" applyFill="1" applyAlignment="1">
      <alignment horizontal="center" vertical="center" wrapText="1"/>
    </xf>
    <xf numFmtId="0" fontId="34" fillId="26" borderId="0" xfId="567" applyFont="1" applyFill="1" applyAlignment="1">
      <alignment vertical="center" wrapText="1"/>
    </xf>
    <xf numFmtId="2" fontId="34" fillId="26" borderId="0" xfId="567" applyNumberFormat="1" applyFont="1" applyFill="1" applyAlignment="1">
      <alignment vertical="center" wrapText="1"/>
    </xf>
    <xf numFmtId="0" fontId="5" fillId="29" borderId="25" xfId="524" applyFont="1" applyFill="1" applyBorder="1" applyAlignment="1">
      <alignment horizontal="center" vertical="center"/>
    </xf>
    <xf numFmtId="0" fontId="2" fillId="29" borderId="30" xfId="524" applyFont="1" applyFill="1" applyBorder="1" applyAlignment="1">
      <alignment horizontal="center" vertical="center"/>
    </xf>
    <xf numFmtId="0" fontId="35" fillId="29" borderId="30" xfId="524" applyFill="1" applyBorder="1" applyAlignment="1">
      <alignment horizontal="center" vertical="center"/>
    </xf>
    <xf numFmtId="0" fontId="35" fillId="29" borderId="31" xfId="524" applyFill="1" applyBorder="1" applyAlignment="1">
      <alignment horizontal="center" vertical="center"/>
    </xf>
    <xf numFmtId="2" fontId="34" fillId="26" borderId="0" xfId="524" applyNumberFormat="1" applyFont="1" applyFill="1" applyAlignment="1">
      <alignment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83" fillId="26" borderId="10" xfId="0" applyFont="1" applyFill="1" applyBorder="1" applyAlignment="1">
      <alignment horizontal="center" vertical="center"/>
    </xf>
    <xf numFmtId="2" fontId="35" fillId="26" borderId="10" xfId="0" applyNumberFormat="1" applyFont="1" applyFill="1" applyBorder="1" applyAlignment="1">
      <alignment horizontal="center" vertical="center"/>
    </xf>
    <xf numFmtId="168" fontId="35" fillId="26" borderId="10" xfId="0" applyNumberFormat="1" applyFont="1" applyFill="1" applyBorder="1" applyAlignment="1">
      <alignment horizontal="center" vertical="center" wrapText="1"/>
    </xf>
    <xf numFmtId="0" fontId="35" fillId="26" borderId="10" xfId="0" applyFont="1" applyFill="1" applyBorder="1" applyAlignment="1">
      <alignment horizontal="center" vertical="center" wrapText="1"/>
    </xf>
    <xf numFmtId="0" fontId="35" fillId="26" borderId="10" xfId="0" applyFont="1" applyFill="1" applyBorder="1" applyAlignment="1">
      <alignment horizontal="center" vertical="center"/>
    </xf>
    <xf numFmtId="0" fontId="83" fillId="26" borderId="0" xfId="0" applyFont="1" applyFill="1" applyAlignment="1">
      <alignment horizontal="center" vertical="center" wrapText="1"/>
    </xf>
    <xf numFmtId="170" fontId="38" fillId="26" borderId="0" xfId="0" applyNumberFormat="1" applyFont="1" applyFill="1" applyAlignment="1">
      <alignment horizontal="center" vertical="center" wrapText="1"/>
    </xf>
    <xf numFmtId="4" fontId="38" fillId="26" borderId="0" xfId="0" applyNumberFormat="1" applyFont="1" applyFill="1" applyAlignment="1">
      <alignment horizontal="center" vertical="center" wrapText="1"/>
    </xf>
    <xf numFmtId="4" fontId="34" fillId="26" borderId="26" xfId="0" applyNumberFormat="1" applyFont="1" applyFill="1" applyBorder="1" applyAlignment="1">
      <alignment horizontal="center" vertical="center" wrapText="1"/>
    </xf>
    <xf numFmtId="0" fontId="83" fillId="26" borderId="10" xfId="0" applyFont="1" applyFill="1" applyBorder="1" applyAlignment="1">
      <alignment horizontal="center" vertical="center" wrapText="1"/>
    </xf>
    <xf numFmtId="0" fontId="83" fillId="26" borderId="10" xfId="527" applyFont="1" applyFill="1" applyBorder="1" applyAlignment="1">
      <alignment horizontal="center" vertical="center" wrapText="1"/>
    </xf>
    <xf numFmtId="9" fontId="38" fillId="26" borderId="10" xfId="527" applyNumberFormat="1" applyFont="1" applyFill="1" applyBorder="1" applyAlignment="1">
      <alignment horizontal="center" vertical="center" wrapText="1"/>
    </xf>
    <xf numFmtId="4" fontId="38" fillId="26" borderId="10" xfId="527" applyNumberFormat="1" applyFont="1" applyFill="1" applyBorder="1" applyAlignment="1">
      <alignment horizontal="center" vertical="center" wrapText="1"/>
    </xf>
    <xf numFmtId="2" fontId="78" fillId="26" borderId="0" xfId="524" applyNumberFormat="1" applyFont="1" applyFill="1" applyAlignment="1">
      <alignment horizontal="center" vertical="center" wrapText="1"/>
    </xf>
    <xf numFmtId="0" fontId="95" fillId="26" borderId="0" xfId="524" applyFont="1" applyFill="1" applyAlignment="1">
      <alignment vertical="center" wrapText="1"/>
    </xf>
    <xf numFmtId="4" fontId="38" fillId="26" borderId="10" xfId="524" applyNumberFormat="1" applyFont="1" applyFill="1" applyBorder="1" applyAlignment="1">
      <alignment horizontal="center" vertical="center" wrapText="1"/>
    </xf>
    <xf numFmtId="0" fontId="94" fillId="26" borderId="0" xfId="524" applyFont="1" applyFill="1" applyAlignment="1">
      <alignment vertical="center" wrapText="1"/>
    </xf>
    <xf numFmtId="0" fontId="78" fillId="26" borderId="0" xfId="524" applyFont="1" applyFill="1" applyAlignment="1">
      <alignment vertical="center" wrapText="1"/>
    </xf>
    <xf numFmtId="0" fontId="28" fillId="26" borderId="12" xfId="524" applyFont="1" applyFill="1" applyBorder="1" applyAlignment="1">
      <alignment vertical="center" wrapText="1"/>
    </xf>
    <xf numFmtId="169" fontId="94" fillId="26" borderId="0" xfId="524" applyNumberFormat="1" applyFont="1" applyFill="1" applyAlignment="1">
      <alignment vertical="center" wrapText="1"/>
    </xf>
    <xf numFmtId="4" fontId="94" fillId="26" borderId="0" xfId="524" applyNumberFormat="1" applyFont="1" applyFill="1" applyAlignment="1">
      <alignment vertical="center" wrapText="1"/>
    </xf>
    <xf numFmtId="4" fontId="34" fillId="26" borderId="0" xfId="524" applyNumberFormat="1" applyFont="1" applyFill="1" applyAlignment="1">
      <alignment vertical="center" wrapText="1"/>
    </xf>
    <xf numFmtId="168" fontId="34" fillId="26" borderId="0" xfId="524" applyNumberFormat="1" applyFont="1" applyFill="1" applyAlignment="1">
      <alignment vertical="center" wrapText="1"/>
    </xf>
    <xf numFmtId="4" fontId="34" fillId="26" borderId="0" xfId="524" applyNumberFormat="1" applyFont="1" applyFill="1" applyAlignment="1">
      <alignment horizontal="center" vertical="center" wrapText="1"/>
    </xf>
    <xf numFmtId="0" fontId="27" fillId="0" borderId="10" xfId="567" applyFont="1" applyBorder="1" applyAlignment="1">
      <alignment horizontal="center" vertical="center" wrapText="1"/>
    </xf>
    <xf numFmtId="0" fontId="78" fillId="0" borderId="0" xfId="567" applyFont="1" applyAlignment="1">
      <alignment horizontal="center" vertical="center" wrapText="1"/>
    </xf>
    <xf numFmtId="168" fontId="78" fillId="0" borderId="0" xfId="567" applyNumberFormat="1" applyFont="1" applyAlignment="1">
      <alignment horizontal="center" vertical="center" wrapText="1"/>
    </xf>
    <xf numFmtId="0" fontId="28" fillId="0" borderId="12" xfId="567" applyFont="1" applyBorder="1" applyAlignment="1">
      <alignment horizontal="center" vertical="center" wrapText="1"/>
    </xf>
    <xf numFmtId="169" fontId="94" fillId="30" borderId="0" xfId="524" applyNumberFormat="1" applyFont="1" applyFill="1" applyAlignment="1">
      <alignment vertical="center" wrapText="1"/>
    </xf>
    <xf numFmtId="0" fontId="28" fillId="30" borderId="0" xfId="524" applyFont="1" applyFill="1" applyAlignment="1">
      <alignment vertical="center" wrapText="1"/>
    </xf>
    <xf numFmtId="0" fontId="34" fillId="26" borderId="0" xfId="569" applyFont="1" applyFill="1" applyAlignment="1">
      <alignment horizontal="center" vertical="center" wrapText="1"/>
    </xf>
    <xf numFmtId="168" fontId="38" fillId="26" borderId="0" xfId="569" applyNumberFormat="1" applyFont="1" applyFill="1" applyAlignment="1">
      <alignment horizontal="center" vertical="center" wrapText="1"/>
    </xf>
    <xf numFmtId="2" fontId="34" fillId="26" borderId="0" xfId="569" applyNumberFormat="1" applyFont="1" applyFill="1" applyAlignment="1">
      <alignment horizontal="center" vertical="center" wrapText="1"/>
    </xf>
    <xf numFmtId="0" fontId="34" fillId="26" borderId="0" xfId="665" applyFont="1" applyFill="1" applyAlignment="1">
      <alignment vertical="center"/>
    </xf>
    <xf numFmtId="0" fontId="7" fillId="0" borderId="0" xfId="662" applyFont="1" applyAlignment="1">
      <alignment vertical="center"/>
    </xf>
    <xf numFmtId="0" fontId="80" fillId="0" borderId="0" xfId="662" applyFont="1" applyAlignment="1">
      <alignment vertical="center"/>
    </xf>
    <xf numFmtId="0" fontId="6" fillId="26" borderId="0" xfId="569" applyFont="1" applyFill="1" applyAlignment="1">
      <alignment horizontal="center" vertical="center"/>
    </xf>
    <xf numFmtId="0" fontId="7" fillId="26" borderId="0" xfId="569" applyFont="1" applyFill="1" applyAlignment="1">
      <alignment vertical="center"/>
    </xf>
    <xf numFmtId="0" fontId="80" fillId="26" borderId="0" xfId="569" applyFont="1" applyFill="1" applyAlignment="1">
      <alignment horizontal="center" vertical="center"/>
    </xf>
    <xf numFmtId="0" fontId="7" fillId="26" borderId="0" xfId="569" applyFont="1" applyFill="1" applyAlignment="1">
      <alignment horizontal="center" vertical="center"/>
    </xf>
    <xf numFmtId="9" fontId="35" fillId="26" borderId="10" xfId="0" applyNumberFormat="1" applyFont="1" applyFill="1" applyBorder="1" applyAlignment="1">
      <alignment horizontal="center" vertical="center" wrapText="1"/>
    </xf>
    <xf numFmtId="0" fontId="35" fillId="26" borderId="0" xfId="524" applyFill="1" applyAlignment="1">
      <alignment vertical="center" wrapText="1"/>
    </xf>
    <xf numFmtId="9" fontId="35" fillId="26" borderId="10" xfId="527" applyNumberFormat="1" applyFont="1" applyFill="1" applyBorder="1" applyAlignment="1">
      <alignment horizontal="center" vertical="center" wrapText="1"/>
    </xf>
    <xf numFmtId="0" fontId="35" fillId="26" borderId="10" xfId="527" applyFont="1" applyFill="1" applyBorder="1" applyAlignment="1">
      <alignment horizontal="center" vertical="center" wrapText="1"/>
    </xf>
    <xf numFmtId="173" fontId="34" fillId="26" borderId="10" xfId="524" applyNumberFormat="1" applyFont="1" applyFill="1" applyBorder="1" applyAlignment="1">
      <alignment horizontal="center" vertical="center" wrapText="1"/>
    </xf>
    <xf numFmtId="0" fontId="34" fillId="26" borderId="10" xfId="580" applyFont="1" applyFill="1" applyBorder="1" applyAlignment="1">
      <alignment horizontal="center" vertical="center"/>
    </xf>
    <xf numFmtId="0" fontId="34" fillId="26" borderId="0" xfId="0" applyFont="1" applyFill="1" applyAlignment="1">
      <alignment vertical="center"/>
    </xf>
    <xf numFmtId="0" fontId="35" fillId="26" borderId="0" xfId="524" applyFill="1" applyAlignment="1">
      <alignment vertical="center"/>
    </xf>
    <xf numFmtId="0" fontId="97" fillId="31" borderId="32" xfId="776" applyFont="1" applyFill="1" applyBorder="1" applyAlignment="1">
      <alignment horizontal="center" vertical="center" wrapText="1"/>
    </xf>
    <xf numFmtId="43" fontId="34" fillId="26" borderId="0" xfId="780" applyFont="1" applyFill="1" applyAlignment="1">
      <alignment horizontal="center" vertical="center" wrapText="1"/>
    </xf>
    <xf numFmtId="43" fontId="97" fillId="31" borderId="32" xfId="780" applyFont="1" applyFill="1" applyBorder="1" applyAlignment="1">
      <alignment horizontal="center" vertical="center" wrapText="1"/>
    </xf>
    <xf numFmtId="43" fontId="34" fillId="26" borderId="0" xfId="780" applyFont="1" applyFill="1" applyAlignment="1">
      <alignment horizontal="center" vertical="center"/>
    </xf>
    <xf numFmtId="43" fontId="35" fillId="26" borderId="0" xfId="780" applyFont="1" applyFill="1" applyAlignment="1">
      <alignment horizontal="center" vertical="center" wrapText="1"/>
    </xf>
    <xf numFmtId="43" fontId="38" fillId="26" borderId="0" xfId="780" applyFont="1" applyFill="1" applyAlignment="1">
      <alignment horizontal="center" vertical="center" wrapText="1"/>
    </xf>
    <xf numFmtId="43" fontId="76" fillId="26" borderId="0" xfId="780" applyFont="1" applyFill="1" applyAlignment="1">
      <alignment horizontal="center" vertical="center"/>
    </xf>
    <xf numFmtId="2" fontId="27" fillId="26" borderId="0" xfId="569" applyNumberFormat="1" applyFont="1" applyFill="1" applyAlignment="1">
      <alignment horizontal="center" vertical="center" wrapText="1"/>
    </xf>
    <xf numFmtId="4" fontId="27" fillId="26" borderId="0" xfId="665" applyNumberFormat="1" applyFont="1" applyFill="1" applyAlignment="1">
      <alignment horizontal="center" vertical="center"/>
    </xf>
    <xf numFmtId="4" fontId="27" fillId="26" borderId="0" xfId="665" applyNumberFormat="1" applyFont="1" applyFill="1" applyAlignment="1">
      <alignment horizontal="left" vertical="center"/>
    </xf>
    <xf numFmtId="4" fontId="28" fillId="26" borderId="0" xfId="665" applyNumberFormat="1" applyFont="1" applyFill="1" applyAlignment="1">
      <alignment horizontal="center" vertical="center"/>
    </xf>
    <xf numFmtId="168" fontId="2" fillId="26" borderId="0" xfId="0" applyNumberFormat="1" applyFont="1" applyFill="1" applyAlignment="1">
      <alignment horizontal="center" vertical="center" wrapText="1"/>
    </xf>
    <xf numFmtId="4" fontId="28" fillId="26" borderId="0" xfId="569" applyNumberFormat="1" applyFont="1" applyFill="1" applyAlignment="1">
      <alignment horizontal="center" vertical="center" wrapText="1"/>
    </xf>
    <xf numFmtId="171" fontId="27" fillId="26" borderId="0" xfId="569" applyNumberFormat="1" applyFont="1" applyFill="1" applyAlignment="1">
      <alignment horizontal="center" vertical="center" wrapText="1"/>
    </xf>
    <xf numFmtId="4" fontId="27" fillId="26" borderId="0" xfId="569" applyNumberFormat="1" applyFont="1" applyFill="1" applyAlignment="1">
      <alignment horizontal="center" vertical="center" wrapText="1"/>
    </xf>
    <xf numFmtId="171" fontId="28" fillId="26" borderId="0" xfId="569" applyNumberFormat="1" applyFont="1" applyFill="1" applyAlignment="1">
      <alignment horizontal="center" vertical="center" wrapText="1"/>
    </xf>
    <xf numFmtId="43" fontId="80" fillId="26" borderId="0" xfId="780" applyFont="1" applyFill="1" applyAlignment="1">
      <alignment horizontal="center" vertical="center"/>
    </xf>
    <xf numFmtId="43" fontId="97" fillId="26" borderId="32" xfId="780" applyFont="1" applyFill="1" applyBorder="1" applyAlignment="1">
      <alignment horizontal="center" vertical="center" wrapText="1"/>
    </xf>
    <xf numFmtId="9" fontId="97" fillId="31" borderId="32" xfId="781" applyFont="1" applyFill="1" applyBorder="1" applyAlignment="1">
      <alignment horizontal="center" vertical="center" wrapText="1"/>
    </xf>
    <xf numFmtId="43" fontId="97" fillId="26" borderId="0" xfId="780" applyFont="1" applyFill="1" applyAlignment="1">
      <alignment horizontal="center" vertical="center" wrapText="1"/>
    </xf>
    <xf numFmtId="9" fontId="97" fillId="26" borderId="32" xfId="781" applyFont="1" applyFill="1" applyBorder="1" applyAlignment="1">
      <alignment horizontal="center" vertical="center" wrapText="1"/>
    </xf>
    <xf numFmtId="4" fontId="101" fillId="26" borderId="0" xfId="0" applyNumberFormat="1" applyFont="1" applyFill="1" applyAlignment="1">
      <alignment horizontal="center" vertical="center" wrapText="1"/>
    </xf>
    <xf numFmtId="49" fontId="86" fillId="26" borderId="10" xfId="524" applyNumberFormat="1" applyFont="1" applyFill="1" applyBorder="1" applyAlignment="1">
      <alignment horizontal="center" vertical="center" wrapText="1"/>
    </xf>
    <xf numFmtId="0" fontId="86" fillId="26" borderId="10" xfId="524" applyFont="1" applyFill="1" applyBorder="1" applyAlignment="1">
      <alignment horizontal="center" vertical="center" wrapText="1"/>
    </xf>
    <xf numFmtId="0" fontId="103" fillId="26" borderId="0" xfId="524" applyFont="1" applyFill="1" applyAlignment="1">
      <alignment vertical="center" wrapText="1"/>
    </xf>
    <xf numFmtId="0" fontId="86" fillId="26" borderId="0" xfId="524" applyFont="1" applyFill="1" applyAlignment="1">
      <alignment horizontal="center" vertical="center" wrapText="1"/>
    </xf>
    <xf numFmtId="0" fontId="86" fillId="26" borderId="0" xfId="524" applyFont="1" applyFill="1" applyAlignment="1">
      <alignment horizontal="right" vertical="center" wrapText="1"/>
    </xf>
    <xf numFmtId="0" fontId="101" fillId="26" borderId="0" xfId="524" applyFont="1" applyFill="1" applyAlignment="1">
      <alignment horizontal="right" vertical="center" wrapText="1"/>
    </xf>
    <xf numFmtId="0" fontId="101" fillId="26" borderId="0" xfId="524" applyFont="1" applyFill="1" applyAlignment="1">
      <alignment horizontal="center" vertical="center" wrapText="1"/>
    </xf>
    <xf numFmtId="43" fontId="96" fillId="26" borderId="32" xfId="780" applyFont="1" applyFill="1" applyBorder="1" applyAlignment="1">
      <alignment horizontal="center" vertical="center"/>
    </xf>
    <xf numFmtId="43" fontId="96" fillId="26" borderId="28" xfId="780" applyFont="1" applyFill="1" applyBorder="1" applyAlignment="1">
      <alignment horizontal="center" vertical="center"/>
    </xf>
    <xf numFmtId="0" fontId="96" fillId="32" borderId="32" xfId="776" applyFont="1" applyFill="1" applyBorder="1" applyAlignment="1">
      <alignment horizontal="center" vertical="center"/>
    </xf>
    <xf numFmtId="43" fontId="96" fillId="32" borderId="32" xfId="780" applyFont="1" applyFill="1" applyBorder="1" applyAlignment="1">
      <alignment horizontal="center" vertical="center"/>
    </xf>
    <xf numFmtId="9" fontId="96" fillId="32" borderId="32" xfId="781" applyFont="1" applyFill="1" applyBorder="1" applyAlignment="1">
      <alignment horizontal="center" vertical="center"/>
    </xf>
    <xf numFmtId="9" fontId="96" fillId="26" borderId="32" xfId="781" applyFont="1" applyFill="1" applyBorder="1" applyAlignment="1">
      <alignment horizontal="center" vertical="center"/>
    </xf>
    <xf numFmtId="0" fontId="98" fillId="33" borderId="32" xfId="776" applyFont="1" applyFill="1" applyBorder="1" applyAlignment="1">
      <alignment vertical="center"/>
    </xf>
    <xf numFmtId="0" fontId="98" fillId="33" borderId="32" xfId="776" applyFont="1" applyFill="1" applyBorder="1" applyAlignment="1">
      <alignment horizontal="center" vertical="center"/>
    </xf>
    <xf numFmtId="43" fontId="98" fillId="33" borderId="32" xfId="780" applyFont="1" applyFill="1" applyBorder="1" applyAlignment="1">
      <alignment horizontal="center" vertical="center"/>
    </xf>
    <xf numFmtId="9" fontId="98" fillId="33" borderId="32" xfId="781" applyFont="1" applyFill="1" applyBorder="1" applyAlignment="1">
      <alignment horizontal="center" vertical="center"/>
    </xf>
    <xf numFmtId="9" fontId="98" fillId="26" borderId="32" xfId="781" applyFont="1" applyFill="1" applyBorder="1" applyAlignment="1">
      <alignment horizontal="center" vertical="center"/>
    </xf>
    <xf numFmtId="0" fontId="98" fillId="32" borderId="32" xfId="776" applyFont="1" applyFill="1" applyBorder="1" applyAlignment="1">
      <alignment horizontal="center" vertical="center"/>
    </xf>
    <xf numFmtId="0" fontId="97" fillId="31" borderId="32" xfId="776" applyFont="1" applyFill="1" applyBorder="1" applyAlignment="1">
      <alignment vertical="center"/>
    </xf>
    <xf numFmtId="0" fontId="97" fillId="31" borderId="32" xfId="776" applyFont="1" applyFill="1" applyBorder="1" applyAlignment="1">
      <alignment horizontal="center" vertical="center"/>
    </xf>
    <xf numFmtId="43" fontId="97" fillId="31" borderId="32" xfId="780" applyFont="1" applyFill="1" applyBorder="1" applyAlignment="1">
      <alignment horizontal="center" vertical="center"/>
    </xf>
    <xf numFmtId="9" fontId="97" fillId="31" borderId="32" xfId="781" applyFont="1" applyFill="1" applyBorder="1" applyAlignment="1">
      <alignment horizontal="center" vertical="center"/>
    </xf>
    <xf numFmtId="9" fontId="97" fillId="26" borderId="32" xfId="781" applyFont="1" applyFill="1" applyBorder="1" applyAlignment="1">
      <alignment horizontal="center" vertical="center"/>
    </xf>
    <xf numFmtId="168" fontId="105" fillId="26" borderId="0" xfId="524" applyNumberFormat="1" applyFont="1" applyFill="1" applyAlignment="1">
      <alignment horizontal="center" vertical="center" wrapText="1"/>
    </xf>
    <xf numFmtId="0" fontId="105" fillId="26" borderId="0" xfId="524" applyFont="1" applyFill="1" applyAlignment="1">
      <alignment horizontal="center" vertical="center" wrapText="1"/>
    </xf>
    <xf numFmtId="0" fontId="102" fillId="0" borderId="0" xfId="0" applyFont="1"/>
    <xf numFmtId="4" fontId="86" fillId="26" borderId="0" xfId="569" applyNumberFormat="1" applyFont="1" applyFill="1" applyAlignment="1">
      <alignment horizontal="center" vertical="center" wrapText="1"/>
    </xf>
    <xf numFmtId="0" fontId="86" fillId="26" borderId="0" xfId="0" applyFont="1" applyFill="1" applyAlignment="1">
      <alignment vertical="center"/>
    </xf>
    <xf numFmtId="0" fontId="100" fillId="33" borderId="10" xfId="524" applyFont="1" applyFill="1" applyBorder="1" applyAlignment="1">
      <alignment horizontal="center" vertical="center" wrapText="1"/>
    </xf>
    <xf numFmtId="0" fontId="100" fillId="33" borderId="10" xfId="524" applyFont="1" applyFill="1" applyBorder="1" applyAlignment="1">
      <alignment vertical="center" wrapText="1"/>
    </xf>
    <xf numFmtId="0" fontId="110" fillId="33" borderId="10" xfId="524" applyFont="1" applyFill="1" applyBorder="1" applyAlignment="1">
      <alignment vertical="center" wrapText="1"/>
    </xf>
    <xf numFmtId="0" fontId="109" fillId="34" borderId="13" xfId="0" applyFont="1" applyFill="1" applyBorder="1" applyAlignment="1">
      <alignment horizontal="center" vertical="center" wrapText="1"/>
    </xf>
    <xf numFmtId="0" fontId="100" fillId="34" borderId="19" xfId="0" applyFont="1" applyFill="1" applyBorder="1" applyAlignment="1">
      <alignment horizontal="center" vertical="center" wrapText="1"/>
    </xf>
    <xf numFmtId="0" fontId="110" fillId="34" borderId="19" xfId="0" applyFont="1" applyFill="1" applyBorder="1" applyAlignment="1">
      <alignment horizontal="center" vertical="center" wrapText="1"/>
    </xf>
    <xf numFmtId="4" fontId="110" fillId="34" borderId="19" xfId="0" applyNumberFormat="1" applyFont="1" applyFill="1" applyBorder="1" applyAlignment="1">
      <alignment horizontal="center" vertical="center" wrapText="1"/>
    </xf>
    <xf numFmtId="4" fontId="110" fillId="34" borderId="24" xfId="0" applyNumberFormat="1" applyFont="1" applyFill="1" applyBorder="1" applyAlignment="1">
      <alignment horizontal="center" vertical="center" wrapText="1"/>
    </xf>
    <xf numFmtId="2" fontId="106" fillId="35" borderId="10" xfId="524" applyNumberFormat="1" applyFont="1" applyFill="1" applyBorder="1" applyAlignment="1">
      <alignment horizontal="center" vertical="center" wrapText="1"/>
    </xf>
    <xf numFmtId="0" fontId="109" fillId="35" borderId="20" xfId="527" applyFont="1" applyFill="1" applyBorder="1" applyAlignment="1">
      <alignment horizontal="center" vertical="center" wrapText="1"/>
    </xf>
    <xf numFmtId="0" fontId="100" fillId="35" borderId="16" xfId="527" applyFont="1" applyFill="1" applyBorder="1" applyAlignment="1">
      <alignment horizontal="center" vertical="center" wrapText="1"/>
    </xf>
    <xf numFmtId="0" fontId="110" fillId="35" borderId="16" xfId="527" applyFont="1" applyFill="1" applyBorder="1" applyAlignment="1">
      <alignment horizontal="center" vertical="center" wrapText="1"/>
    </xf>
    <xf numFmtId="0" fontId="113" fillId="35" borderId="16" xfId="527" applyFont="1" applyFill="1" applyBorder="1" applyAlignment="1">
      <alignment horizontal="center" vertical="center" wrapText="1"/>
    </xf>
    <xf numFmtId="4" fontId="110" fillId="35" borderId="16" xfId="527" applyNumberFormat="1" applyFont="1" applyFill="1" applyBorder="1" applyAlignment="1">
      <alignment horizontal="center" vertical="center" wrapText="1"/>
    </xf>
    <xf numFmtId="4" fontId="110" fillId="35" borderId="21" xfId="527" applyNumberFormat="1" applyFont="1" applyFill="1" applyBorder="1" applyAlignment="1">
      <alignment horizontal="center" vertical="center" wrapText="1"/>
    </xf>
    <xf numFmtId="0" fontId="100" fillId="33" borderId="12" xfId="524" applyFont="1" applyFill="1" applyBorder="1" applyAlignment="1">
      <alignment horizontal="center" vertical="center" wrapText="1"/>
    </xf>
    <xf numFmtId="0" fontId="113" fillId="33" borderId="10" xfId="524" applyFont="1" applyFill="1" applyBorder="1" applyAlignment="1">
      <alignment horizontal="center" vertical="center" wrapText="1"/>
    </xf>
    <xf numFmtId="2" fontId="113" fillId="33" borderId="10" xfId="524" applyNumberFormat="1" applyFont="1" applyFill="1" applyBorder="1" applyAlignment="1">
      <alignment horizontal="center" vertical="center" wrapText="1"/>
    </xf>
    <xf numFmtId="0" fontId="29" fillId="26" borderId="10" xfId="524" applyFont="1" applyFill="1" applyBorder="1" applyAlignment="1">
      <alignment horizontal="center" vertical="center" wrapText="1"/>
    </xf>
    <xf numFmtId="0" fontId="109" fillId="34" borderId="23" xfId="0" applyFont="1" applyFill="1" applyBorder="1" applyAlignment="1">
      <alignment horizontal="center" vertical="center" wrapText="1"/>
    </xf>
    <xf numFmtId="0" fontId="100" fillId="34" borderId="11" xfId="0" applyFont="1" applyFill="1" applyBorder="1" applyAlignment="1">
      <alignment horizontal="center" vertical="center" wrapText="1"/>
    </xf>
    <xf numFmtId="0" fontId="110" fillId="34" borderId="11" xfId="0" applyFont="1" applyFill="1" applyBorder="1" applyAlignment="1">
      <alignment horizontal="center" vertical="center" wrapText="1"/>
    </xf>
    <xf numFmtId="4" fontId="110" fillId="34" borderId="11" xfId="0" applyNumberFormat="1" applyFont="1" applyFill="1" applyBorder="1" applyAlignment="1">
      <alignment horizontal="center" vertical="center" wrapText="1"/>
    </xf>
    <xf numFmtId="0" fontId="27" fillId="35" borderId="20" xfId="527" applyFont="1" applyFill="1" applyBorder="1" applyAlignment="1">
      <alignment horizontal="center" vertical="center" wrapText="1"/>
    </xf>
    <xf numFmtId="0" fontId="100" fillId="35" borderId="10" xfId="527" applyFont="1" applyFill="1" applyBorder="1" applyAlignment="1">
      <alignment horizontal="center" vertical="center" wrapText="1"/>
    </xf>
    <xf numFmtId="0" fontId="110" fillId="35" borderId="10" xfId="527" applyFont="1" applyFill="1" applyBorder="1" applyAlignment="1">
      <alignment horizontal="center" vertical="center" wrapText="1"/>
    </xf>
    <xf numFmtId="0" fontId="113" fillId="35" borderId="10" xfId="527" applyFont="1" applyFill="1" applyBorder="1" applyAlignment="1">
      <alignment horizontal="center" vertical="center" wrapText="1"/>
    </xf>
    <xf numFmtId="4" fontId="110" fillId="35" borderId="10" xfId="527" applyNumberFormat="1" applyFont="1" applyFill="1" applyBorder="1" applyAlignment="1">
      <alignment horizontal="center" vertical="center" wrapText="1"/>
    </xf>
    <xf numFmtId="0" fontId="5" fillId="29" borderId="10" xfId="524" applyFont="1" applyFill="1" applyBorder="1" applyAlignment="1">
      <alignment horizontal="center" vertical="center"/>
    </xf>
    <xf numFmtId="0" fontId="109" fillId="34" borderId="10" xfId="0" applyFont="1" applyFill="1" applyBorder="1" applyAlignment="1">
      <alignment horizontal="center" vertical="center" wrapText="1"/>
    </xf>
    <xf numFmtId="0" fontId="100" fillId="34" borderId="10" xfId="0" applyFont="1" applyFill="1" applyBorder="1" applyAlignment="1">
      <alignment horizontal="center" vertical="center" wrapText="1"/>
    </xf>
    <xf numFmtId="0" fontId="110" fillId="34" borderId="10" xfId="0" applyFont="1" applyFill="1" applyBorder="1" applyAlignment="1">
      <alignment horizontal="center" vertical="center" wrapText="1"/>
    </xf>
    <xf numFmtId="4" fontId="110" fillId="34" borderId="10" xfId="0" applyNumberFormat="1" applyFont="1" applyFill="1" applyBorder="1" applyAlignment="1">
      <alignment horizontal="center" vertical="center" wrapText="1"/>
    </xf>
    <xf numFmtId="0" fontId="109" fillId="35" borderId="10" xfId="527" applyFont="1" applyFill="1" applyBorder="1" applyAlignment="1">
      <alignment horizontal="center" vertical="center" wrapText="1"/>
    </xf>
    <xf numFmtId="0" fontId="35" fillId="29" borderId="10" xfId="524" applyFont="1" applyFill="1" applyBorder="1" applyAlignment="1">
      <alignment horizontal="center" vertical="center"/>
    </xf>
    <xf numFmtId="2" fontId="113" fillId="33" borderId="10" xfId="567" applyNumberFormat="1" applyFont="1" applyFill="1" applyBorder="1" applyAlignment="1">
      <alignment horizontal="center" vertical="center" wrapText="1"/>
    </xf>
    <xf numFmtId="2" fontId="113" fillId="33" borderId="10" xfId="527" applyNumberFormat="1" applyFont="1" applyFill="1" applyBorder="1" applyAlignment="1">
      <alignment horizontal="center" vertical="center" wrapText="1"/>
    </xf>
    <xf numFmtId="168" fontId="113" fillId="33" borderId="10" xfId="527" applyNumberFormat="1" applyFont="1" applyFill="1" applyBorder="1" applyAlignment="1">
      <alignment horizontal="center" vertical="center" wrapText="1"/>
    </xf>
    <xf numFmtId="0" fontId="107" fillId="33" borderId="12" xfId="524" applyFont="1" applyFill="1" applyBorder="1" applyAlignment="1">
      <alignment horizontal="center" vertical="center" wrapText="1"/>
    </xf>
    <xf numFmtId="0" fontId="107" fillId="33" borderId="10" xfId="524" applyFont="1" applyFill="1" applyBorder="1" applyAlignment="1">
      <alignment vertical="center" wrapText="1"/>
    </xf>
    <xf numFmtId="0" fontId="108" fillId="33" borderId="10" xfId="524" applyFont="1" applyFill="1" applyBorder="1" applyAlignment="1">
      <alignment vertical="center" wrapText="1"/>
    </xf>
    <xf numFmtId="0" fontId="111" fillId="33" borderId="10" xfId="524" applyFont="1" applyFill="1" applyBorder="1" applyAlignment="1">
      <alignment horizontal="center" vertical="center" wrapText="1"/>
    </xf>
    <xf numFmtId="2" fontId="113" fillId="33" borderId="15" xfId="527" applyNumberFormat="1" applyFont="1" applyFill="1" applyBorder="1" applyAlignment="1">
      <alignment horizontal="center" vertical="center" wrapText="1"/>
    </xf>
    <xf numFmtId="0" fontId="2" fillId="26" borderId="0" xfId="567" applyFont="1" applyFill="1" applyBorder="1" applyAlignment="1">
      <alignment horizontal="center" vertical="center"/>
    </xf>
    <xf numFmtId="0" fontId="6" fillId="26" borderId="0" xfId="567" applyFont="1" applyFill="1" applyBorder="1" applyAlignment="1">
      <alignment horizontal="center" vertical="center"/>
    </xf>
    <xf numFmtId="0" fontId="27" fillId="26" borderId="0" xfId="567" applyFont="1" applyFill="1" applyBorder="1" applyAlignment="1">
      <alignment horizontal="center" vertical="center"/>
    </xf>
    <xf numFmtId="2" fontId="2" fillId="26" borderId="0" xfId="567" applyNumberFormat="1" applyFont="1" applyFill="1" applyBorder="1" applyAlignment="1">
      <alignment horizontal="center" vertical="center"/>
    </xf>
    <xf numFmtId="0" fontId="71" fillId="26" borderId="10" xfId="0" applyFont="1" applyFill="1" applyBorder="1" applyAlignment="1">
      <alignment vertical="center" wrapText="1"/>
    </xf>
    <xf numFmtId="0" fontId="27" fillId="26" borderId="10" xfId="541" applyFont="1" applyFill="1" applyBorder="1" applyAlignment="1">
      <alignment horizontal="center" vertical="center"/>
    </xf>
    <xf numFmtId="0" fontId="2" fillId="26" borderId="0" xfId="524" applyFont="1" applyFill="1" applyBorder="1" applyAlignment="1">
      <alignment horizontal="center" vertical="center"/>
    </xf>
    <xf numFmtId="0" fontId="6" fillId="26" borderId="0" xfId="524" applyFont="1" applyFill="1" applyBorder="1" applyAlignment="1">
      <alignment vertical="center"/>
    </xf>
    <xf numFmtId="0" fontId="35" fillId="26" borderId="0" xfId="524" applyFill="1" applyBorder="1" applyAlignment="1">
      <alignment horizontal="center" vertical="center"/>
    </xf>
    <xf numFmtId="0" fontId="27" fillId="26" borderId="0" xfId="524" applyFont="1" applyFill="1" applyBorder="1" applyAlignment="1">
      <alignment horizontal="center" vertical="center"/>
    </xf>
    <xf numFmtId="2" fontId="27" fillId="26" borderId="0" xfId="524" applyNumberFormat="1" applyFont="1" applyFill="1" applyBorder="1" applyAlignment="1">
      <alignment horizontal="center" vertical="center"/>
    </xf>
    <xf numFmtId="0" fontId="113" fillId="33" borderId="10" xfId="524" applyFont="1" applyFill="1" applyBorder="1" applyAlignment="1">
      <alignment vertical="center" wrapText="1"/>
    </xf>
    <xf numFmtId="0" fontId="113" fillId="34" borderId="10" xfId="0" applyFont="1" applyFill="1" applyBorder="1" applyAlignment="1">
      <alignment horizontal="center" vertical="center" wrapText="1"/>
    </xf>
    <xf numFmtId="168" fontId="34" fillId="26" borderId="10" xfId="649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26" borderId="0" xfId="665" applyFont="1" applyFill="1" applyAlignment="1">
      <alignment horizontal="center" vertical="center"/>
    </xf>
    <xf numFmtId="0" fontId="114" fillId="26" borderId="0" xfId="662" applyFont="1" applyFill="1" applyAlignment="1">
      <alignment vertical="center"/>
    </xf>
    <xf numFmtId="0" fontId="115" fillId="26" borderId="0" xfId="524" applyFont="1" applyFill="1" applyAlignment="1">
      <alignment horizontal="center" vertical="center"/>
    </xf>
    <xf numFmtId="0" fontId="115" fillId="29" borderId="30" xfId="524" applyFont="1" applyFill="1" applyBorder="1" applyAlignment="1">
      <alignment horizontal="center" vertical="center"/>
    </xf>
    <xf numFmtId="0" fontId="86" fillId="33" borderId="10" xfId="524" applyFont="1" applyFill="1" applyBorder="1" applyAlignment="1">
      <alignment vertical="center" wrapText="1"/>
    </xf>
    <xf numFmtId="49" fontId="86" fillId="0" borderId="10" xfId="524" applyNumberFormat="1" applyFont="1" applyBorder="1" applyAlignment="1">
      <alignment horizontal="center" vertical="center" wrapText="1"/>
    </xf>
    <xf numFmtId="0" fontId="86" fillId="26" borderId="10" xfId="524" quotePrefix="1" applyFont="1" applyFill="1" applyBorder="1" applyAlignment="1">
      <alignment horizontal="center" vertical="center" wrapText="1"/>
    </xf>
    <xf numFmtId="0" fontId="86" fillId="0" borderId="10" xfId="567" applyFont="1" applyBorder="1" applyAlignment="1">
      <alignment horizontal="center" vertical="center" wrapText="1"/>
    </xf>
    <xf numFmtId="49" fontId="86" fillId="26" borderId="10" xfId="0" applyNumberFormat="1" applyFont="1" applyFill="1" applyBorder="1" applyAlignment="1">
      <alignment horizontal="center" vertical="center" wrapText="1"/>
    </xf>
    <xf numFmtId="0" fontId="86" fillId="34" borderId="17" xfId="0" applyFont="1" applyFill="1" applyBorder="1" applyAlignment="1">
      <alignment horizontal="center" vertical="center" wrapText="1"/>
    </xf>
    <xf numFmtId="49" fontId="86" fillId="35" borderId="16" xfId="527" applyNumberFormat="1" applyFont="1" applyFill="1" applyBorder="1" applyAlignment="1">
      <alignment horizontal="center" vertical="center" wrapText="1"/>
    </xf>
    <xf numFmtId="0" fontId="103" fillId="26" borderId="0" xfId="524" applyFont="1" applyFill="1" applyAlignment="1">
      <alignment horizontal="center" vertical="center" wrapText="1"/>
    </xf>
    <xf numFmtId="0" fontId="118" fillId="26" borderId="0" xfId="524" applyFont="1" applyFill="1" applyAlignment="1">
      <alignment horizontal="center" vertical="center" wrapText="1"/>
    </xf>
    <xf numFmtId="0" fontId="115" fillId="26" borderId="0" xfId="524" applyFont="1" applyFill="1" applyAlignment="1">
      <alignment horizontal="center" vertical="center" wrapText="1"/>
    </xf>
    <xf numFmtId="0" fontId="2" fillId="26" borderId="22" xfId="567" applyFont="1" applyFill="1" applyBorder="1" applyAlignment="1">
      <alignment horizontal="center" vertical="center" wrapText="1"/>
    </xf>
    <xf numFmtId="0" fontId="5" fillId="26" borderId="22" xfId="567" applyFont="1" applyFill="1" applyBorder="1" applyAlignment="1">
      <alignment horizontal="center" vertical="center" wrapText="1"/>
    </xf>
    <xf numFmtId="0" fontId="2" fillId="26" borderId="17" xfId="567" applyFont="1" applyFill="1" applyBorder="1" applyAlignment="1">
      <alignment horizontal="center" vertical="center" wrapText="1"/>
    </xf>
    <xf numFmtId="49" fontId="115" fillId="26" borderId="10" xfId="0" applyNumberFormat="1" applyFont="1" applyFill="1" applyBorder="1" applyAlignment="1">
      <alignment horizontal="center" vertical="center" wrapText="1"/>
    </xf>
    <xf numFmtId="49" fontId="115" fillId="26" borderId="11" xfId="0" applyNumberFormat="1" applyFont="1" applyFill="1" applyBorder="1" applyAlignment="1">
      <alignment horizontal="center" vertical="center" wrapText="1"/>
    </xf>
    <xf numFmtId="49" fontId="115" fillId="26" borderId="11" xfId="567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27" fillId="26" borderId="10" xfId="0" applyNumberFormat="1" applyFont="1" applyFill="1" applyBorder="1" applyAlignment="1">
      <alignment horizontal="center" vertical="center" wrapText="1"/>
    </xf>
    <xf numFmtId="0" fontId="36" fillId="0" borderId="10" xfId="567" applyFont="1" applyBorder="1" applyAlignment="1">
      <alignment horizontal="center" vertical="center" wrapText="1"/>
    </xf>
    <xf numFmtId="0" fontId="123" fillId="26" borderId="10" xfId="0" applyFont="1" applyFill="1" applyBorder="1" applyAlignment="1">
      <alignment horizontal="center" vertical="center" wrapText="1"/>
    </xf>
    <xf numFmtId="0" fontId="115" fillId="26" borderId="10" xfId="0" applyFont="1" applyFill="1" applyBorder="1" applyAlignment="1">
      <alignment horizontal="center" vertical="center"/>
    </xf>
    <xf numFmtId="0" fontId="115" fillId="26" borderId="10" xfId="0" applyFont="1" applyFill="1" applyBorder="1" applyAlignment="1">
      <alignment horizontal="center" vertical="center" wrapText="1"/>
    </xf>
    <xf numFmtId="0" fontId="86" fillId="34" borderId="18" xfId="0" applyFont="1" applyFill="1" applyBorder="1" applyAlignment="1">
      <alignment horizontal="center" vertical="center" wrapText="1"/>
    </xf>
    <xf numFmtId="49" fontId="116" fillId="26" borderId="10" xfId="527" applyNumberFormat="1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/>
    </xf>
    <xf numFmtId="49" fontId="115" fillId="26" borderId="0" xfId="524" applyNumberFormat="1" applyFont="1" applyFill="1" applyBorder="1" applyAlignment="1">
      <alignment horizontal="center" vertical="center"/>
    </xf>
    <xf numFmtId="0" fontId="115" fillId="29" borderId="10" xfId="524" applyFont="1" applyFill="1" applyBorder="1" applyAlignment="1">
      <alignment horizontal="center" vertical="center"/>
    </xf>
    <xf numFmtId="0" fontId="86" fillId="26" borderId="10" xfId="0" applyFont="1" applyFill="1" applyBorder="1" applyAlignment="1">
      <alignment horizontal="center" vertical="center" wrapText="1"/>
    </xf>
    <xf numFmtId="0" fontId="86" fillId="34" borderId="10" xfId="0" applyFont="1" applyFill="1" applyBorder="1" applyAlignment="1">
      <alignment horizontal="center" vertical="center" wrapText="1"/>
    </xf>
    <xf numFmtId="49" fontId="86" fillId="35" borderId="10" xfId="527" applyNumberFormat="1" applyFont="1" applyFill="1" applyBorder="1" applyAlignment="1">
      <alignment horizontal="center" vertical="center" wrapText="1"/>
    </xf>
    <xf numFmtId="49" fontId="101" fillId="26" borderId="0" xfId="524" applyNumberFormat="1" applyFont="1" applyFill="1" applyAlignment="1">
      <alignment horizontal="center" vertical="center" wrapText="1"/>
    </xf>
    <xf numFmtId="49" fontId="115" fillId="26" borderId="0" xfId="524" applyNumberFormat="1" applyFont="1" applyFill="1" applyAlignment="1">
      <alignment horizontal="center" vertical="center" wrapText="1"/>
    </xf>
    <xf numFmtId="49" fontId="115" fillId="26" borderId="0" xfId="524" applyNumberFormat="1" applyFont="1" applyFill="1" applyAlignment="1">
      <alignment vertical="center"/>
    </xf>
    <xf numFmtId="0" fontId="29" fillId="26" borderId="10" xfId="0" applyFont="1" applyFill="1" applyBorder="1" applyAlignment="1">
      <alignment horizontal="center" vertical="center"/>
    </xf>
    <xf numFmtId="0" fontId="65" fillId="26" borderId="0" xfId="524" applyFont="1" applyFill="1" applyAlignment="1">
      <alignment horizontal="right" vertical="center" wrapText="1"/>
    </xf>
    <xf numFmtId="172" fontId="27" fillId="26" borderId="0" xfId="524" applyNumberFormat="1" applyFont="1" applyFill="1" applyAlignment="1">
      <alignment horizontal="right" vertical="center" wrapText="1"/>
    </xf>
    <xf numFmtId="0" fontId="27" fillId="26" borderId="10" xfId="664" applyFont="1" applyFill="1" applyBorder="1" applyAlignment="1">
      <alignment horizontal="center" vertical="center"/>
    </xf>
    <xf numFmtId="0" fontId="27" fillId="26" borderId="12" xfId="568" applyFont="1" applyFill="1" applyBorder="1" applyAlignment="1">
      <alignment horizontal="center" vertical="center" wrapText="1"/>
    </xf>
    <xf numFmtId="0" fontId="28" fillId="26" borderId="10" xfId="568" applyFont="1" applyFill="1" applyBorder="1" applyAlignment="1">
      <alignment horizontal="center" vertical="center" wrapText="1"/>
    </xf>
    <xf numFmtId="0" fontId="27" fillId="26" borderId="0" xfId="524" applyFont="1" applyFill="1" applyAlignment="1">
      <alignment horizontal="right" vertical="center"/>
    </xf>
    <xf numFmtId="0" fontId="27" fillId="26" borderId="12" xfId="769" applyFont="1" applyFill="1" applyBorder="1" applyAlignment="1">
      <alignment horizontal="center" vertical="center"/>
    </xf>
    <xf numFmtId="0" fontId="27" fillId="26" borderId="12" xfId="524" applyFont="1" applyFill="1" applyBorder="1" applyAlignment="1">
      <alignment vertical="center" wrapText="1"/>
    </xf>
    <xf numFmtId="2" fontId="125" fillId="26" borderId="0" xfId="524" applyNumberFormat="1" applyFont="1" applyFill="1" applyAlignment="1">
      <alignment horizontal="center" vertical="center" wrapText="1"/>
    </xf>
    <xf numFmtId="0" fontId="28" fillId="30" borderId="12" xfId="524" applyFont="1" applyFill="1" applyBorder="1" applyAlignment="1">
      <alignment horizontal="center" vertical="center" wrapText="1"/>
    </xf>
    <xf numFmtId="0" fontId="28" fillId="30" borderId="10" xfId="524" applyFont="1" applyFill="1" applyBorder="1" applyAlignment="1">
      <alignment vertical="center" wrapText="1"/>
    </xf>
    <xf numFmtId="0" fontId="34" fillId="0" borderId="0" xfId="524" applyFont="1" applyAlignment="1">
      <alignment vertical="center" wrapText="1"/>
    </xf>
    <xf numFmtId="0" fontId="29" fillId="0" borderId="0" xfId="524" applyFont="1" applyAlignment="1">
      <alignment horizontal="right" vertical="center" wrapText="1"/>
    </xf>
    <xf numFmtId="0" fontId="27" fillId="0" borderId="12" xfId="524" applyFont="1" applyBorder="1" applyAlignment="1">
      <alignment horizontal="center" vertical="center" wrapText="1"/>
    </xf>
    <xf numFmtId="0" fontId="129" fillId="26" borderId="0" xfId="524" applyFont="1" applyFill="1" applyAlignment="1">
      <alignment vertical="center" wrapText="1"/>
    </xf>
    <xf numFmtId="0" fontId="130" fillId="26" borderId="0" xfId="524" applyFont="1" applyFill="1" applyAlignment="1">
      <alignment horizontal="right" vertical="center" wrapText="1"/>
    </xf>
    <xf numFmtId="0" fontId="130" fillId="26" borderId="0" xfId="524" applyFont="1" applyFill="1" applyAlignment="1">
      <alignment vertical="center" wrapText="1"/>
    </xf>
    <xf numFmtId="0" fontId="131" fillId="33" borderId="12" xfId="524" applyFont="1" applyFill="1" applyBorder="1" applyAlignment="1">
      <alignment horizontal="center" vertical="center" wrapText="1"/>
    </xf>
    <xf numFmtId="0" fontId="131" fillId="33" borderId="10" xfId="524" applyFont="1" applyFill="1" applyBorder="1" applyAlignment="1">
      <alignment vertical="center" wrapText="1"/>
    </xf>
    <xf numFmtId="0" fontId="132" fillId="33" borderId="10" xfId="524" applyFont="1" applyFill="1" applyBorder="1" applyAlignment="1">
      <alignment vertical="center" wrapText="1"/>
    </xf>
    <xf numFmtId="0" fontId="133" fillId="33" borderId="10" xfId="524" applyFont="1" applyFill="1" applyBorder="1" applyAlignment="1">
      <alignment horizontal="center" vertical="center" wrapText="1"/>
    </xf>
    <xf numFmtId="2" fontId="133" fillId="33" borderId="10" xfId="524" applyNumberFormat="1" applyFont="1" applyFill="1" applyBorder="1" applyAlignment="1">
      <alignment horizontal="center" vertical="center" wrapText="1"/>
    </xf>
    <xf numFmtId="2" fontId="133" fillId="33" borderId="15" xfId="524" applyNumberFormat="1" applyFont="1" applyFill="1" applyBorder="1" applyAlignment="1">
      <alignment horizontal="center" vertical="center" wrapText="1"/>
    </xf>
    <xf numFmtId="0" fontId="134" fillId="26" borderId="0" xfId="524" applyFont="1" applyFill="1" applyAlignment="1">
      <alignment vertical="center" wrapText="1"/>
    </xf>
    <xf numFmtId="0" fontId="135" fillId="26" borderId="0" xfId="524" applyFont="1" applyFill="1" applyAlignment="1">
      <alignment horizontal="right" vertical="center" wrapText="1"/>
    </xf>
    <xf numFmtId="0" fontId="128" fillId="26" borderId="0" xfId="524" applyFont="1" applyFill="1" applyAlignment="1">
      <alignment vertical="center" wrapText="1"/>
    </xf>
    <xf numFmtId="2" fontId="28" fillId="26" borderId="11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/>
    </xf>
    <xf numFmtId="2" fontId="27" fillId="26" borderId="11" xfId="0" applyNumberFormat="1" applyFont="1" applyFill="1" applyBorder="1" applyAlignment="1">
      <alignment horizontal="center" vertical="center" wrapText="1"/>
    </xf>
    <xf numFmtId="168" fontId="2" fillId="26" borderId="10" xfId="0" applyNumberFormat="1" applyFont="1" applyFill="1" applyBorder="1" applyAlignment="1" applyProtection="1">
      <alignment horizontal="center" vertical="center" wrapText="1"/>
    </xf>
    <xf numFmtId="0" fontId="2" fillId="26" borderId="10" xfId="0" applyFont="1" applyFill="1" applyBorder="1" applyAlignment="1" applyProtection="1">
      <alignment horizontal="center" vertical="center" wrapText="1"/>
    </xf>
    <xf numFmtId="0" fontId="2" fillId="26" borderId="11" xfId="0" applyFont="1" applyFill="1" applyBorder="1" applyAlignment="1" applyProtection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2" fontId="2" fillId="26" borderId="10" xfId="0" applyNumberFormat="1" applyFont="1" applyFill="1" applyBorder="1" applyAlignment="1" applyProtection="1">
      <alignment horizontal="center" vertical="center" wrapText="1"/>
    </xf>
    <xf numFmtId="168" fontId="2" fillId="26" borderId="11" xfId="0" applyNumberFormat="1" applyFont="1" applyFill="1" applyBorder="1" applyAlignment="1">
      <alignment horizontal="center" vertical="center"/>
    </xf>
    <xf numFmtId="0" fontId="86" fillId="26" borderId="0" xfId="0" applyFont="1" applyFill="1" applyAlignment="1">
      <alignment horizontal="center" vertical="center" wrapText="1"/>
    </xf>
    <xf numFmtId="0" fontId="138" fillId="26" borderId="0" xfId="524" applyFont="1" applyFill="1" applyAlignment="1">
      <alignment horizontal="center" vertical="center"/>
    </xf>
    <xf numFmtId="0" fontId="139" fillId="26" borderId="0" xfId="524" applyFont="1" applyFill="1" applyAlignment="1">
      <alignment vertical="center"/>
    </xf>
    <xf numFmtId="0" fontId="140" fillId="26" borderId="0" xfId="662" applyFont="1" applyFill="1" applyAlignment="1">
      <alignment vertical="center"/>
    </xf>
    <xf numFmtId="0" fontId="141" fillId="26" borderId="0" xfId="662" applyFont="1" applyFill="1" applyAlignment="1">
      <alignment vertical="center"/>
    </xf>
    <xf numFmtId="0" fontId="142" fillId="26" borderId="0" xfId="662" applyFont="1" applyFill="1" applyAlignment="1">
      <alignment vertical="center"/>
    </xf>
    <xf numFmtId="0" fontId="139" fillId="26" borderId="0" xfId="662" applyFont="1" applyFill="1" applyAlignment="1">
      <alignment vertical="center"/>
    </xf>
    <xf numFmtId="0" fontId="143" fillId="26" borderId="0" xfId="524" applyFont="1" applyFill="1" applyAlignment="1">
      <alignment horizontal="center" vertical="center"/>
    </xf>
    <xf numFmtId="0" fontId="144" fillId="26" borderId="0" xfId="524" applyFont="1" applyFill="1" applyAlignment="1">
      <alignment vertical="center"/>
    </xf>
    <xf numFmtId="0" fontId="35" fillId="29" borderId="30" xfId="524" applyFont="1" applyFill="1" applyBorder="1" applyAlignment="1">
      <alignment horizontal="center" vertical="center"/>
    </xf>
    <xf numFmtId="0" fontId="35" fillId="29" borderId="31" xfId="524" applyFont="1" applyFill="1" applyBorder="1" applyAlignment="1">
      <alignment horizontal="center" vertical="center"/>
    </xf>
    <xf numFmtId="0" fontId="138" fillId="26" borderId="0" xfId="567" applyFont="1" applyFill="1" applyAlignment="1">
      <alignment horizontal="center" vertical="center"/>
    </xf>
    <xf numFmtId="0" fontId="144" fillId="26" borderId="0" xfId="567" applyFont="1" applyFill="1" applyAlignment="1">
      <alignment vertical="center"/>
    </xf>
    <xf numFmtId="0" fontId="145" fillId="26" borderId="0" xfId="567" applyFont="1" applyFill="1" applyAlignment="1">
      <alignment vertical="center"/>
    </xf>
    <xf numFmtId="0" fontId="142" fillId="26" borderId="0" xfId="662" applyFont="1" applyFill="1" applyAlignment="1">
      <alignment horizontal="center" vertical="center"/>
    </xf>
    <xf numFmtId="0" fontId="142" fillId="26" borderId="0" xfId="524" applyFont="1" applyFill="1" applyAlignment="1">
      <alignment vertical="center"/>
    </xf>
    <xf numFmtId="0" fontId="142" fillId="26" borderId="0" xfId="524" applyFont="1" applyFill="1" applyAlignment="1">
      <alignment horizontal="center" vertical="center"/>
    </xf>
    <xf numFmtId="0" fontId="145" fillId="26" borderId="0" xfId="524" applyFont="1" applyFill="1" applyAlignment="1">
      <alignment vertical="center"/>
    </xf>
    <xf numFmtId="0" fontId="145" fillId="26" borderId="0" xfId="524" applyFont="1" applyFill="1" applyAlignment="1">
      <alignment horizontal="center" vertical="center"/>
    </xf>
    <xf numFmtId="0" fontId="137" fillId="26" borderId="0" xfId="567" applyFont="1" applyFill="1" applyAlignment="1">
      <alignment vertical="center"/>
    </xf>
    <xf numFmtId="0" fontId="124" fillId="26" borderId="0" xfId="567" applyFont="1" applyFill="1" applyAlignment="1">
      <alignment vertical="center"/>
    </xf>
    <xf numFmtId="0" fontId="142" fillId="26" borderId="0" xfId="0" applyFont="1" applyFill="1" applyAlignment="1">
      <alignment horizontal="center" vertical="center"/>
    </xf>
    <xf numFmtId="0" fontId="139" fillId="26" borderId="0" xfId="0" applyFont="1" applyFill="1" applyAlignment="1">
      <alignment horizontal="center" vertical="center"/>
    </xf>
    <xf numFmtId="2" fontId="142" fillId="26" borderId="0" xfId="0" applyNumberFormat="1" applyFont="1" applyFill="1" applyAlignment="1">
      <alignment horizontal="center" vertical="center"/>
    </xf>
    <xf numFmtId="0" fontId="138" fillId="26" borderId="0" xfId="0" applyFont="1" applyFill="1" applyAlignment="1">
      <alignment horizontal="center" vertical="center"/>
    </xf>
    <xf numFmtId="0" fontId="142" fillId="26" borderId="0" xfId="567" applyFont="1" applyFill="1" applyBorder="1" applyAlignment="1">
      <alignment horizontal="center" vertical="center"/>
    </xf>
    <xf numFmtId="2" fontId="142" fillId="26" borderId="0" xfId="567" applyNumberFormat="1" applyFont="1" applyFill="1" applyBorder="1" applyAlignment="1">
      <alignment horizontal="center" vertical="center"/>
    </xf>
    <xf numFmtId="0" fontId="29" fillId="26" borderId="10" xfId="0" applyFont="1" applyFill="1" applyBorder="1" applyAlignment="1">
      <alignment horizontal="center" vertical="center" wrapText="1"/>
    </xf>
    <xf numFmtId="0" fontId="36" fillId="26" borderId="10" xfId="524" applyFont="1" applyFill="1" applyBorder="1" applyAlignment="1">
      <alignment horizontal="center" vertical="center" wrapText="1"/>
    </xf>
    <xf numFmtId="0" fontId="29" fillId="26" borderId="10" xfId="524" applyFont="1" applyFill="1" applyBorder="1" applyAlignment="1">
      <alignment horizontal="center" vertical="center"/>
    </xf>
    <xf numFmtId="0" fontId="147" fillId="34" borderId="19" xfId="0" applyFont="1" applyFill="1" applyBorder="1" applyAlignment="1">
      <alignment horizontal="center" vertical="center" wrapText="1"/>
    </xf>
    <xf numFmtId="0" fontId="36" fillId="26" borderId="10" xfId="527" applyFont="1" applyFill="1" applyBorder="1" applyAlignment="1">
      <alignment horizontal="center" vertical="center" wrapText="1"/>
    </xf>
    <xf numFmtId="0" fontId="3" fillId="26" borderId="10" xfId="524" applyFont="1" applyFill="1" applyBorder="1" applyAlignment="1">
      <alignment horizontal="center" vertical="center" wrapText="1"/>
    </xf>
    <xf numFmtId="0" fontId="147" fillId="35" borderId="16" xfId="527" applyFont="1" applyFill="1" applyBorder="1" applyAlignment="1">
      <alignment horizontal="center" vertical="center" wrapText="1"/>
    </xf>
    <xf numFmtId="0" fontId="36" fillId="26" borderId="10" xfId="0" applyFont="1" applyFill="1" applyBorder="1" applyAlignment="1">
      <alignment horizontal="center" vertical="center" wrapText="1"/>
    </xf>
    <xf numFmtId="0" fontId="36" fillId="26" borderId="10" xfId="567" applyFont="1" applyFill="1" applyBorder="1" applyAlignment="1">
      <alignment horizontal="center" vertical="center" wrapText="1"/>
    </xf>
    <xf numFmtId="0" fontId="29" fillId="26" borderId="10" xfId="567" applyFont="1" applyFill="1" applyBorder="1" applyAlignment="1">
      <alignment horizontal="center" vertical="center" wrapText="1"/>
    </xf>
    <xf numFmtId="0" fontId="147" fillId="34" borderId="11" xfId="0" applyFont="1" applyFill="1" applyBorder="1" applyAlignment="1">
      <alignment horizontal="center" vertical="center" wrapText="1"/>
    </xf>
    <xf numFmtId="0" fontId="3" fillId="29" borderId="10" xfId="524" applyFont="1" applyFill="1" applyBorder="1" applyAlignment="1">
      <alignment horizontal="center" vertical="center"/>
    </xf>
    <xf numFmtId="0" fontId="36" fillId="26" borderId="0" xfId="567" applyFont="1" applyFill="1" applyAlignment="1">
      <alignment horizontal="center" vertical="center" wrapText="1"/>
    </xf>
    <xf numFmtId="0" fontId="36" fillId="26" borderId="10" xfId="0" applyFont="1" applyFill="1" applyBorder="1" applyAlignment="1">
      <alignment horizontal="left" vertical="center" wrapText="1"/>
    </xf>
    <xf numFmtId="0" fontId="5" fillId="26" borderId="10" xfId="527" applyFont="1" applyFill="1" applyBorder="1" applyAlignment="1">
      <alignment horizontal="center" vertical="center" wrapText="1"/>
    </xf>
    <xf numFmtId="0" fontId="2" fillId="26" borderId="10" xfId="524" applyFont="1" applyFill="1" applyBorder="1" applyAlignment="1">
      <alignment horizontal="center" vertical="center"/>
    </xf>
    <xf numFmtId="0" fontId="2" fillId="26" borderId="10" xfId="527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 wrapText="1"/>
    </xf>
    <xf numFmtId="0" fontId="125" fillId="26" borderId="0" xfId="524" applyFont="1" applyFill="1" applyAlignment="1">
      <alignment horizontal="center" vertical="center" wrapText="1"/>
    </xf>
    <xf numFmtId="0" fontId="103" fillId="26" borderId="10" xfId="524" applyFont="1" applyFill="1" applyBorder="1" applyAlignment="1">
      <alignment vertical="center" wrapText="1"/>
    </xf>
    <xf numFmtId="0" fontId="115" fillId="26" borderId="10" xfId="524" applyFont="1" applyFill="1" applyBorder="1" applyAlignment="1">
      <alignment horizontal="center" vertical="center" wrapText="1"/>
    </xf>
    <xf numFmtId="0" fontId="116" fillId="33" borderId="12" xfId="524" applyFont="1" applyFill="1" applyBorder="1" applyAlignment="1">
      <alignment horizontal="center" vertical="center" wrapText="1"/>
    </xf>
    <xf numFmtId="0" fontId="115" fillId="33" borderId="10" xfId="524" applyFont="1" applyFill="1" applyBorder="1" applyAlignment="1">
      <alignment vertical="center" wrapText="1"/>
    </xf>
    <xf numFmtId="0" fontId="117" fillId="33" borderId="10" xfId="524" applyFont="1" applyFill="1" applyBorder="1" applyAlignment="1">
      <alignment vertical="center" wrapText="1"/>
    </xf>
    <xf numFmtId="0" fontId="136" fillId="33" borderId="10" xfId="524" applyFont="1" applyFill="1" applyBorder="1" applyAlignment="1">
      <alignment horizontal="center" vertical="center" wrapText="1"/>
    </xf>
    <xf numFmtId="0" fontId="89" fillId="33" borderId="10" xfId="524" applyFont="1" applyFill="1" applyBorder="1" applyAlignment="1">
      <alignment vertical="center" wrapText="1"/>
    </xf>
    <xf numFmtId="2" fontId="102" fillId="33" borderId="10" xfId="567" applyNumberFormat="1" applyFont="1" applyFill="1" applyBorder="1" applyAlignment="1">
      <alignment horizontal="center" vertical="center" wrapText="1"/>
    </xf>
    <xf numFmtId="2" fontId="102" fillId="33" borderId="10" xfId="527" applyNumberFormat="1" applyFont="1" applyFill="1" applyBorder="1" applyAlignment="1">
      <alignment horizontal="center" vertical="center" wrapText="1"/>
    </xf>
    <xf numFmtId="168" fontId="102" fillId="33" borderId="10" xfId="527" applyNumberFormat="1" applyFont="1" applyFill="1" applyBorder="1" applyAlignment="1">
      <alignment horizontal="center" vertical="center" wrapText="1"/>
    </xf>
    <xf numFmtId="2" fontId="102" fillId="33" borderId="15" xfId="527" applyNumberFormat="1" applyFont="1" applyFill="1" applyBorder="1" applyAlignment="1">
      <alignment horizontal="center" vertical="center" wrapText="1"/>
    </xf>
    <xf numFmtId="0" fontId="102" fillId="26" borderId="0" xfId="524" applyFont="1" applyFill="1" applyAlignment="1">
      <alignment vertical="center" wrapText="1"/>
    </xf>
    <xf numFmtId="0" fontId="104" fillId="26" borderId="0" xfId="524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 applyProtection="1">
      <alignment horizontal="center" vertical="center" wrapText="1"/>
    </xf>
    <xf numFmtId="0" fontId="2" fillId="26" borderId="10" xfId="524" applyFont="1" applyFill="1" applyBorder="1" applyAlignment="1" applyProtection="1">
      <alignment horizontal="center" vertical="center"/>
    </xf>
    <xf numFmtId="0" fontId="70" fillId="26" borderId="10" xfId="0" applyFont="1" applyFill="1" applyBorder="1" applyAlignment="1">
      <alignment vertical="center"/>
    </xf>
    <xf numFmtId="0" fontId="2" fillId="26" borderId="33" xfId="0" applyFont="1" applyFill="1" applyBorder="1" applyAlignment="1">
      <alignment horizontal="center" vertical="center" wrapText="1"/>
    </xf>
    <xf numFmtId="0" fontId="70" fillId="26" borderId="0" xfId="0" applyFont="1" applyFill="1" applyBorder="1" applyAlignment="1">
      <alignment vertical="center"/>
    </xf>
    <xf numFmtId="0" fontId="106" fillId="35" borderId="10" xfId="524" applyFont="1" applyFill="1" applyBorder="1" applyAlignment="1">
      <alignment horizontal="center" vertical="center" wrapText="1"/>
    </xf>
    <xf numFmtId="0" fontId="154" fillId="26" borderId="12" xfId="0" applyFont="1" applyFill="1" applyBorder="1" applyAlignment="1">
      <alignment horizontal="center" vertical="center" wrapText="1"/>
    </xf>
    <xf numFmtId="0" fontId="156" fillId="26" borderId="10" xfId="0" applyFont="1" applyFill="1" applyBorder="1" applyAlignment="1">
      <alignment horizontal="center" vertical="center"/>
    </xf>
    <xf numFmtId="2" fontId="158" fillId="26" borderId="10" xfId="524" applyNumberFormat="1" applyFont="1" applyFill="1" applyBorder="1" applyAlignment="1">
      <alignment horizontal="center" vertical="center" wrapText="1"/>
    </xf>
    <xf numFmtId="2" fontId="158" fillId="26" borderId="15" xfId="524" applyNumberFormat="1" applyFont="1" applyFill="1" applyBorder="1" applyAlignment="1">
      <alignment horizontal="center" vertical="center" wrapText="1"/>
    </xf>
    <xf numFmtId="168" fontId="155" fillId="26" borderId="0" xfId="0" applyNumberFormat="1" applyFont="1" applyFill="1" applyAlignment="1">
      <alignment horizontal="center" vertical="center" wrapText="1"/>
    </xf>
    <xf numFmtId="0" fontId="155" fillId="26" borderId="0" xfId="0" applyFont="1" applyFill="1" applyAlignment="1">
      <alignment horizontal="center" vertical="center" wrapText="1"/>
    </xf>
    <xf numFmtId="0" fontId="160" fillId="26" borderId="10" xfId="0" applyFont="1" applyFill="1" applyBorder="1" applyAlignment="1">
      <alignment horizontal="center" vertical="center"/>
    </xf>
    <xf numFmtId="2" fontId="158" fillId="26" borderId="10" xfId="0" applyNumberFormat="1" applyFont="1" applyFill="1" applyBorder="1" applyAlignment="1">
      <alignment horizontal="center" vertical="center" wrapText="1"/>
    </xf>
    <xf numFmtId="169" fontId="159" fillId="26" borderId="0" xfId="0" applyNumberFormat="1" applyFont="1" applyFill="1" applyAlignment="1">
      <alignment horizontal="center" vertical="center" wrapText="1"/>
    </xf>
    <xf numFmtId="168" fontId="159" fillId="26" borderId="0" xfId="0" applyNumberFormat="1" applyFont="1" applyFill="1" applyAlignment="1">
      <alignment horizontal="center" vertical="center" wrapText="1"/>
    </xf>
    <xf numFmtId="0" fontId="159" fillId="26" borderId="0" xfId="0" applyFont="1" applyFill="1" applyAlignment="1">
      <alignment horizontal="center" vertical="center" wrapText="1"/>
    </xf>
    <xf numFmtId="0" fontId="161" fillId="26" borderId="10" xfId="0" applyFont="1" applyFill="1" applyBorder="1" applyAlignment="1">
      <alignment horizontal="center" vertical="center" wrapText="1"/>
    </xf>
    <xf numFmtId="168" fontId="161" fillId="26" borderId="10" xfId="0" applyNumberFormat="1" applyFont="1" applyFill="1" applyBorder="1" applyAlignment="1">
      <alignment horizontal="center" vertical="center" wrapText="1"/>
    </xf>
    <xf numFmtId="0" fontId="161" fillId="26" borderId="10" xfId="0" applyFont="1" applyFill="1" applyBorder="1" applyAlignment="1">
      <alignment horizontal="center" vertical="center"/>
    </xf>
    <xf numFmtId="0" fontId="162" fillId="26" borderId="12" xfId="0" applyFont="1" applyFill="1" applyBorder="1" applyAlignment="1">
      <alignment horizontal="center" vertical="center" wrapText="1"/>
    </xf>
    <xf numFmtId="2" fontId="157" fillId="26" borderId="10" xfId="0" applyNumberFormat="1" applyFont="1" applyFill="1" applyBorder="1" applyAlignment="1">
      <alignment horizontal="center" vertical="center" wrapText="1"/>
    </xf>
    <xf numFmtId="172" fontId="161" fillId="26" borderId="10" xfId="0" applyNumberFormat="1" applyFont="1" applyFill="1" applyBorder="1" applyAlignment="1">
      <alignment horizontal="center" vertical="center" wrapText="1"/>
    </xf>
    <xf numFmtId="0" fontId="164" fillId="26" borderId="0" xfId="0" applyFont="1" applyFill="1" applyAlignment="1">
      <alignment horizontal="center" vertical="center"/>
    </xf>
    <xf numFmtId="0" fontId="123" fillId="26" borderId="11" xfId="0" applyFont="1" applyFill="1" applyBorder="1" applyAlignment="1">
      <alignment horizontal="center" vertical="center" wrapText="1"/>
    </xf>
    <xf numFmtId="0" fontId="165" fillId="26" borderId="10" xfId="0" applyFont="1" applyFill="1" applyBorder="1" applyAlignment="1">
      <alignment horizontal="center" vertical="center" wrapText="1"/>
    </xf>
    <xf numFmtId="0" fontId="115" fillId="26" borderId="0" xfId="0" applyFont="1" applyFill="1" applyAlignment="1">
      <alignment horizontal="center" vertical="center" wrapText="1"/>
    </xf>
    <xf numFmtId="0" fontId="152" fillId="26" borderId="0" xfId="0" applyFont="1" applyFill="1" applyAlignment="1">
      <alignment horizontal="center" vertical="center" wrapText="1"/>
    </xf>
    <xf numFmtId="0" fontId="118" fillId="26" borderId="0" xfId="0" applyFont="1" applyFill="1" applyAlignment="1">
      <alignment horizontal="center" vertical="center" wrapText="1"/>
    </xf>
    <xf numFmtId="0" fontId="86" fillId="30" borderId="10" xfId="524" applyFont="1" applyFill="1" applyBorder="1" applyAlignment="1">
      <alignment vertical="center" wrapText="1"/>
    </xf>
    <xf numFmtId="49" fontId="115" fillId="26" borderId="10" xfId="524" applyNumberFormat="1" applyFont="1" applyFill="1" applyBorder="1" applyAlignment="1">
      <alignment horizontal="center" vertical="center" wrapText="1"/>
    </xf>
    <xf numFmtId="0" fontId="118" fillId="26" borderId="10" xfId="524" applyFont="1" applyFill="1" applyBorder="1" applyAlignment="1">
      <alignment horizontal="center" vertical="center" wrapText="1"/>
    </xf>
    <xf numFmtId="0" fontId="164" fillId="26" borderId="0" xfId="567" applyFont="1" applyFill="1" applyBorder="1" applyAlignment="1">
      <alignment horizontal="center" vertical="center"/>
    </xf>
    <xf numFmtId="14" fontId="86" fillId="26" borderId="10" xfId="0" applyNumberFormat="1" applyFont="1" applyFill="1" applyBorder="1" applyAlignment="1">
      <alignment horizontal="center" vertical="center" wrapText="1"/>
    </xf>
    <xf numFmtId="0" fontId="86" fillId="26" borderId="0" xfId="567" applyFont="1" applyFill="1" applyAlignment="1">
      <alignment horizontal="center" vertical="center" wrapText="1"/>
    </xf>
    <xf numFmtId="0" fontId="104" fillId="26" borderId="0" xfId="0" applyFont="1" applyFill="1" applyAlignment="1">
      <alignment horizontal="center" vertical="center" wrapText="1"/>
    </xf>
    <xf numFmtId="0" fontId="103" fillId="26" borderId="0" xfId="567" applyFont="1" applyFill="1" applyAlignment="1">
      <alignment horizontal="center" vertical="center" wrapText="1"/>
    </xf>
    <xf numFmtId="0" fontId="118" fillId="26" borderId="0" xfId="567" applyFont="1" applyFill="1" applyAlignment="1">
      <alignment horizontal="center" vertical="center" wrapText="1"/>
    </xf>
    <xf numFmtId="0" fontId="115" fillId="26" borderId="0" xfId="567" applyFont="1" applyFill="1" applyAlignment="1">
      <alignment horizontal="center" vertical="center" wrapText="1"/>
    </xf>
    <xf numFmtId="0" fontId="86" fillId="26" borderId="0" xfId="524" applyFont="1" applyFill="1" applyAlignment="1">
      <alignment horizontal="center" vertical="center"/>
    </xf>
    <xf numFmtId="0" fontId="86" fillId="26" borderId="10" xfId="647" applyFont="1" applyFill="1" applyBorder="1" applyAlignment="1">
      <alignment horizontal="center" vertical="center"/>
    </xf>
    <xf numFmtId="0" fontId="86" fillId="26" borderId="10" xfId="580" applyFont="1" applyFill="1" applyBorder="1" applyAlignment="1">
      <alignment vertical="center" wrapText="1"/>
    </xf>
    <xf numFmtId="0" fontId="86" fillId="26" borderId="10" xfId="649" applyFont="1" applyFill="1" applyBorder="1" applyAlignment="1">
      <alignment horizontal="center" vertical="center"/>
    </xf>
    <xf numFmtId="0" fontId="86" fillId="26" borderId="10" xfId="524" applyFont="1" applyFill="1" applyBorder="1" applyAlignment="1">
      <alignment vertical="center" wrapText="1"/>
    </xf>
    <xf numFmtId="49" fontId="86" fillId="0" borderId="10" xfId="0" applyNumberFormat="1" applyFont="1" applyBorder="1" applyAlignment="1">
      <alignment horizontal="center" vertical="center" wrapText="1"/>
    </xf>
    <xf numFmtId="0" fontId="86" fillId="0" borderId="0" xfId="0" applyFont="1"/>
    <xf numFmtId="0" fontId="122" fillId="26" borderId="10" xfId="0" applyFont="1" applyFill="1" applyBorder="1" applyAlignment="1">
      <alignment horizontal="center" vertical="center"/>
    </xf>
    <xf numFmtId="0" fontId="152" fillId="26" borderId="10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/>
    </xf>
    <xf numFmtId="169" fontId="35" fillId="26" borderId="10" xfId="0" applyNumberFormat="1" applyFont="1" applyFill="1" applyBorder="1" applyAlignment="1">
      <alignment horizontal="center" vertical="center"/>
    </xf>
    <xf numFmtId="0" fontId="64" fillId="26" borderId="0" xfId="0" applyFont="1" applyFill="1" applyAlignment="1">
      <alignment vertical="center"/>
    </xf>
    <xf numFmtId="0" fontId="36" fillId="30" borderId="10" xfId="524" applyFont="1" applyFill="1" applyBorder="1" applyAlignment="1">
      <alignment vertical="center" wrapText="1"/>
    </xf>
    <xf numFmtId="0" fontId="29" fillId="30" borderId="10" xfId="524" applyFont="1" applyFill="1" applyBorder="1" applyAlignment="1">
      <alignment horizontal="center" vertical="center" wrapText="1"/>
    </xf>
    <xf numFmtId="2" fontId="29" fillId="30" borderId="10" xfId="524" applyNumberFormat="1" applyFont="1" applyFill="1" applyBorder="1" applyAlignment="1">
      <alignment horizontal="center" vertical="center" wrapText="1"/>
    </xf>
    <xf numFmtId="2" fontId="29" fillId="30" borderId="15" xfId="524" applyNumberFormat="1" applyFont="1" applyFill="1" applyBorder="1" applyAlignment="1">
      <alignment horizontal="center" vertical="center" wrapText="1"/>
    </xf>
    <xf numFmtId="2" fontId="29" fillId="26" borderId="10" xfId="524" applyNumberFormat="1" applyFont="1" applyFill="1" applyBorder="1" applyAlignment="1">
      <alignment horizontal="center" vertical="center" wrapText="1"/>
    </xf>
    <xf numFmtId="2" fontId="29" fillId="0" borderId="10" xfId="524" applyNumberFormat="1" applyFont="1" applyBorder="1" applyAlignment="1">
      <alignment horizontal="center" vertical="center" wrapText="1"/>
    </xf>
    <xf numFmtId="2" fontId="29" fillId="26" borderId="15" xfId="524" applyNumberFormat="1" applyFont="1" applyFill="1" applyBorder="1" applyAlignment="1">
      <alignment horizontal="center" vertical="center" wrapText="1"/>
    </xf>
    <xf numFmtId="168" fontId="29" fillId="26" borderId="10" xfId="524" applyNumberFormat="1" applyFont="1" applyFill="1" applyBorder="1" applyAlignment="1">
      <alignment horizontal="center" vertical="center" wrapText="1"/>
    </xf>
    <xf numFmtId="0" fontId="148" fillId="26" borderId="10" xfId="568" applyFont="1" applyFill="1" applyBorder="1" applyAlignment="1">
      <alignment horizontal="center" vertical="center"/>
    </xf>
    <xf numFmtId="168" fontId="3" fillId="26" borderId="10" xfId="527" applyNumberFormat="1" applyFont="1" applyFill="1" applyBorder="1" applyAlignment="1">
      <alignment horizontal="center" vertical="center" wrapText="1"/>
    </xf>
    <xf numFmtId="2" fontId="29" fillId="26" borderId="10" xfId="527" applyNumberFormat="1" applyFont="1" applyFill="1" applyBorder="1" applyAlignment="1">
      <alignment horizontal="center" vertical="center" wrapText="1"/>
    </xf>
    <xf numFmtId="0" fontId="3" fillId="26" borderId="10" xfId="527" applyFont="1" applyFill="1" applyBorder="1" applyAlignment="1">
      <alignment horizontal="center" vertical="center" wrapText="1"/>
    </xf>
    <xf numFmtId="168" fontId="3" fillId="26" borderId="10" xfId="568" applyNumberFormat="1" applyFont="1" applyFill="1" applyBorder="1" applyAlignment="1">
      <alignment horizontal="center" vertical="center"/>
    </xf>
    <xf numFmtId="2" fontId="29" fillId="26" borderId="10" xfId="568" applyNumberFormat="1" applyFont="1" applyFill="1" applyBorder="1" applyAlignment="1">
      <alignment horizontal="center" vertical="center" wrapText="1"/>
    </xf>
    <xf numFmtId="0" fontId="148" fillId="0" borderId="10" xfId="0" applyFont="1" applyFill="1" applyBorder="1" applyAlignment="1">
      <alignment horizontal="center" vertical="center"/>
    </xf>
    <xf numFmtId="2" fontId="36" fillId="26" borderId="10" xfId="0" applyNumberFormat="1" applyFont="1" applyFill="1" applyBorder="1" applyAlignment="1">
      <alignment horizontal="center" vertical="center" wrapText="1"/>
    </xf>
    <xf numFmtId="2" fontId="29" fillId="0" borderId="10" xfId="524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29" fillId="26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48" fillId="26" borderId="10" xfId="524" applyFont="1" applyFill="1" applyBorder="1" applyAlignment="1">
      <alignment horizontal="center" vertical="center" wrapText="1"/>
    </xf>
    <xf numFmtId="2" fontId="29" fillId="26" borderId="10" xfId="524" applyNumberFormat="1" applyFont="1" applyFill="1" applyBorder="1" applyAlignment="1">
      <alignment horizontal="center" vertical="center"/>
    </xf>
    <xf numFmtId="168" fontId="3" fillId="26" borderId="10" xfId="524" applyNumberFormat="1" applyFont="1" applyFill="1" applyBorder="1" applyAlignment="1">
      <alignment horizontal="center" vertical="center" wrapText="1"/>
    </xf>
    <xf numFmtId="172" fontId="29" fillId="26" borderId="10" xfId="524" applyNumberFormat="1" applyFont="1" applyFill="1" applyBorder="1" applyAlignment="1">
      <alignment horizontal="center" vertical="center" wrapText="1"/>
    </xf>
    <xf numFmtId="4" fontId="147" fillId="34" borderId="11" xfId="0" applyNumberFormat="1" applyFont="1" applyFill="1" applyBorder="1" applyAlignment="1">
      <alignment horizontal="center" vertical="center" wrapText="1"/>
    </xf>
    <xf numFmtId="9" fontId="29" fillId="26" borderId="10" xfId="524" applyNumberFormat="1" applyFont="1" applyFill="1" applyBorder="1" applyAlignment="1">
      <alignment horizontal="center" vertical="center" wrapText="1"/>
    </xf>
    <xf numFmtId="4" fontId="29" fillId="26" borderId="10" xfId="524" applyNumberFormat="1" applyFont="1" applyFill="1" applyBorder="1" applyAlignment="1">
      <alignment horizontal="center" vertical="center" wrapText="1"/>
    </xf>
    <xf numFmtId="4" fontId="29" fillId="26" borderId="15" xfId="524" applyNumberFormat="1" applyFont="1" applyFill="1" applyBorder="1" applyAlignment="1">
      <alignment horizontal="center" vertical="center" wrapText="1"/>
    </xf>
    <xf numFmtId="4" fontId="36" fillId="26" borderId="10" xfId="524" applyNumberFormat="1" applyFont="1" applyFill="1" applyBorder="1" applyAlignment="1">
      <alignment horizontal="center" vertical="center" wrapText="1"/>
    </xf>
    <xf numFmtId="0" fontId="163" fillId="35" borderId="16" xfId="527" applyFont="1" applyFill="1" applyBorder="1" applyAlignment="1">
      <alignment horizontal="center" vertical="center" wrapText="1"/>
    </xf>
    <xf numFmtId="4" fontId="147" fillId="35" borderId="16" xfId="527" applyNumberFormat="1" applyFont="1" applyFill="1" applyBorder="1" applyAlignment="1">
      <alignment horizontal="center" vertical="center" wrapText="1"/>
    </xf>
    <xf numFmtId="4" fontId="147" fillId="35" borderId="21" xfId="527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148" fillId="26" borderId="10" xfId="0" applyFont="1" applyFill="1" applyBorder="1" applyAlignment="1">
      <alignment horizontal="center" vertical="center"/>
    </xf>
    <xf numFmtId="0" fontId="167" fillId="0" borderId="10" xfId="0" applyFont="1" applyFill="1" applyBorder="1" applyAlignment="1" applyProtection="1">
      <alignment horizontal="center" vertical="center" wrapText="1"/>
    </xf>
    <xf numFmtId="169" fontId="29" fillId="26" borderId="10" xfId="0" applyNumberFormat="1" applyFont="1" applyFill="1" applyBorder="1" applyAlignment="1">
      <alignment horizontal="center" vertical="center" wrapText="1"/>
    </xf>
    <xf numFmtId="168" fontId="29" fillId="26" borderId="10" xfId="0" applyNumberFormat="1" applyFont="1" applyFill="1" applyBorder="1" applyAlignment="1">
      <alignment horizontal="center" vertical="center" wrapText="1"/>
    </xf>
    <xf numFmtId="172" fontId="29" fillId="26" borderId="10" xfId="0" applyNumberFormat="1" applyFont="1" applyFill="1" applyBorder="1" applyAlignment="1">
      <alignment horizontal="center" vertical="center" wrapText="1"/>
    </xf>
    <xf numFmtId="2" fontId="29" fillId="26" borderId="10" xfId="541" applyNumberFormat="1" applyFont="1" applyFill="1" applyBorder="1" applyAlignment="1">
      <alignment horizontal="center" vertical="center" wrapText="1"/>
    </xf>
    <xf numFmtId="2" fontId="36" fillId="26" borderId="10" xfId="538" applyNumberFormat="1" applyFont="1" applyFill="1" applyBorder="1" applyAlignment="1">
      <alignment horizontal="center" vertical="center" wrapText="1"/>
    </xf>
    <xf numFmtId="168" fontId="168" fillId="26" borderId="10" xfId="538" applyNumberFormat="1" applyFont="1" applyFill="1" applyBorder="1" applyAlignment="1">
      <alignment horizontal="center" vertical="center" wrapText="1"/>
    </xf>
    <xf numFmtId="1" fontId="29" fillId="26" borderId="10" xfId="538" applyNumberFormat="1" applyFont="1" applyFill="1" applyBorder="1" applyAlignment="1">
      <alignment horizontal="center" vertical="center" wrapText="1"/>
    </xf>
    <xf numFmtId="0" fontId="29" fillId="26" borderId="10" xfId="538" applyFont="1" applyFill="1" applyBorder="1" applyAlignment="1">
      <alignment horizontal="center" vertical="center" wrapText="1"/>
    </xf>
    <xf numFmtId="2" fontId="29" fillId="26" borderId="10" xfId="538" applyNumberFormat="1" applyFont="1" applyFill="1" applyBorder="1" applyAlignment="1">
      <alignment horizontal="center" vertical="center" wrapText="1"/>
    </xf>
    <xf numFmtId="2" fontId="29" fillId="26" borderId="10" xfId="541" applyNumberFormat="1" applyFont="1" applyFill="1" applyBorder="1" applyAlignment="1">
      <alignment horizontal="center" vertical="center"/>
    </xf>
    <xf numFmtId="2" fontId="36" fillId="26" borderId="10" xfId="541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145" fillId="26" borderId="0" xfId="524" applyFont="1" applyFill="1" applyAlignment="1">
      <alignment vertical="center" wrapText="1"/>
    </xf>
    <xf numFmtId="0" fontId="145" fillId="26" borderId="0" xfId="524" applyFont="1" applyFill="1" applyAlignment="1">
      <alignment horizontal="center" vertical="center" wrapText="1"/>
    </xf>
    <xf numFmtId="0" fontId="6" fillId="26" borderId="0" xfId="662" applyFont="1" applyFill="1" applyAlignment="1">
      <alignment vertical="center" wrapText="1"/>
    </xf>
    <xf numFmtId="0" fontId="7" fillId="26" borderId="0" xfId="524" applyFont="1" applyFill="1" applyAlignment="1">
      <alignment vertical="center" wrapText="1"/>
    </xf>
    <xf numFmtId="0" fontId="82" fillId="26" borderId="0" xfId="524" applyFont="1" applyFill="1" applyAlignment="1">
      <alignment horizontal="center" vertical="center" wrapText="1"/>
    </xf>
    <xf numFmtId="0" fontId="71" fillId="26" borderId="11" xfId="0" applyFont="1" applyFill="1" applyBorder="1" applyAlignment="1">
      <alignment horizontal="left" vertical="center" wrapText="1"/>
    </xf>
    <xf numFmtId="0" fontId="115" fillId="26" borderId="0" xfId="567" applyFont="1" applyFill="1" applyBorder="1" applyAlignment="1">
      <alignment horizontal="center" vertical="center"/>
    </xf>
    <xf numFmtId="0" fontId="171" fillId="33" borderId="10" xfId="524" applyFont="1" applyFill="1" applyBorder="1" applyAlignment="1">
      <alignment vertical="center" wrapText="1"/>
    </xf>
    <xf numFmtId="49" fontId="86" fillId="26" borderId="10" xfId="568" applyNumberFormat="1" applyFont="1" applyFill="1" applyBorder="1" applyAlignment="1">
      <alignment horizontal="center" vertical="center" wrapText="1"/>
    </xf>
    <xf numFmtId="0" fontId="86" fillId="0" borderId="10" xfId="524" applyFont="1" applyBorder="1" applyAlignment="1">
      <alignment horizontal="center" vertical="center" wrapText="1"/>
    </xf>
    <xf numFmtId="0" fontId="172" fillId="32" borderId="32" xfId="776" applyFont="1" applyFill="1" applyBorder="1" applyAlignment="1">
      <alignment vertical="center"/>
    </xf>
    <xf numFmtId="0" fontId="71" fillId="26" borderId="10" xfId="524" applyFont="1" applyFill="1" applyBorder="1" applyAlignment="1">
      <alignment horizontal="center" vertical="center" wrapText="1"/>
    </xf>
    <xf numFmtId="0" fontId="40" fillId="26" borderId="10" xfId="524" applyFont="1" applyFill="1" applyBorder="1" applyAlignment="1">
      <alignment horizontal="center" vertical="center" wrapText="1"/>
    </xf>
    <xf numFmtId="49" fontId="71" fillId="30" borderId="10" xfId="524" applyNumberFormat="1" applyFont="1" applyFill="1" applyBorder="1" applyAlignment="1">
      <alignment horizontal="center" vertical="center" wrapText="1"/>
    </xf>
    <xf numFmtId="0" fontId="71" fillId="26" borderId="10" xfId="567" applyFont="1" applyFill="1" applyBorder="1" applyAlignment="1">
      <alignment horizontal="center" vertical="center" wrapText="1"/>
    </xf>
    <xf numFmtId="0" fontId="40" fillId="26" borderId="10" xfId="567" applyFont="1" applyFill="1" applyBorder="1" applyAlignment="1">
      <alignment horizontal="center" vertical="center" wrapText="1"/>
    </xf>
    <xf numFmtId="0" fontId="40" fillId="26" borderId="10" xfId="0" applyFont="1" applyFill="1" applyBorder="1" applyAlignment="1">
      <alignment horizontal="center" vertical="center" wrapText="1"/>
    </xf>
    <xf numFmtId="49" fontId="178" fillId="33" borderId="10" xfId="524" applyNumberFormat="1" applyFont="1" applyFill="1" applyBorder="1" applyAlignment="1">
      <alignment horizontal="center" vertical="center" wrapText="1"/>
    </xf>
    <xf numFmtId="0" fontId="71" fillId="26" borderId="10" xfId="568" applyFont="1" applyFill="1" applyBorder="1" applyAlignment="1">
      <alignment horizontal="center" vertical="center" wrapText="1"/>
    </xf>
    <xf numFmtId="0" fontId="40" fillId="26" borderId="10" xfId="524" applyFont="1" applyFill="1" applyBorder="1" applyAlignment="1">
      <alignment horizontal="center" vertical="center"/>
    </xf>
    <xf numFmtId="0" fontId="71" fillId="26" borderId="10" xfId="536" applyFont="1" applyFill="1" applyBorder="1" applyAlignment="1">
      <alignment horizontal="center" vertical="center" wrapText="1"/>
    </xf>
    <xf numFmtId="49" fontId="40" fillId="26" borderId="10" xfId="524" applyNumberFormat="1" applyFont="1" applyFill="1" applyBorder="1" applyAlignment="1">
      <alignment horizontal="center" vertical="center" wrapText="1"/>
    </xf>
    <xf numFmtId="49" fontId="71" fillId="26" borderId="10" xfId="524" applyNumberFormat="1" applyFont="1" applyFill="1" applyBorder="1" applyAlignment="1">
      <alignment horizontal="center" vertical="center" wrapText="1"/>
    </xf>
    <xf numFmtId="0" fontId="153" fillId="29" borderId="30" xfId="524" applyFont="1" applyFill="1" applyBorder="1" applyAlignment="1">
      <alignment horizontal="center" vertical="center"/>
    </xf>
    <xf numFmtId="49" fontId="180" fillId="33" borderId="10" xfId="524" applyNumberFormat="1" applyFont="1" applyFill="1" applyBorder="1" applyAlignment="1">
      <alignment horizontal="center" vertical="center" wrapText="1"/>
    </xf>
    <xf numFmtId="0" fontId="71" fillId="26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180" fillId="34" borderId="11" xfId="0" applyFont="1" applyFill="1" applyBorder="1" applyAlignment="1">
      <alignment horizontal="center" vertical="center" wrapText="1"/>
    </xf>
    <xf numFmtId="0" fontId="153" fillId="29" borderId="10" xfId="524" applyFont="1" applyFill="1" applyBorder="1" applyAlignment="1">
      <alignment horizontal="center" vertical="center"/>
    </xf>
    <xf numFmtId="0" fontId="40" fillId="26" borderId="10" xfId="0" applyFont="1" applyFill="1" applyBorder="1" applyAlignment="1">
      <alignment horizontal="left" vertical="center" wrapText="1"/>
    </xf>
    <xf numFmtId="0" fontId="71" fillId="26" borderId="10" xfId="524" applyFont="1" applyFill="1" applyBorder="1" applyAlignment="1">
      <alignment vertical="center" wrapText="1"/>
    </xf>
    <xf numFmtId="0" fontId="40" fillId="26" borderId="10" xfId="524" applyFont="1" applyFill="1" applyBorder="1" applyAlignment="1">
      <alignment horizontal="left" vertical="center" wrapText="1"/>
    </xf>
    <xf numFmtId="0" fontId="181" fillId="0" borderId="10" xfId="0" applyFont="1" applyBorder="1" applyAlignment="1">
      <alignment horizontal="left" vertical="center" wrapText="1"/>
    </xf>
    <xf numFmtId="0" fontId="180" fillId="34" borderId="19" xfId="0" applyFont="1" applyFill="1" applyBorder="1" applyAlignment="1">
      <alignment horizontal="center" vertical="center" wrapText="1"/>
    </xf>
    <xf numFmtId="0" fontId="40" fillId="26" borderId="10" xfId="527" applyFont="1" applyFill="1" applyBorder="1" applyAlignment="1">
      <alignment horizontal="center" vertical="center" wrapText="1"/>
    </xf>
    <xf numFmtId="0" fontId="71" fillId="26" borderId="10" xfId="527" applyFont="1" applyFill="1" applyBorder="1" applyAlignment="1">
      <alignment horizontal="center" vertical="center" wrapText="1"/>
    </xf>
    <xf numFmtId="0" fontId="180" fillId="35" borderId="16" xfId="527" applyFont="1" applyFill="1" applyBorder="1" applyAlignment="1">
      <alignment horizontal="center" vertical="center" wrapText="1"/>
    </xf>
    <xf numFmtId="0" fontId="182" fillId="29" borderId="10" xfId="524" applyFont="1" applyFill="1" applyBorder="1" applyAlignment="1">
      <alignment horizontal="center" vertical="center"/>
    </xf>
    <xf numFmtId="0" fontId="71" fillId="26" borderId="10" xfId="0" applyFont="1" applyFill="1" applyBorder="1" applyAlignment="1">
      <alignment horizontal="left" vertical="center" wrapText="1"/>
    </xf>
    <xf numFmtId="49" fontId="40" fillId="26" borderId="10" xfId="0" applyNumberFormat="1" applyFont="1" applyFill="1" applyBorder="1" applyAlignment="1">
      <alignment horizontal="left" vertical="center" wrapText="1"/>
    </xf>
    <xf numFmtId="0" fontId="71" fillId="26" borderId="10" xfId="541" applyFont="1" applyFill="1" applyBorder="1" applyAlignment="1">
      <alignment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26" borderId="10" xfId="782" applyFont="1" applyFill="1" applyBorder="1" applyAlignment="1">
      <alignment horizontal="left" vertical="center"/>
    </xf>
    <xf numFmtId="0" fontId="71" fillId="26" borderId="10" xfId="538" applyFont="1" applyFill="1" applyBorder="1" applyAlignment="1">
      <alignment horizontal="left" vertical="center" wrapText="1"/>
    </xf>
    <xf numFmtId="0" fontId="40" fillId="26" borderId="10" xfId="538" applyFont="1" applyFill="1" applyBorder="1" applyAlignment="1">
      <alignment vertical="center" wrapText="1"/>
    </xf>
    <xf numFmtId="0" fontId="40" fillId="26" borderId="10" xfId="663" applyFont="1" applyFill="1" applyBorder="1" applyAlignment="1">
      <alignment vertical="center"/>
    </xf>
    <xf numFmtId="0" fontId="40" fillId="26" borderId="10" xfId="541" applyFont="1" applyFill="1" applyBorder="1" applyAlignment="1">
      <alignment vertical="center" wrapText="1"/>
    </xf>
    <xf numFmtId="0" fontId="71" fillId="26" borderId="0" xfId="567" applyFont="1" applyFill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181" fillId="0" borderId="10" xfId="0" applyFont="1" applyBorder="1" applyAlignment="1">
      <alignment horizontal="center" vertical="center"/>
    </xf>
    <xf numFmtId="49" fontId="176" fillId="26" borderId="10" xfId="524" applyNumberFormat="1" applyFont="1" applyFill="1" applyBorder="1" applyAlignment="1">
      <alignment horizontal="center" vertical="center" wrapText="1"/>
    </xf>
    <xf numFmtId="49" fontId="183" fillId="26" borderId="10" xfId="524" applyNumberFormat="1" applyFont="1" applyFill="1" applyBorder="1" applyAlignment="1">
      <alignment horizontal="center" vertical="center" wrapText="1"/>
    </xf>
    <xf numFmtId="0" fontId="183" fillId="26" borderId="10" xfId="524" applyFont="1" applyFill="1" applyBorder="1" applyAlignment="1">
      <alignment vertical="center" wrapText="1"/>
    </xf>
    <xf numFmtId="49" fontId="176" fillId="26" borderId="10" xfId="527" applyNumberFormat="1" applyFont="1" applyFill="1" applyBorder="1" applyAlignment="1">
      <alignment horizontal="center" vertical="center" wrapText="1"/>
    </xf>
    <xf numFmtId="0" fontId="176" fillId="26" borderId="10" xfId="524" applyFont="1" applyFill="1" applyBorder="1" applyAlignment="1">
      <alignment horizontal="center" vertical="center" wrapText="1"/>
    </xf>
    <xf numFmtId="49" fontId="176" fillId="26" borderId="10" xfId="568" applyNumberFormat="1" applyFont="1" applyFill="1" applyBorder="1" applyAlignment="1">
      <alignment horizontal="center" vertical="center" wrapText="1"/>
    </xf>
    <xf numFmtId="0" fontId="176" fillId="26" borderId="10" xfId="527" applyFont="1" applyFill="1" applyBorder="1" applyAlignment="1">
      <alignment horizontal="center" vertical="center" wrapText="1"/>
    </xf>
    <xf numFmtId="0" fontId="183" fillId="30" borderId="10" xfId="524" applyFont="1" applyFill="1" applyBorder="1" applyAlignment="1">
      <alignment vertical="center" wrapText="1"/>
    </xf>
    <xf numFmtId="49" fontId="176" fillId="0" borderId="10" xfId="524" applyNumberFormat="1" applyFont="1" applyFill="1" applyBorder="1" applyAlignment="1">
      <alignment horizontal="center" vertical="center" wrapText="1"/>
    </xf>
    <xf numFmtId="0" fontId="176" fillId="0" borderId="10" xfId="0" applyFont="1" applyFill="1" applyBorder="1" applyAlignment="1">
      <alignment horizontal="center" vertical="center" wrapText="1"/>
    </xf>
    <xf numFmtId="49" fontId="176" fillId="0" borderId="11" xfId="0" applyNumberFormat="1" applyFont="1" applyFill="1" applyBorder="1" applyAlignment="1">
      <alignment horizontal="center" vertical="center" wrapText="1"/>
    </xf>
    <xf numFmtId="0" fontId="184" fillId="26" borderId="10" xfId="0" applyFont="1" applyFill="1" applyBorder="1" applyAlignment="1">
      <alignment vertical="center" wrapText="1"/>
    </xf>
    <xf numFmtId="0" fontId="181" fillId="26" borderId="10" xfId="0" applyFont="1" applyFill="1" applyBorder="1" applyAlignment="1">
      <alignment horizontal="left" vertical="center" wrapText="1"/>
    </xf>
    <xf numFmtId="49" fontId="185" fillId="33" borderId="10" xfId="524" applyNumberFormat="1" applyFont="1" applyFill="1" applyBorder="1" applyAlignment="1">
      <alignment horizontal="center" vertical="center" wrapText="1"/>
    </xf>
    <xf numFmtId="0" fontId="181" fillId="26" borderId="10" xfId="0" applyFont="1" applyFill="1" applyBorder="1" applyAlignment="1">
      <alignment vertical="center" wrapText="1"/>
    </xf>
    <xf numFmtId="49" fontId="181" fillId="26" borderId="10" xfId="0" applyNumberFormat="1" applyFont="1" applyFill="1" applyBorder="1" applyAlignment="1">
      <alignment horizontal="left" vertical="center" wrapText="1"/>
    </xf>
    <xf numFmtId="0" fontId="184" fillId="26" borderId="10" xfId="0" applyFont="1" applyFill="1" applyBorder="1" applyAlignment="1">
      <alignment horizontal="left" vertical="center" wrapText="1"/>
    </xf>
    <xf numFmtId="0" fontId="40" fillId="26" borderId="10" xfId="0" applyFont="1" applyFill="1" applyBorder="1" applyAlignment="1">
      <alignment vertical="center"/>
    </xf>
    <xf numFmtId="0" fontId="182" fillId="26" borderId="0" xfId="0" applyFont="1" applyFill="1" applyAlignment="1">
      <alignment horizontal="center" vertical="center" wrapText="1"/>
    </xf>
    <xf numFmtId="0" fontId="40" fillId="26" borderId="10" xfId="664" applyFont="1" applyFill="1" applyBorder="1" applyAlignment="1">
      <alignment horizontal="center" vertical="center"/>
    </xf>
    <xf numFmtId="0" fontId="182" fillId="26" borderId="10" xfId="0" applyFont="1" applyFill="1" applyBorder="1" applyAlignment="1">
      <alignment horizontal="center" vertical="center"/>
    </xf>
    <xf numFmtId="0" fontId="153" fillId="26" borderId="10" xfId="0" applyFont="1" applyFill="1" applyBorder="1" applyAlignment="1">
      <alignment horizontal="center" vertical="center"/>
    </xf>
    <xf numFmtId="0" fontId="153" fillId="26" borderId="10" xfId="0" applyFont="1" applyFill="1" applyBorder="1" applyAlignment="1">
      <alignment horizontal="center" vertical="center" wrapText="1"/>
    </xf>
    <xf numFmtId="0" fontId="153" fillId="26" borderId="10" xfId="0" applyFont="1" applyFill="1" applyBorder="1" applyAlignment="1" applyProtection="1">
      <alignment horizontal="center" vertical="center" wrapText="1"/>
    </xf>
    <xf numFmtId="0" fontId="176" fillId="26" borderId="10" xfId="0" applyFont="1" applyFill="1" applyBorder="1" applyAlignment="1">
      <alignment horizontal="center" vertical="center"/>
    </xf>
    <xf numFmtId="0" fontId="187" fillId="33" borderId="10" xfId="524" applyFont="1" applyFill="1" applyBorder="1" applyAlignment="1">
      <alignment vertical="center" wrapText="1"/>
    </xf>
    <xf numFmtId="0" fontId="177" fillId="33" borderId="10" xfId="524" applyFont="1" applyFill="1" applyBorder="1" applyAlignment="1">
      <alignment vertical="center" wrapText="1"/>
    </xf>
    <xf numFmtId="0" fontId="188" fillId="26" borderId="10" xfId="0" applyFont="1" applyFill="1" applyBorder="1" applyAlignment="1">
      <alignment horizontal="center" vertical="center"/>
    </xf>
    <xf numFmtId="0" fontId="189" fillId="26" borderId="10" xfId="0" applyFont="1" applyFill="1" applyBorder="1" applyAlignment="1">
      <alignment horizontal="center" vertical="center"/>
    </xf>
    <xf numFmtId="0" fontId="189" fillId="26" borderId="10" xfId="0" applyFont="1" applyFill="1" applyBorder="1" applyAlignment="1">
      <alignment horizontal="center" vertical="center" wrapText="1"/>
    </xf>
    <xf numFmtId="9" fontId="153" fillId="26" borderId="10" xfId="0" applyNumberFormat="1" applyFont="1" applyFill="1" applyBorder="1" applyAlignment="1">
      <alignment horizontal="center" vertical="center" wrapText="1"/>
    </xf>
    <xf numFmtId="0" fontId="182" fillId="26" borderId="10" xfId="0" applyFont="1" applyFill="1" applyBorder="1" applyAlignment="1">
      <alignment horizontal="center" vertical="center" wrapText="1"/>
    </xf>
    <xf numFmtId="9" fontId="153" fillId="26" borderId="10" xfId="527" applyNumberFormat="1" applyFont="1" applyFill="1" applyBorder="1" applyAlignment="1">
      <alignment horizontal="center" vertical="center" wrapText="1"/>
    </xf>
    <xf numFmtId="0" fontId="153" fillId="26" borderId="10" xfId="527" applyFont="1" applyFill="1" applyBorder="1" applyAlignment="1">
      <alignment horizontal="center" vertical="center" wrapText="1"/>
    </xf>
    <xf numFmtId="0" fontId="153" fillId="0" borderId="10" xfId="0" applyFont="1" applyFill="1" applyBorder="1" applyAlignment="1">
      <alignment horizontal="center" vertical="center"/>
    </xf>
    <xf numFmtId="0" fontId="153" fillId="26" borderId="10" xfId="538" applyFont="1" applyFill="1" applyBorder="1" applyAlignment="1">
      <alignment horizontal="center" vertical="center" wrapText="1"/>
    </xf>
    <xf numFmtId="0" fontId="153" fillId="26" borderId="10" xfId="541" applyFont="1" applyFill="1" applyBorder="1" applyAlignment="1">
      <alignment horizontal="center" vertical="center" wrapText="1"/>
    </xf>
    <xf numFmtId="0" fontId="176" fillId="29" borderId="10" xfId="524" applyFont="1" applyFill="1" applyBorder="1" applyAlignment="1">
      <alignment horizontal="center" vertical="center"/>
    </xf>
    <xf numFmtId="14" fontId="183" fillId="26" borderId="10" xfId="0" applyNumberFormat="1" applyFont="1" applyFill="1" applyBorder="1" applyAlignment="1">
      <alignment horizontal="center" vertical="center" wrapText="1"/>
    </xf>
    <xf numFmtId="0" fontId="183" fillId="26" borderId="10" xfId="0" applyFont="1" applyFill="1" applyBorder="1" applyAlignment="1">
      <alignment horizontal="center" vertical="center" wrapText="1"/>
    </xf>
    <xf numFmtId="49" fontId="183" fillId="26" borderId="10" xfId="0" applyNumberFormat="1" applyFont="1" applyFill="1" applyBorder="1" applyAlignment="1">
      <alignment horizontal="center" vertical="center" wrapText="1"/>
    </xf>
    <xf numFmtId="49" fontId="183" fillId="26" borderId="10" xfId="541" applyNumberFormat="1" applyFont="1" applyFill="1" applyBorder="1" applyAlignment="1">
      <alignment horizontal="center" vertical="center" wrapText="1"/>
    </xf>
    <xf numFmtId="0" fontId="176" fillId="26" borderId="10" xfId="0" applyFont="1" applyFill="1" applyBorder="1" applyAlignment="1">
      <alignment horizontal="center" vertical="center" wrapText="1"/>
    </xf>
    <xf numFmtId="14" fontId="176" fillId="26" borderId="10" xfId="0" applyNumberFormat="1" applyFont="1" applyFill="1" applyBorder="1" applyAlignment="1">
      <alignment horizontal="center" vertical="center" wrapText="1"/>
    </xf>
    <xf numFmtId="14" fontId="176" fillId="26" borderId="11" xfId="0" applyNumberFormat="1" applyFont="1" applyFill="1" applyBorder="1" applyAlignment="1">
      <alignment horizontal="center" vertical="center" wrapText="1"/>
    </xf>
    <xf numFmtId="49" fontId="176" fillId="26" borderId="11" xfId="0" applyNumberFormat="1" applyFont="1" applyFill="1" applyBorder="1" applyAlignment="1">
      <alignment horizontal="center" vertical="center" wrapText="1"/>
    </xf>
    <xf numFmtId="49" fontId="176" fillId="26" borderId="10" xfId="0" applyNumberFormat="1" applyFont="1" applyFill="1" applyBorder="1" applyAlignment="1">
      <alignment horizontal="center" vertical="center" wrapText="1"/>
    </xf>
    <xf numFmtId="49" fontId="176" fillId="26" borderId="10" xfId="538" applyNumberFormat="1" applyFont="1" applyFill="1" applyBorder="1" applyAlignment="1">
      <alignment horizontal="center" vertical="center" wrapText="1"/>
    </xf>
    <xf numFmtId="0" fontId="176" fillId="26" borderId="10" xfId="538" applyFont="1" applyFill="1" applyBorder="1" applyAlignment="1">
      <alignment horizontal="center" vertical="center" wrapText="1"/>
    </xf>
    <xf numFmtId="49" fontId="176" fillId="26" borderId="10" xfId="541" applyNumberFormat="1" applyFont="1" applyFill="1" applyBorder="1" applyAlignment="1">
      <alignment horizontal="center" vertical="center" wrapText="1"/>
    </xf>
    <xf numFmtId="0" fontId="183" fillId="26" borderId="0" xfId="567" applyFont="1" applyFill="1" applyAlignment="1">
      <alignment horizontal="center" vertical="center" wrapText="1"/>
    </xf>
    <xf numFmtId="0" fontId="183" fillId="34" borderId="18" xfId="0" applyFont="1" applyFill="1" applyBorder="1" applyAlignment="1">
      <alignment horizontal="center" vertical="center" wrapText="1"/>
    </xf>
    <xf numFmtId="49" fontId="177" fillId="26" borderId="10" xfId="527" applyNumberFormat="1" applyFont="1" applyFill="1" applyBorder="1" applyAlignment="1">
      <alignment horizontal="center" vertical="center" wrapText="1"/>
    </xf>
    <xf numFmtId="0" fontId="40" fillId="26" borderId="10" xfId="0" applyFont="1" applyFill="1" applyBorder="1" applyAlignment="1">
      <alignment horizontal="center" vertical="center"/>
    </xf>
    <xf numFmtId="0" fontId="182" fillId="26" borderId="10" xfId="524" applyFont="1" applyFill="1" applyBorder="1" applyAlignment="1">
      <alignment horizontal="center" vertical="center"/>
    </xf>
    <xf numFmtId="0" fontId="153" fillId="26" borderId="10" xfId="524" applyFont="1" applyFill="1" applyBorder="1" applyAlignment="1">
      <alignment horizontal="center" vertical="center" wrapText="1"/>
    </xf>
    <xf numFmtId="0" fontId="106" fillId="35" borderId="10" xfId="524" applyFont="1" applyFill="1" applyBorder="1" applyAlignment="1">
      <alignment horizontal="center" vertical="center" wrapText="1"/>
    </xf>
    <xf numFmtId="49" fontId="101" fillId="33" borderId="10" xfId="524" applyNumberFormat="1" applyFont="1" applyFill="1" applyBorder="1" applyAlignment="1">
      <alignment vertical="center" wrapText="1"/>
    </xf>
    <xf numFmtId="0" fontId="36" fillId="26" borderId="10" xfId="580" applyFont="1" applyFill="1" applyBorder="1" applyAlignment="1">
      <alignment horizontal="center" vertical="center"/>
    </xf>
    <xf numFmtId="0" fontId="2" fillId="26" borderId="0" xfId="662" applyFont="1" applyFill="1" applyAlignment="1">
      <alignment horizontal="center" vertical="center"/>
    </xf>
    <xf numFmtId="0" fontId="3" fillId="26" borderId="0" xfId="524" applyFont="1" applyFill="1" applyAlignment="1">
      <alignment horizontal="center" vertical="center"/>
    </xf>
    <xf numFmtId="49" fontId="2" fillId="26" borderId="10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6" borderId="10" xfId="783" applyFont="1" applyFill="1" applyBorder="1" applyAlignment="1">
      <alignment horizontal="center" vertical="center"/>
    </xf>
    <xf numFmtId="0" fontId="5" fillId="26" borderId="11" xfId="0" applyFont="1" applyFill="1" applyBorder="1" applyAlignment="1">
      <alignment vertical="center" wrapText="1"/>
    </xf>
    <xf numFmtId="0" fontId="27" fillId="26" borderId="11" xfId="0" applyFont="1" applyFill="1" applyBorder="1" applyAlignment="1">
      <alignment horizontal="center" vertical="center" wrapText="1"/>
    </xf>
    <xf numFmtId="0" fontId="115" fillId="26" borderId="11" xfId="0" applyFont="1" applyFill="1" applyBorder="1" applyAlignment="1">
      <alignment horizontal="center" vertical="center" wrapText="1"/>
    </xf>
    <xf numFmtId="49" fontId="27" fillId="26" borderId="10" xfId="0" applyNumberFormat="1" applyFont="1" applyFill="1" applyBorder="1" applyAlignment="1">
      <alignment horizontal="center" vertical="center" wrapText="1"/>
    </xf>
    <xf numFmtId="0" fontId="34" fillId="26" borderId="10" xfId="0" applyNumberFormat="1" applyFont="1" applyFill="1" applyBorder="1" applyAlignment="1">
      <alignment horizontal="center"/>
    </xf>
    <xf numFmtId="0" fontId="27" fillId="26" borderId="10" xfId="524" quotePrefix="1" applyFont="1" applyFill="1" applyBorder="1" applyAlignment="1">
      <alignment horizontal="center" vertical="center" wrapText="1"/>
    </xf>
    <xf numFmtId="0" fontId="28" fillId="26" borderId="10" xfId="769" applyFont="1" applyFill="1" applyBorder="1" applyAlignment="1">
      <alignment horizontal="center" vertical="center" wrapText="1"/>
    </xf>
    <xf numFmtId="0" fontId="69" fillId="26" borderId="0" xfId="0" applyFont="1" applyFill="1" applyBorder="1" applyAlignment="1">
      <alignment vertical="center"/>
    </xf>
    <xf numFmtId="0" fontId="35" fillId="26" borderId="0" xfId="0" applyFont="1" applyFill="1" applyBorder="1" applyAlignment="1">
      <alignment horizontal="center" vertical="center" wrapText="1"/>
    </xf>
    <xf numFmtId="2" fontId="29" fillId="26" borderId="0" xfId="541" applyNumberFormat="1" applyFont="1" applyFill="1" applyBorder="1" applyAlignment="1">
      <alignment horizontal="center" vertical="center" wrapText="1"/>
    </xf>
    <xf numFmtId="168" fontId="38" fillId="26" borderId="10" xfId="0" applyNumberFormat="1" applyFont="1" applyFill="1" applyBorder="1" applyAlignment="1">
      <alignment horizontal="center" vertical="center" wrapText="1"/>
    </xf>
    <xf numFmtId="2" fontId="36" fillId="26" borderId="10" xfId="524" applyNumberFormat="1" applyFont="1" applyFill="1" applyBorder="1" applyAlignment="1">
      <alignment horizontal="center" vertical="center" wrapText="1"/>
    </xf>
    <xf numFmtId="2" fontId="36" fillId="26" borderId="10" xfId="568" applyNumberFormat="1" applyFont="1" applyFill="1" applyBorder="1" applyAlignment="1">
      <alignment horizontal="center" vertical="center" wrapText="1"/>
    </xf>
    <xf numFmtId="2" fontId="36" fillId="26" borderId="10" xfId="524" applyNumberFormat="1" applyFont="1" applyFill="1" applyBorder="1" applyAlignment="1">
      <alignment horizontal="center" vertical="center"/>
    </xf>
    <xf numFmtId="169" fontId="29" fillId="26" borderId="10" xfId="524" applyNumberFormat="1" applyFont="1" applyFill="1" applyBorder="1" applyAlignment="1">
      <alignment horizontal="center" vertical="center" wrapText="1"/>
    </xf>
    <xf numFmtId="0" fontId="29" fillId="26" borderId="10" xfId="664" applyFont="1" applyFill="1" applyBorder="1" applyAlignment="1">
      <alignment horizontal="center" vertical="center"/>
    </xf>
    <xf numFmtId="177" fontId="29" fillId="26" borderId="10" xfId="524" applyNumberFormat="1" applyFont="1" applyFill="1" applyBorder="1" applyAlignment="1">
      <alignment horizontal="center" vertical="center" wrapText="1"/>
    </xf>
    <xf numFmtId="0" fontId="36" fillId="26" borderId="10" xfId="568" applyFont="1" applyFill="1" applyBorder="1" applyAlignment="1">
      <alignment horizontal="center" vertical="center"/>
    </xf>
    <xf numFmtId="2" fontId="29" fillId="26" borderId="10" xfId="664" applyNumberFormat="1" applyFont="1" applyFill="1" applyBorder="1" applyAlignment="1">
      <alignment horizontal="center" vertical="center"/>
    </xf>
    <xf numFmtId="169" fontId="104" fillId="26" borderId="10" xfId="524" applyNumberFormat="1" applyFont="1" applyFill="1" applyBorder="1" applyAlignment="1">
      <alignment horizontal="center" vertical="center" wrapText="1"/>
    </xf>
    <xf numFmtId="2" fontId="3" fillId="26" borderId="10" xfId="0" applyNumberFormat="1" applyFont="1" applyFill="1" applyBorder="1" applyAlignment="1">
      <alignment horizontal="center" vertical="center" wrapText="1"/>
    </xf>
    <xf numFmtId="169" fontId="36" fillId="26" borderId="10" xfId="0" applyNumberFormat="1" applyFont="1" applyFill="1" applyBorder="1" applyAlignment="1">
      <alignment horizontal="center" vertical="center" wrapText="1"/>
    </xf>
    <xf numFmtId="2" fontId="29" fillId="26" borderId="10" xfId="783" applyNumberFormat="1" applyFont="1" applyFill="1" applyBorder="1" applyAlignment="1">
      <alignment horizontal="center" vertical="center"/>
    </xf>
    <xf numFmtId="169" fontId="104" fillId="26" borderId="10" xfId="0" applyNumberFormat="1" applyFont="1" applyFill="1" applyBorder="1" applyAlignment="1">
      <alignment horizontal="center" vertical="center" wrapText="1"/>
    </xf>
    <xf numFmtId="2" fontId="29" fillId="26" borderId="10" xfId="536" applyNumberFormat="1" applyFont="1" applyFill="1" applyBorder="1" applyAlignment="1">
      <alignment horizontal="center" vertical="center" wrapText="1"/>
    </xf>
    <xf numFmtId="169" fontId="3" fillId="26" borderId="10" xfId="0" applyNumberFormat="1" applyFont="1" applyFill="1" applyBorder="1" applyAlignment="1">
      <alignment horizontal="center" vertical="center" wrapText="1"/>
    </xf>
    <xf numFmtId="2" fontId="29" fillId="26" borderId="10" xfId="567" applyNumberFormat="1" applyFont="1" applyFill="1" applyBorder="1" applyAlignment="1">
      <alignment horizontal="center" vertical="center" wrapText="1"/>
    </xf>
    <xf numFmtId="172" fontId="3" fillId="26" borderId="10" xfId="0" applyNumberFormat="1" applyFont="1" applyFill="1" applyBorder="1" applyAlignment="1">
      <alignment horizontal="center" vertical="center" wrapText="1"/>
    </xf>
    <xf numFmtId="2" fontId="148" fillId="26" borderId="10" xfId="0" applyNumberFormat="1" applyFont="1" applyFill="1" applyBorder="1" applyAlignment="1">
      <alignment horizontal="center" vertical="center" wrapText="1"/>
    </xf>
    <xf numFmtId="2" fontId="3" fillId="26" borderId="10" xfId="536" applyNumberFormat="1" applyFont="1" applyFill="1" applyBorder="1" applyAlignment="1">
      <alignment horizontal="center" vertical="center" wrapText="1"/>
    </xf>
    <xf numFmtId="168" fontId="29" fillId="0" borderId="10" xfId="524" applyNumberFormat="1" applyFont="1" applyBorder="1" applyAlignment="1">
      <alignment horizontal="center" vertical="center" wrapText="1"/>
    </xf>
    <xf numFmtId="168" fontId="29" fillId="0" borderId="15" xfId="524" applyNumberFormat="1" applyFont="1" applyBorder="1" applyAlignment="1">
      <alignment horizontal="center" vertical="center" wrapText="1"/>
    </xf>
    <xf numFmtId="2" fontId="29" fillId="26" borderId="11" xfId="567" applyNumberFormat="1" applyFont="1" applyFill="1" applyBorder="1" applyAlignment="1">
      <alignment horizontal="center" vertical="center" wrapText="1"/>
    </xf>
    <xf numFmtId="0" fontId="29" fillId="0" borderId="10" xfId="567" applyFont="1" applyBorder="1" applyAlignment="1">
      <alignment horizontal="center" vertical="center" wrapText="1"/>
    </xf>
    <xf numFmtId="171" fontId="36" fillId="26" borderId="10" xfId="524" applyNumberFormat="1" applyFont="1" applyFill="1" applyBorder="1" applyAlignment="1">
      <alignment horizontal="center" vertical="center" wrapText="1"/>
    </xf>
    <xf numFmtId="0" fontId="147" fillId="33" borderId="10" xfId="524" applyFont="1" applyFill="1" applyBorder="1" applyAlignment="1">
      <alignment vertical="center" wrapText="1"/>
    </xf>
    <xf numFmtId="0" fontId="163" fillId="33" borderId="10" xfId="524" applyFont="1" applyFill="1" applyBorder="1" applyAlignment="1">
      <alignment horizontal="center" vertical="center" wrapText="1"/>
    </xf>
    <xf numFmtId="2" fontId="163" fillId="33" borderId="10" xfId="524" applyNumberFormat="1" applyFont="1" applyFill="1" applyBorder="1" applyAlignment="1">
      <alignment horizontal="center" vertical="center" wrapText="1"/>
    </xf>
    <xf numFmtId="2" fontId="163" fillId="33" borderId="15" xfId="524" applyNumberFormat="1" applyFont="1" applyFill="1" applyBorder="1" applyAlignment="1">
      <alignment horizontal="center" vertical="center" wrapText="1"/>
    </xf>
    <xf numFmtId="2" fontId="36" fillId="26" borderId="10" xfId="567" applyNumberFormat="1" applyFont="1" applyFill="1" applyBorder="1" applyAlignment="1">
      <alignment horizontal="center" vertical="center" wrapText="1"/>
    </xf>
    <xf numFmtId="168" fontId="29" fillId="26" borderId="10" xfId="567" applyNumberFormat="1" applyFont="1" applyFill="1" applyBorder="1" applyAlignment="1">
      <alignment horizontal="center" vertical="center" wrapText="1"/>
    </xf>
    <xf numFmtId="1" fontId="29" fillId="26" borderId="10" xfId="524" applyNumberFormat="1" applyFont="1" applyFill="1" applyBorder="1" applyAlignment="1">
      <alignment horizontal="center" vertical="center" wrapText="1"/>
    </xf>
    <xf numFmtId="0" fontId="29" fillId="26" borderId="15" xfId="524" applyFont="1" applyFill="1" applyBorder="1" applyAlignment="1">
      <alignment horizontal="center" vertical="center" wrapText="1"/>
    </xf>
    <xf numFmtId="171" fontId="36" fillId="26" borderId="15" xfId="524" applyNumberFormat="1" applyFont="1" applyFill="1" applyBorder="1" applyAlignment="1">
      <alignment horizontal="center" vertical="center" wrapText="1"/>
    </xf>
    <xf numFmtId="2" fontId="29" fillId="26" borderId="11" xfId="0" applyNumberFormat="1" applyFont="1" applyFill="1" applyBorder="1" applyAlignment="1">
      <alignment horizontal="center" vertical="center" wrapText="1"/>
    </xf>
    <xf numFmtId="0" fontId="148" fillId="26" borderId="10" xfId="0" applyFont="1" applyFill="1" applyBorder="1" applyAlignment="1">
      <alignment horizontal="left" vertical="center" wrapText="1"/>
    </xf>
    <xf numFmtId="168" fontId="3" fillId="26" borderId="10" xfId="0" applyNumberFormat="1" applyFont="1" applyFill="1" applyBorder="1" applyAlignment="1">
      <alignment horizontal="center" vertical="center" wrapText="1"/>
    </xf>
    <xf numFmtId="2" fontId="3" fillId="26" borderId="10" xfId="0" applyNumberFormat="1" applyFont="1" applyFill="1" applyBorder="1" applyAlignment="1">
      <alignment horizontal="center" vertical="center"/>
    </xf>
    <xf numFmtId="168" fontId="3" fillId="26" borderId="10" xfId="0" applyNumberFormat="1" applyFont="1" applyFill="1" applyBorder="1" applyAlignment="1">
      <alignment horizontal="center" vertical="center"/>
    </xf>
    <xf numFmtId="2" fontId="3" fillId="26" borderId="10" xfId="538" applyNumberFormat="1" applyFont="1" applyFill="1" applyBorder="1" applyAlignment="1">
      <alignment horizontal="center" vertical="center" wrapText="1"/>
    </xf>
    <xf numFmtId="2" fontId="3" fillId="26" borderId="10" xfId="541" applyNumberFormat="1" applyFont="1" applyFill="1" applyBorder="1" applyAlignment="1">
      <alignment horizontal="center" vertical="center" wrapText="1"/>
    </xf>
    <xf numFmtId="170" fontId="36" fillId="26" borderId="0" xfId="567" applyNumberFormat="1" applyFont="1" applyFill="1" applyAlignment="1">
      <alignment horizontal="center" vertical="center" wrapText="1"/>
    </xf>
    <xf numFmtId="4" fontId="36" fillId="26" borderId="0" xfId="567" applyNumberFormat="1" applyFont="1" applyFill="1" applyAlignment="1">
      <alignment horizontal="center" vertical="center" wrapText="1"/>
    </xf>
    <xf numFmtId="4" fontId="29" fillId="26" borderId="0" xfId="567" applyNumberFormat="1" applyFont="1" applyFill="1" applyAlignment="1">
      <alignment horizontal="center" vertical="center" wrapText="1"/>
    </xf>
    <xf numFmtId="4" fontId="147" fillId="34" borderId="19" xfId="0" applyNumberFormat="1" applyFont="1" applyFill="1" applyBorder="1" applyAlignment="1">
      <alignment horizontal="center" vertical="center" wrapText="1"/>
    </xf>
    <xf numFmtId="9" fontId="3" fillId="26" borderId="10" xfId="0" applyNumberFormat="1" applyFont="1" applyFill="1" applyBorder="1" applyAlignment="1">
      <alignment horizontal="center" vertical="center" wrapText="1"/>
    </xf>
    <xf numFmtId="9" fontId="29" fillId="26" borderId="10" xfId="0" applyNumberFormat="1" applyFont="1" applyFill="1" applyBorder="1" applyAlignment="1">
      <alignment horizontal="center" vertical="center" wrapText="1"/>
    </xf>
    <xf numFmtId="4" fontId="29" fillId="26" borderId="10" xfId="0" applyNumberFormat="1" applyFont="1" applyFill="1" applyBorder="1" applyAlignment="1">
      <alignment horizontal="center" vertical="center" wrapText="1"/>
    </xf>
    <xf numFmtId="4" fontId="29" fillId="26" borderId="15" xfId="0" applyNumberFormat="1" applyFont="1" applyFill="1" applyBorder="1" applyAlignment="1">
      <alignment horizontal="center" vertical="center" wrapText="1"/>
    </xf>
    <xf numFmtId="0" fontId="148" fillId="26" borderId="10" xfId="0" applyFont="1" applyFill="1" applyBorder="1" applyAlignment="1">
      <alignment horizontal="center" vertical="center" wrapText="1"/>
    </xf>
    <xf numFmtId="4" fontId="36" fillId="26" borderId="10" xfId="0" applyNumberFormat="1" applyFont="1" applyFill="1" applyBorder="1" applyAlignment="1">
      <alignment horizontal="center" vertical="center" wrapText="1"/>
    </xf>
    <xf numFmtId="9" fontId="3" fillId="26" borderId="10" xfId="527" applyNumberFormat="1" applyFont="1" applyFill="1" applyBorder="1" applyAlignment="1">
      <alignment horizontal="center" vertical="center" wrapText="1"/>
    </xf>
    <xf numFmtId="0" fontId="148" fillId="26" borderId="10" xfId="527" applyFont="1" applyFill="1" applyBorder="1" applyAlignment="1">
      <alignment horizontal="center" vertical="center" wrapText="1"/>
    </xf>
    <xf numFmtId="9" fontId="36" fillId="26" borderId="10" xfId="527" applyNumberFormat="1" applyFont="1" applyFill="1" applyBorder="1" applyAlignment="1">
      <alignment horizontal="center" vertical="center" wrapText="1"/>
    </xf>
    <xf numFmtId="4" fontId="36" fillId="26" borderId="10" xfId="527" applyNumberFormat="1" applyFont="1" applyFill="1" applyBorder="1" applyAlignment="1">
      <alignment horizontal="center" vertical="center" wrapText="1"/>
    </xf>
    <xf numFmtId="4" fontId="29" fillId="26" borderId="15" xfId="527" applyNumberFormat="1" applyFont="1" applyFill="1" applyBorder="1" applyAlignment="1">
      <alignment horizontal="center" vertical="center" wrapText="1"/>
    </xf>
    <xf numFmtId="2" fontId="36" fillId="26" borderId="11" xfId="0" applyNumberFormat="1" applyFont="1" applyFill="1" applyBorder="1" applyAlignment="1">
      <alignment horizontal="center" vertical="center" wrapText="1"/>
    </xf>
    <xf numFmtId="2" fontId="36" fillId="0" borderId="10" xfId="0" applyNumberFormat="1" applyFont="1" applyFill="1" applyBorder="1" applyAlignment="1">
      <alignment horizontal="center" vertical="center" wrapText="1"/>
    </xf>
    <xf numFmtId="2" fontId="3" fillId="26" borderId="10" xfId="0" applyNumberFormat="1" applyFont="1" applyFill="1" applyBorder="1" applyAlignment="1" applyProtection="1">
      <alignment horizontal="center" vertical="center" wrapText="1"/>
    </xf>
    <xf numFmtId="168" fontId="3" fillId="26" borderId="11" xfId="0" applyNumberFormat="1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168" fontId="148" fillId="26" borderId="10" xfId="524" applyNumberFormat="1" applyFont="1" applyFill="1" applyBorder="1" applyAlignment="1">
      <alignment horizontal="center" vertical="center" wrapText="1"/>
    </xf>
    <xf numFmtId="2" fontId="3" fillId="26" borderId="10" xfId="524" applyNumberFormat="1" applyFont="1" applyFill="1" applyBorder="1" applyAlignment="1">
      <alignment horizontal="center" vertical="center" wrapText="1"/>
    </xf>
    <xf numFmtId="0" fontId="126" fillId="36" borderId="12" xfId="524" applyFont="1" applyFill="1" applyBorder="1" applyAlignment="1">
      <alignment horizontal="center" vertical="center" wrapText="1"/>
    </xf>
    <xf numFmtId="49" fontId="171" fillId="36" borderId="10" xfId="524" applyNumberFormat="1" applyFont="1" applyFill="1" applyBorder="1" applyAlignment="1">
      <alignment horizontal="center" vertical="center" wrapText="1"/>
    </xf>
    <xf numFmtId="0" fontId="179" fillId="36" borderId="10" xfId="524" applyFont="1" applyFill="1" applyBorder="1" applyAlignment="1">
      <alignment horizontal="center" vertical="center" wrapText="1"/>
    </xf>
    <xf numFmtId="0" fontId="149" fillId="36" borderId="10" xfId="524" applyFont="1" applyFill="1" applyBorder="1" applyAlignment="1">
      <alignment horizontal="center" vertical="center" wrapText="1"/>
    </xf>
    <xf numFmtId="0" fontId="33" fillId="36" borderId="10" xfId="524" applyFont="1" applyFill="1" applyBorder="1" applyAlignment="1">
      <alignment horizontal="center" vertical="center" wrapText="1"/>
    </xf>
    <xf numFmtId="0" fontId="127" fillId="36" borderId="10" xfId="524" applyFont="1" applyFill="1" applyBorder="1" applyAlignment="1">
      <alignment horizontal="center" vertical="center" wrapText="1"/>
    </xf>
    <xf numFmtId="0" fontId="128" fillId="36" borderId="10" xfId="524" applyFont="1" applyFill="1" applyBorder="1" applyAlignment="1">
      <alignment horizontal="center" vertical="center" wrapText="1"/>
    </xf>
    <xf numFmtId="2" fontId="127" fillId="36" borderId="10" xfId="524" applyNumberFormat="1" applyFont="1" applyFill="1" applyBorder="1" applyAlignment="1">
      <alignment horizontal="center" vertical="center" wrapText="1"/>
    </xf>
    <xf numFmtId="2" fontId="128" fillId="36" borderId="10" xfId="524" applyNumberFormat="1" applyFont="1" applyFill="1" applyBorder="1" applyAlignment="1">
      <alignment horizontal="center" vertical="center" wrapText="1"/>
    </xf>
    <xf numFmtId="169" fontId="128" fillId="36" borderId="10" xfId="524" applyNumberFormat="1" applyFont="1" applyFill="1" applyBorder="1" applyAlignment="1">
      <alignment horizontal="center" vertical="center" wrapText="1"/>
    </xf>
    <xf numFmtId="2" fontId="128" fillId="36" borderId="15" xfId="524" applyNumberFormat="1" applyFont="1" applyFill="1" applyBorder="1" applyAlignment="1">
      <alignment horizontal="center" vertical="center" wrapText="1"/>
    </xf>
    <xf numFmtId="0" fontId="135" fillId="36" borderId="10" xfId="524" applyFont="1" applyFill="1" applyBorder="1" applyAlignment="1">
      <alignment horizontal="center" vertical="center" wrapText="1"/>
    </xf>
    <xf numFmtId="2" fontId="149" fillId="36" borderId="10" xfId="524" applyNumberFormat="1" applyFont="1" applyFill="1" applyBorder="1" applyAlignment="1">
      <alignment horizontal="center" vertical="center" wrapText="1"/>
    </xf>
    <xf numFmtId="2" fontId="135" fillId="36" borderId="10" xfId="524" applyNumberFormat="1" applyFont="1" applyFill="1" applyBorder="1" applyAlignment="1">
      <alignment horizontal="center" vertical="center" wrapText="1"/>
    </xf>
    <xf numFmtId="169" fontId="135" fillId="36" borderId="10" xfId="524" applyNumberFormat="1" applyFont="1" applyFill="1" applyBorder="1" applyAlignment="1">
      <alignment horizontal="center" vertical="center" wrapText="1"/>
    </xf>
    <xf numFmtId="2" fontId="135" fillId="36" borderId="15" xfId="524" applyNumberFormat="1" applyFont="1" applyFill="1" applyBorder="1" applyAlignment="1">
      <alignment horizontal="center" vertical="center" wrapText="1"/>
    </xf>
    <xf numFmtId="0" fontId="28" fillId="36" borderId="12" xfId="524" applyFont="1" applyFill="1" applyBorder="1" applyAlignment="1">
      <alignment horizontal="center" vertical="center" wrapText="1"/>
    </xf>
    <xf numFmtId="0" fontId="86" fillId="36" borderId="10" xfId="524" applyFont="1" applyFill="1" applyBorder="1" applyAlignment="1">
      <alignment vertical="center" wrapText="1"/>
    </xf>
    <xf numFmtId="49" fontId="71" fillId="36" borderId="10" xfId="524" applyNumberFormat="1" applyFont="1" applyFill="1" applyBorder="1" applyAlignment="1">
      <alignment horizontal="center" vertical="center" wrapText="1"/>
    </xf>
    <xf numFmtId="0" fontId="28" fillId="36" borderId="10" xfId="524" applyFont="1" applyFill="1" applyBorder="1" applyAlignment="1">
      <alignment vertical="center" wrapText="1"/>
    </xf>
    <xf numFmtId="0" fontId="36" fillId="36" borderId="10" xfId="524" applyFont="1" applyFill="1" applyBorder="1" applyAlignment="1">
      <alignment vertical="center" wrapText="1"/>
    </xf>
    <xf numFmtId="0" fontId="29" fillId="36" borderId="10" xfId="524" applyFont="1" applyFill="1" applyBorder="1" applyAlignment="1">
      <alignment horizontal="center" vertical="center" wrapText="1"/>
    </xf>
    <xf numFmtId="2" fontId="29" fillId="36" borderId="10" xfId="524" applyNumberFormat="1" applyFont="1" applyFill="1" applyBorder="1" applyAlignment="1">
      <alignment horizontal="center" vertical="center" wrapText="1"/>
    </xf>
    <xf numFmtId="2" fontId="29" fillId="36" borderId="15" xfId="524" applyNumberFormat="1" applyFont="1" applyFill="1" applyBorder="1" applyAlignment="1">
      <alignment horizontal="center" vertical="center" wrapText="1"/>
    </xf>
    <xf numFmtId="0" fontId="27" fillId="36" borderId="12" xfId="524" applyFont="1" applyFill="1" applyBorder="1" applyAlignment="1">
      <alignment horizontal="center" vertical="center" wrapText="1"/>
    </xf>
    <xf numFmtId="0" fontId="86" fillId="36" borderId="10" xfId="524" applyFont="1" applyFill="1" applyBorder="1" applyAlignment="1">
      <alignment horizontal="center" vertical="center" wrapText="1"/>
    </xf>
    <xf numFmtId="0" fontId="28" fillId="36" borderId="10" xfId="524" applyFont="1" applyFill="1" applyBorder="1" applyAlignment="1">
      <alignment horizontal="center" vertical="center" wrapText="1"/>
    </xf>
    <xf numFmtId="0" fontId="36" fillId="36" borderId="10" xfId="524" applyFont="1" applyFill="1" applyBorder="1" applyAlignment="1">
      <alignment horizontal="center" vertical="center" wrapText="1"/>
    </xf>
    <xf numFmtId="2" fontId="36" fillId="36" borderId="10" xfId="524" applyNumberFormat="1" applyFont="1" applyFill="1" applyBorder="1" applyAlignment="1">
      <alignment horizontal="center" vertical="center" wrapText="1"/>
    </xf>
    <xf numFmtId="171" fontId="36" fillId="36" borderId="10" xfId="524" applyNumberFormat="1" applyFont="1" applyFill="1" applyBorder="1" applyAlignment="1">
      <alignment horizontal="center" vertical="center" wrapText="1"/>
    </xf>
    <xf numFmtId="171" fontId="36" fillId="36" borderId="15" xfId="524" applyNumberFormat="1" applyFont="1" applyFill="1" applyBorder="1" applyAlignment="1">
      <alignment horizontal="center" vertical="center" wrapText="1"/>
    </xf>
    <xf numFmtId="49" fontId="35" fillId="26" borderId="10" xfId="0" applyNumberFormat="1" applyFont="1" applyFill="1" applyBorder="1" applyAlignment="1">
      <alignment horizontal="center" vertical="center" wrapText="1"/>
    </xf>
    <xf numFmtId="2" fontId="83" fillId="26" borderId="10" xfId="0" applyNumberFormat="1" applyFont="1" applyFill="1" applyBorder="1" applyAlignment="1">
      <alignment horizontal="center" vertical="center" wrapText="1"/>
    </xf>
    <xf numFmtId="2" fontId="35" fillId="26" borderId="10" xfId="536" applyNumberFormat="1" applyFont="1" applyFill="1" applyBorder="1" applyAlignment="1">
      <alignment horizontal="center" vertical="center" wrapText="1"/>
    </xf>
    <xf numFmtId="168" fontId="34" fillId="26" borderId="10" xfId="524" applyNumberFormat="1" applyFont="1" applyFill="1" applyBorder="1" applyAlignment="1">
      <alignment horizontal="center" vertical="center" wrapText="1"/>
    </xf>
    <xf numFmtId="168" fontId="34" fillId="26" borderId="15" xfId="524" applyNumberFormat="1" applyFont="1" applyFill="1" applyBorder="1" applyAlignment="1">
      <alignment horizontal="center" vertical="center" wrapText="1"/>
    </xf>
    <xf numFmtId="0" fontId="34" fillId="26" borderId="0" xfId="524" applyFont="1" applyFill="1" applyAlignment="1">
      <alignment horizontal="right" vertical="center" wrapText="1"/>
    </xf>
    <xf numFmtId="0" fontId="28" fillId="26" borderId="12" xfId="567" applyFont="1" applyFill="1" applyBorder="1" applyAlignment="1">
      <alignment horizontal="center" vertical="center" wrapText="1"/>
    </xf>
    <xf numFmtId="0" fontId="86" fillId="26" borderId="10" xfId="567" applyFont="1" applyFill="1" applyBorder="1" applyAlignment="1">
      <alignment horizontal="center" vertical="center" wrapText="1"/>
    </xf>
    <xf numFmtId="168" fontId="78" fillId="26" borderId="0" xfId="567" applyNumberFormat="1" applyFont="1" applyFill="1" applyAlignment="1">
      <alignment horizontal="center" vertical="center" wrapText="1"/>
    </xf>
    <xf numFmtId="0" fontId="27" fillId="26" borderId="0" xfId="567" applyFont="1" applyFill="1" applyAlignment="1">
      <alignment horizontal="right" vertical="center" wrapText="1"/>
    </xf>
    <xf numFmtId="0" fontId="93" fillId="0" borderId="0" xfId="662" applyFont="1" applyAlignment="1">
      <alignment horizontal="center" vertical="center" wrapText="1"/>
    </xf>
    <xf numFmtId="0" fontId="93" fillId="0" borderId="0" xfId="662" applyFont="1" applyAlignment="1">
      <alignment horizontal="center" vertical="center"/>
    </xf>
    <xf numFmtId="0" fontId="92" fillId="0" borderId="0" xfId="662" applyFont="1" applyAlignment="1">
      <alignment horizontal="center" vertical="center" wrapText="1"/>
    </xf>
    <xf numFmtId="0" fontId="150" fillId="0" borderId="0" xfId="662" applyFont="1" applyAlignment="1">
      <alignment horizontal="center" vertical="center"/>
    </xf>
    <xf numFmtId="0" fontId="151" fillId="0" borderId="0" xfId="662" applyFont="1" applyAlignment="1">
      <alignment horizontal="center" vertical="center" wrapText="1"/>
    </xf>
    <xf numFmtId="0" fontId="80" fillId="0" borderId="0" xfId="662" applyFont="1" applyAlignment="1">
      <alignment horizontal="center" vertical="center" wrapText="1"/>
    </xf>
    <xf numFmtId="0" fontId="91" fillId="0" borderId="0" xfId="662" applyFont="1" applyAlignment="1">
      <alignment horizontal="center" vertical="center"/>
    </xf>
    <xf numFmtId="0" fontId="27" fillId="26" borderId="0" xfId="665" applyFont="1" applyFill="1" applyAlignment="1">
      <alignment horizontal="center" vertical="center"/>
    </xf>
    <xf numFmtId="0" fontId="28" fillId="0" borderId="0" xfId="0" applyFont="1" applyAlignment="1">
      <alignment horizontal="left" vertical="center"/>
    </xf>
    <xf numFmtId="43" fontId="100" fillId="31" borderId="28" xfId="780" applyFont="1" applyFill="1" applyBorder="1" applyAlignment="1">
      <alignment horizontal="center" vertical="center" wrapText="1"/>
    </xf>
    <xf numFmtId="43" fontId="100" fillId="31" borderId="29" xfId="780" applyFont="1" applyFill="1" applyBorder="1" applyAlignment="1">
      <alignment horizontal="center" vertical="center" wrapText="1"/>
    </xf>
    <xf numFmtId="0" fontId="33" fillId="0" borderId="0" xfId="662" applyFont="1" applyAlignment="1">
      <alignment horizontal="center" vertical="center" wrapText="1"/>
    </xf>
    <xf numFmtId="0" fontId="173" fillId="26" borderId="0" xfId="569" applyFont="1" applyFill="1" applyAlignment="1">
      <alignment horizontal="center" vertical="center"/>
    </xf>
    <xf numFmtId="0" fontId="7" fillId="26" borderId="0" xfId="569" applyFont="1" applyFill="1" applyAlignment="1">
      <alignment horizontal="center" vertical="center"/>
    </xf>
    <xf numFmtId="0" fontId="7" fillId="26" borderId="27" xfId="569" applyFont="1" applyFill="1" applyBorder="1" applyAlignment="1">
      <alignment horizontal="center" vertical="center"/>
    </xf>
    <xf numFmtId="0" fontId="137" fillId="26" borderId="0" xfId="567" applyFont="1" applyFill="1" applyAlignment="1">
      <alignment horizontal="left" vertical="center" wrapText="1"/>
    </xf>
    <xf numFmtId="0" fontId="124" fillId="26" borderId="0" xfId="567" applyFont="1" applyFill="1" applyAlignment="1">
      <alignment horizontal="left" vertical="center"/>
    </xf>
    <xf numFmtId="0" fontId="137" fillId="26" borderId="0" xfId="567" applyFont="1" applyFill="1" applyAlignment="1">
      <alignment horizontal="left" vertical="center"/>
    </xf>
    <xf numFmtId="0" fontId="106" fillId="35" borderId="13" xfId="524" applyFont="1" applyFill="1" applyBorder="1" applyAlignment="1">
      <alignment horizontal="center" vertical="center" wrapText="1"/>
    </xf>
    <xf numFmtId="0" fontId="106" fillId="35" borderId="12" xfId="524" applyFont="1" applyFill="1" applyBorder="1" applyAlignment="1">
      <alignment horizontal="center" vertical="center" wrapText="1"/>
    </xf>
    <xf numFmtId="0" fontId="115" fillId="35" borderId="19" xfId="524" applyFont="1" applyFill="1" applyBorder="1" applyAlignment="1">
      <alignment horizontal="center" vertical="center" wrapText="1"/>
    </xf>
    <xf numFmtId="0" fontId="115" fillId="35" borderId="10" xfId="524" applyFont="1" applyFill="1" applyBorder="1" applyAlignment="1">
      <alignment horizontal="center" vertical="center" wrapText="1"/>
    </xf>
    <xf numFmtId="0" fontId="175" fillId="35" borderId="19" xfId="524" applyFont="1" applyFill="1" applyBorder="1" applyAlignment="1">
      <alignment horizontal="center" vertical="center" wrapText="1"/>
    </xf>
    <xf numFmtId="0" fontId="175" fillId="35" borderId="10" xfId="524" applyFont="1" applyFill="1" applyBorder="1" applyAlignment="1">
      <alignment horizontal="center" vertical="center" wrapText="1"/>
    </xf>
    <xf numFmtId="0" fontId="106" fillId="35" borderId="19" xfId="524" applyFont="1" applyFill="1" applyBorder="1" applyAlignment="1">
      <alignment horizontal="center" vertical="center" wrapText="1"/>
    </xf>
    <xf numFmtId="0" fontId="106" fillId="35" borderId="10" xfId="524" applyFont="1" applyFill="1" applyBorder="1" applyAlignment="1">
      <alignment horizontal="center" vertical="center" wrapText="1"/>
    </xf>
    <xf numFmtId="0" fontId="124" fillId="26" borderId="0" xfId="567" applyFont="1" applyFill="1" applyAlignment="1">
      <alignment horizontal="left" vertical="center" wrapText="1"/>
    </xf>
    <xf numFmtId="0" fontId="106" fillId="35" borderId="24" xfId="524" applyFont="1" applyFill="1" applyBorder="1" applyAlignment="1">
      <alignment horizontal="center" vertical="center" wrapText="1"/>
    </xf>
    <xf numFmtId="0" fontId="106" fillId="35" borderId="15" xfId="524" applyFont="1" applyFill="1" applyBorder="1" applyAlignment="1">
      <alignment horizontal="center" vertical="center" wrapText="1"/>
    </xf>
    <xf numFmtId="0" fontId="108" fillId="35" borderId="19" xfId="524" applyFont="1" applyFill="1" applyBorder="1" applyAlignment="1">
      <alignment horizontal="center" vertical="center" wrapText="1"/>
    </xf>
    <xf numFmtId="0" fontId="111" fillId="35" borderId="10" xfId="524" applyFont="1" applyFill="1" applyBorder="1" applyAlignment="1">
      <alignment horizontal="center" vertical="center" wrapText="1"/>
    </xf>
    <xf numFmtId="0" fontId="146" fillId="26" borderId="0" xfId="567" applyFont="1" applyFill="1" applyAlignment="1">
      <alignment horizontal="left" vertical="center"/>
    </xf>
    <xf numFmtId="2" fontId="28" fillId="26" borderId="0" xfId="524" applyNumberFormat="1" applyFont="1" applyFill="1" applyAlignment="1">
      <alignment horizontal="left" vertical="center"/>
    </xf>
  </cellXfs>
  <cellStyles count="784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" xfId="780" builtinId="3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8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7"/>
    <cellStyle name="Currency_McxeTa BOQ - File. 17.05.2010" xfId="395"/>
    <cellStyle name="Explanatory Text" xfId="396"/>
    <cellStyle name="Explanatory Text 2" xfId="397"/>
    <cellStyle name="Explanatory Text 2 2" xfId="398"/>
    <cellStyle name="Explanatory Text 2 3" xfId="399"/>
    <cellStyle name="Explanatory Text 2 4" xfId="400"/>
    <cellStyle name="Explanatory Text 2 5" xfId="401"/>
    <cellStyle name="Explanatory Text 3" xfId="402"/>
    <cellStyle name="Explanatory Text 4" xfId="403"/>
    <cellStyle name="Explanatory Text 4 2" xfId="404"/>
    <cellStyle name="Explanatory Text 5" xfId="405"/>
    <cellStyle name="Explanatory Text 6" xfId="406"/>
    <cellStyle name="Explanatory Text 7" xfId="407"/>
    <cellStyle name="Good" xfId="408"/>
    <cellStyle name="Good 2" xfId="409"/>
    <cellStyle name="Good 2 2" xfId="410"/>
    <cellStyle name="Good 2 3" xfId="411"/>
    <cellStyle name="Good 2 4" xfId="412"/>
    <cellStyle name="Good 2 5" xfId="413"/>
    <cellStyle name="Good 3" xfId="414"/>
    <cellStyle name="Good 4" xfId="415"/>
    <cellStyle name="Good 4 2" xfId="416"/>
    <cellStyle name="Good 5" xfId="417"/>
    <cellStyle name="Good 6" xfId="418"/>
    <cellStyle name="Good 7" xfId="419"/>
    <cellStyle name="Halb" xfId="420"/>
    <cellStyle name="Hea" xfId="421"/>
    <cellStyle name="Heading 1" xfId="422"/>
    <cellStyle name="Heading 1 2" xfId="423"/>
    <cellStyle name="Heading 1 2 2" xfId="424"/>
    <cellStyle name="Heading 1 2 3" xfId="425"/>
    <cellStyle name="Heading 1 2 4" xfId="426"/>
    <cellStyle name="Heading 1 2 5" xfId="427"/>
    <cellStyle name="Heading 1 2_anakia II etapi.xls sm. defeqturi" xfId="428"/>
    <cellStyle name="Heading 1 3" xfId="429"/>
    <cellStyle name="Heading 1 4" xfId="430"/>
    <cellStyle name="Heading 1 4 2" xfId="431"/>
    <cellStyle name="Heading 1 4_anakia II etapi.xls sm. defeqturi" xfId="432"/>
    <cellStyle name="Heading 1 5" xfId="433"/>
    <cellStyle name="Heading 1 6" xfId="434"/>
    <cellStyle name="Heading 1 7" xfId="435"/>
    <cellStyle name="Heading 2" xfId="436"/>
    <cellStyle name="Heading 2 2" xfId="437"/>
    <cellStyle name="Heading 2 2 2" xfId="438"/>
    <cellStyle name="Heading 2 2 3" xfId="439"/>
    <cellStyle name="Heading 2 2 4" xfId="440"/>
    <cellStyle name="Heading 2 2 5" xfId="441"/>
    <cellStyle name="Heading 2 2_anakia II etapi.xls sm. defeqturi" xfId="442"/>
    <cellStyle name="Heading 2 3" xfId="443"/>
    <cellStyle name="Heading 2 4" xfId="444"/>
    <cellStyle name="Heading 2 4 2" xfId="445"/>
    <cellStyle name="Heading 2 4_anakia II etapi.xls sm. defeqturi" xfId="446"/>
    <cellStyle name="Heading 2 5" xfId="447"/>
    <cellStyle name="Heading 2 6" xfId="448"/>
    <cellStyle name="Heading 2 7" xfId="449"/>
    <cellStyle name="Heading 3" xfId="450"/>
    <cellStyle name="Heading 3 2" xfId="451"/>
    <cellStyle name="Heading 3 2 2" xfId="452"/>
    <cellStyle name="Heading 3 2 3" xfId="453"/>
    <cellStyle name="Heading 3 2 4" xfId="454"/>
    <cellStyle name="Heading 3 2 5" xfId="455"/>
    <cellStyle name="Heading 3 2_anakia II etapi.xls sm. defeqturi" xfId="456"/>
    <cellStyle name="Heading 3 3" xfId="457"/>
    <cellStyle name="Heading 3 4" xfId="458"/>
    <cellStyle name="Heading 3 4 2" xfId="459"/>
    <cellStyle name="Heading 3 4_anakia II etapi.xls sm. defeqturi" xfId="460"/>
    <cellStyle name="Heading 3 5" xfId="461"/>
    <cellStyle name="Heading 3 6" xfId="462"/>
    <cellStyle name="Heading 3 7" xfId="463"/>
    <cellStyle name="Heading 4" xfId="464"/>
    <cellStyle name="Heading 4 2" xfId="465"/>
    <cellStyle name="Heading 4 2 2" xfId="466"/>
    <cellStyle name="Heading 4 2 3" xfId="467"/>
    <cellStyle name="Heading 4 2 4" xfId="468"/>
    <cellStyle name="Heading 4 2 5" xfId="469"/>
    <cellStyle name="Heading 4 3" xfId="470"/>
    <cellStyle name="Heading 4 4" xfId="471"/>
    <cellStyle name="Heading 4 4 2" xfId="472"/>
    <cellStyle name="Heading 4 5" xfId="473"/>
    <cellStyle name="Heading 4 6" xfId="474"/>
    <cellStyle name="Heading 4 7" xfId="475"/>
    <cellStyle name="Hoiatustekst" xfId="476"/>
    <cellStyle name="Hyperlink 2" xfId="477"/>
    <cellStyle name="Hyperlink 2 2" xfId="478"/>
    <cellStyle name="Input" xfId="479"/>
    <cellStyle name="Input 2" xfId="480"/>
    <cellStyle name="Input 2 2" xfId="481"/>
    <cellStyle name="Input 2 3" xfId="482"/>
    <cellStyle name="Input 2 4" xfId="483"/>
    <cellStyle name="Input 2 5" xfId="484"/>
    <cellStyle name="Input 2_anakia II etapi.xls sm. defeqturi" xfId="485"/>
    <cellStyle name="Input 3" xfId="486"/>
    <cellStyle name="Input 4" xfId="487"/>
    <cellStyle name="Input 4 2" xfId="488"/>
    <cellStyle name="Input 4_anakia II etapi.xls sm. defeqturi" xfId="489"/>
    <cellStyle name="Input 5" xfId="490"/>
    <cellStyle name="Input 6" xfId="491"/>
    <cellStyle name="Input 7" xfId="492"/>
    <cellStyle name="Kokku" xfId="493"/>
    <cellStyle name="Kontrolli lahtrit" xfId="494"/>
    <cellStyle name="Lingitud lahter" xfId="495"/>
    <cellStyle name="Linked Cell" xfId="496"/>
    <cellStyle name="Linked Cell 2" xfId="497"/>
    <cellStyle name="Linked Cell 2 2" xfId="498"/>
    <cellStyle name="Linked Cell 2 3" xfId="499"/>
    <cellStyle name="Linked Cell 2 4" xfId="500"/>
    <cellStyle name="Linked Cell 2 5" xfId="501"/>
    <cellStyle name="Linked Cell 2_anakia II etapi.xls sm. defeqturi" xfId="502"/>
    <cellStyle name="Linked Cell 3" xfId="503"/>
    <cellStyle name="Linked Cell 4" xfId="504"/>
    <cellStyle name="Linked Cell 4 2" xfId="505"/>
    <cellStyle name="Linked Cell 4_anakia II etapi.xls sm. defeqturi" xfId="506"/>
    <cellStyle name="Linked Cell 5" xfId="507"/>
    <cellStyle name="Linked Cell 6" xfId="508"/>
    <cellStyle name="Linked Cell 7" xfId="509"/>
    <cellStyle name="Märkus" xfId="510"/>
    <cellStyle name="Neutraalne" xfId="511"/>
    <cellStyle name="Neutral" xfId="512"/>
    <cellStyle name="Neutral 2" xfId="513"/>
    <cellStyle name="Neutral 2 2" xfId="514"/>
    <cellStyle name="Neutral 2 3" xfId="515"/>
    <cellStyle name="Neutral 2 4" xfId="516"/>
    <cellStyle name="Neutral 2 5" xfId="517"/>
    <cellStyle name="Neutral 3" xfId="518"/>
    <cellStyle name="Neutral 4" xfId="519"/>
    <cellStyle name="Neutral 4 2" xfId="520"/>
    <cellStyle name="Neutral 5" xfId="521"/>
    <cellStyle name="Neutral 6" xfId="522"/>
    <cellStyle name="Neutral 7" xfId="523"/>
    <cellStyle name="Normal" xfId="0" builtinId="0"/>
    <cellStyle name="Normal 10" xfId="524"/>
    <cellStyle name="Normal 10 2" xfId="525"/>
    <cellStyle name="Normal 11" xfId="526"/>
    <cellStyle name="Normal 11 2" xfId="527"/>
    <cellStyle name="Normal 11 2 2" xfId="528"/>
    <cellStyle name="Normal 11 3" xfId="529"/>
    <cellStyle name="Normal 11 3 2" xfId="530"/>
    <cellStyle name="Normal 11_GAZI-2010" xfId="531"/>
    <cellStyle name="Normal 12" xfId="532"/>
    <cellStyle name="Normal 12 2" xfId="533"/>
    <cellStyle name="Normal 12 2 2" xfId="534"/>
    <cellStyle name="Normal 12_gazis gare qseli" xfId="535"/>
    <cellStyle name="Normal 13" xfId="536"/>
    <cellStyle name="Normal 13 2" xfId="537"/>
    <cellStyle name="Normal 13 2 3" xfId="538"/>
    <cellStyle name="Normal 13 3" xfId="539"/>
    <cellStyle name="Normal 13 3 2" xfId="540"/>
    <cellStyle name="Normal 13 3 2 2" xfId="541"/>
    <cellStyle name="Normal 13 4" xfId="542"/>
    <cellStyle name="Normal 13 4 2" xfId="543"/>
    <cellStyle name="Normal 13 5" xfId="544"/>
    <cellStyle name="Normal 13_GAZI-2010" xfId="545"/>
    <cellStyle name="Normal 14" xfId="546"/>
    <cellStyle name="Normal 14 2" xfId="547"/>
    <cellStyle name="Normal 14 3" xfId="548"/>
    <cellStyle name="Normal 14 3 2" xfId="549"/>
    <cellStyle name="Normal 14 4" xfId="550"/>
    <cellStyle name="Normal 14 4 2" xfId="551"/>
    <cellStyle name="Normal 14 5" xfId="552"/>
    <cellStyle name="Normal 14 5 2" xfId="553"/>
    <cellStyle name="Normal 14_anakia II etapi.xls sm. defeqturi" xfId="554"/>
    <cellStyle name="Normal 15" xfId="555"/>
    <cellStyle name="Normal 15 2" xfId="556"/>
    <cellStyle name="Normal 16" xfId="557"/>
    <cellStyle name="Normal 16 2" xfId="558"/>
    <cellStyle name="Normal 16 3" xfId="559"/>
    <cellStyle name="Normal 16 3 2" xfId="560"/>
    <cellStyle name="Normal 16 4" xfId="561"/>
    <cellStyle name="Normal 16_axalq.skola" xfId="562"/>
    <cellStyle name="Normal 17" xfId="563"/>
    <cellStyle name="Normal 17 2" xfId="564"/>
    <cellStyle name="Normal 18" xfId="565"/>
    <cellStyle name="Normal 19" xfId="566"/>
    <cellStyle name="Normal 2" xfId="567"/>
    <cellStyle name="Normal 2 10" xfId="568"/>
    <cellStyle name="Normal 2 2" xfId="569"/>
    <cellStyle name="Normal 2 2 2" xfId="570"/>
    <cellStyle name="Normal 2 2 3" xfId="571"/>
    <cellStyle name="Normal 2 2 4" xfId="572"/>
    <cellStyle name="Normal 2 2 5" xfId="573"/>
    <cellStyle name="Normal 2 2 6" xfId="574"/>
    <cellStyle name="Normal 2 2 7" xfId="575"/>
    <cellStyle name="Normal 2 2_2D4CD000" xfId="576"/>
    <cellStyle name="Normal 2 3" xfId="577"/>
    <cellStyle name="Normal 2 3 2" xfId="578"/>
    <cellStyle name="Normal 2 3 3" xfId="579"/>
    <cellStyle name="Normal 2 3 4" xfId="580"/>
    <cellStyle name="Normal 2 4" xfId="581"/>
    <cellStyle name="Normal 2 5" xfId="582"/>
    <cellStyle name="Normal 2 6" xfId="583"/>
    <cellStyle name="Normal 2 7" xfId="584"/>
    <cellStyle name="Normal 2 7 2" xfId="585"/>
    <cellStyle name="Normal 2 7 3" xfId="586"/>
    <cellStyle name="Normal 2 7_anakia II etapi.xls sm. defeqturi" xfId="587"/>
    <cellStyle name="Normal 2 8" xfId="588"/>
    <cellStyle name="Normal 2 9" xfId="589"/>
    <cellStyle name="Normal 2_anakia II etapi.xls sm. defeqturi" xfId="590"/>
    <cellStyle name="Normal 20" xfId="591"/>
    <cellStyle name="Normal 21" xfId="592"/>
    <cellStyle name="Normal 21 2" xfId="593"/>
    <cellStyle name="Normal 22" xfId="594"/>
    <cellStyle name="Normal 22 2" xfId="595"/>
    <cellStyle name="Normal 23" xfId="596"/>
    <cellStyle name="Normal 23 2" xfId="597"/>
    <cellStyle name="Normal 24" xfId="598"/>
    <cellStyle name="Normal 25" xfId="599"/>
    <cellStyle name="Normal 26" xfId="600"/>
    <cellStyle name="Normal 27" xfId="601"/>
    <cellStyle name="Normal 28" xfId="602"/>
    <cellStyle name="Normal 29" xfId="603"/>
    <cellStyle name="Normal 29 2" xfId="604"/>
    <cellStyle name="Normal 3" xfId="605"/>
    <cellStyle name="Normal 3 2" xfId="606"/>
    <cellStyle name="Normal 3 2 2" xfId="607"/>
    <cellStyle name="Normal 3 2_anakia II etapi.xls sm. defeqturi" xfId="608"/>
    <cellStyle name="Normal 30" xfId="609"/>
    <cellStyle name="Normal 30 2" xfId="610"/>
    <cellStyle name="Normal 31" xfId="611"/>
    <cellStyle name="Normal 32" xfId="612"/>
    <cellStyle name="Normal 32 2" xfId="613"/>
    <cellStyle name="Normal 32 3" xfId="614"/>
    <cellStyle name="Normal 32 3 2" xfId="615"/>
    <cellStyle name="Normal 33" xfId="616"/>
    <cellStyle name="Normal 33 2" xfId="617"/>
    <cellStyle name="Normal 34" xfId="618"/>
    <cellStyle name="Normal 35" xfId="619"/>
    <cellStyle name="Normal 35 2" xfId="620"/>
    <cellStyle name="Normal 35 3" xfId="621"/>
    <cellStyle name="Normal 36" xfId="622"/>
    <cellStyle name="Normal 36 2" xfId="623"/>
    <cellStyle name="Normal 36 2 2" xfId="624"/>
    <cellStyle name="Normal 36 3" xfId="625"/>
    <cellStyle name="Normal 37" xfId="626"/>
    <cellStyle name="Normal 38" xfId="627"/>
    <cellStyle name="Normal 38 2" xfId="628"/>
    <cellStyle name="Normal 38 2 2" xfId="629"/>
    <cellStyle name="Normal 38 3" xfId="630"/>
    <cellStyle name="Normal 39" xfId="631"/>
    <cellStyle name="Normal 4" xfId="632"/>
    <cellStyle name="Normal 4 2" xfId="633"/>
    <cellStyle name="Normal 40" xfId="634"/>
    <cellStyle name="Normal 40 2" xfId="635"/>
    <cellStyle name="Normal 41" xfId="636"/>
    <cellStyle name="Normal 42" xfId="776"/>
    <cellStyle name="Normal 5" xfId="637"/>
    <cellStyle name="Normal 5 2" xfId="638"/>
    <cellStyle name="Normal 5 2 2" xfId="639"/>
    <cellStyle name="Normal 5 2 3" xfId="640"/>
    <cellStyle name="Normal 5 3" xfId="641"/>
    <cellStyle name="Normal 5 3 2" xfId="642"/>
    <cellStyle name="Normal 5 4" xfId="643"/>
    <cellStyle name="Normal 5 4 2" xfId="644"/>
    <cellStyle name="Normal 5_Copy of SAN2010" xfId="645"/>
    <cellStyle name="Normal 50" xfId="646"/>
    <cellStyle name="Normal 6" xfId="647"/>
    <cellStyle name="Normal 6 2" xfId="648"/>
    <cellStyle name="Normal 6 3" xfId="649"/>
    <cellStyle name="Normal 7" xfId="650"/>
    <cellStyle name="Normal 8" xfId="651"/>
    <cellStyle name="Normal 8 2" xfId="652"/>
    <cellStyle name="Normal 8_2D4CD000" xfId="653"/>
    <cellStyle name="Normal 9" xfId="654"/>
    <cellStyle name="Normal 9 2" xfId="655"/>
    <cellStyle name="Normal 9 2 2" xfId="656"/>
    <cellStyle name="Normal 9 2 3" xfId="657"/>
    <cellStyle name="Normal 9 2 4" xfId="658"/>
    <cellStyle name="Normal 9 2_anakia II etapi.xls sm. defeqturi" xfId="659"/>
    <cellStyle name="Normal 9 3" xfId="660"/>
    <cellStyle name="Normal 9_2D4CD000" xfId="661"/>
    <cellStyle name="Normal_#10 saxli, samxedro kalaki(1). 30.03.2010.-Final+++" xfId="662"/>
    <cellStyle name="Normal_axalqalaqis skola  2" xfId="782"/>
    <cellStyle name="Normal_Book1 2" xfId="663"/>
    <cellStyle name="Normal_gare wyalsadfenigagarini 2 2" xfId="664"/>
    <cellStyle name="Normal_McxeTa BOQ - File. 17.05.2010" xfId="665"/>
    <cellStyle name="Normal_stadionis remonti" xfId="783"/>
    <cellStyle name="Note" xfId="666"/>
    <cellStyle name="Note 2" xfId="667"/>
    <cellStyle name="Note 2 2" xfId="668"/>
    <cellStyle name="Note 2 3" xfId="669"/>
    <cellStyle name="Note 2 4" xfId="670"/>
    <cellStyle name="Note 2 5" xfId="671"/>
    <cellStyle name="Note 2_anakia II etapi.xls sm. defeqturi" xfId="672"/>
    <cellStyle name="Note 3" xfId="673"/>
    <cellStyle name="Note 4" xfId="674"/>
    <cellStyle name="Note 4 2" xfId="675"/>
    <cellStyle name="Note 4_anakia II etapi.xls sm. defeqturi" xfId="676"/>
    <cellStyle name="Note 5" xfId="677"/>
    <cellStyle name="Note 6" xfId="678"/>
    <cellStyle name="Note 7" xfId="679"/>
    <cellStyle name="Output" xfId="680"/>
    <cellStyle name="Output 2" xfId="681"/>
    <cellStyle name="Output 2 2" xfId="682"/>
    <cellStyle name="Output 2 3" xfId="683"/>
    <cellStyle name="Output 2 4" xfId="684"/>
    <cellStyle name="Output 2 5" xfId="685"/>
    <cellStyle name="Output 2_anakia II etapi.xls sm. defeqturi" xfId="686"/>
    <cellStyle name="Output 3" xfId="687"/>
    <cellStyle name="Output 4" xfId="688"/>
    <cellStyle name="Output 4 2" xfId="689"/>
    <cellStyle name="Output 4_anakia II etapi.xls sm. defeqturi" xfId="690"/>
    <cellStyle name="Output 5" xfId="691"/>
    <cellStyle name="Output 6" xfId="692"/>
    <cellStyle name="Output 7" xfId="693"/>
    <cellStyle name="Pealkiri" xfId="694"/>
    <cellStyle name="Pealkiri 1" xfId="695"/>
    <cellStyle name="Pealkiri 2" xfId="696"/>
    <cellStyle name="Pealkiri 3" xfId="697"/>
    <cellStyle name="Pealkiri 4" xfId="698"/>
    <cellStyle name="Percent" xfId="781" builtinId="5"/>
    <cellStyle name="Percent 2" xfId="699"/>
    <cellStyle name="Percent 3" xfId="700"/>
    <cellStyle name="Percent 3 2" xfId="701"/>
    <cellStyle name="Percent 4" xfId="702"/>
    <cellStyle name="Percent 5" xfId="703"/>
    <cellStyle name="Percent 6" xfId="779"/>
    <cellStyle name="Rõhk1" xfId="704"/>
    <cellStyle name="Rõhk2" xfId="705"/>
    <cellStyle name="Rõhk3" xfId="706"/>
    <cellStyle name="Rõhk4" xfId="707"/>
    <cellStyle name="Rõhk5" xfId="708"/>
    <cellStyle name="Rõhk6" xfId="709"/>
    <cellStyle name="Selgitav tekst" xfId="710"/>
    <cellStyle name="Sisestus" xfId="711"/>
    <cellStyle name="Style 1" xfId="712"/>
    <cellStyle name="Title" xfId="713"/>
    <cellStyle name="Title 2" xfId="714"/>
    <cellStyle name="Title 2 2" xfId="715"/>
    <cellStyle name="Title 2 3" xfId="716"/>
    <cellStyle name="Title 2 4" xfId="717"/>
    <cellStyle name="Title 2 5" xfId="718"/>
    <cellStyle name="Title 3" xfId="719"/>
    <cellStyle name="Title 4" xfId="720"/>
    <cellStyle name="Title 4 2" xfId="721"/>
    <cellStyle name="Title 5" xfId="722"/>
    <cellStyle name="Title 6" xfId="723"/>
    <cellStyle name="Title 7" xfId="724"/>
    <cellStyle name="Total" xfId="725"/>
    <cellStyle name="Total 2" xfId="726"/>
    <cellStyle name="Total 2 2" xfId="727"/>
    <cellStyle name="Total 2 3" xfId="728"/>
    <cellStyle name="Total 2 4" xfId="729"/>
    <cellStyle name="Total 2 5" xfId="730"/>
    <cellStyle name="Total 2_anakia II etapi.xls sm. defeqturi" xfId="731"/>
    <cellStyle name="Total 3" xfId="732"/>
    <cellStyle name="Total 4" xfId="733"/>
    <cellStyle name="Total 4 2" xfId="734"/>
    <cellStyle name="Total 4_anakia II etapi.xls sm. defeqturi" xfId="735"/>
    <cellStyle name="Total 5" xfId="736"/>
    <cellStyle name="Total 6" xfId="737"/>
    <cellStyle name="Total 7" xfId="738"/>
    <cellStyle name="Väljund" xfId="739"/>
    <cellStyle name="Warning Text" xfId="740"/>
    <cellStyle name="Warning Text 2" xfId="741"/>
    <cellStyle name="Warning Text 2 2" xfId="742"/>
    <cellStyle name="Warning Text 2 3" xfId="743"/>
    <cellStyle name="Warning Text 2 4" xfId="744"/>
    <cellStyle name="Warning Text 2 5" xfId="745"/>
    <cellStyle name="Warning Text 3" xfId="746"/>
    <cellStyle name="Warning Text 4" xfId="747"/>
    <cellStyle name="Warning Text 4 2" xfId="748"/>
    <cellStyle name="Warning Text 5" xfId="749"/>
    <cellStyle name="Warning Text 6" xfId="750"/>
    <cellStyle name="Warning Text 7" xfId="751"/>
    <cellStyle name="Обычный 10" xfId="752"/>
    <cellStyle name="Обычный 2" xfId="753"/>
    <cellStyle name="Обычный 2 2" xfId="754"/>
    <cellStyle name="Обычный 3" xfId="755"/>
    <cellStyle name="Обычный 3 2" xfId="756"/>
    <cellStyle name="Обычный 4" xfId="757"/>
    <cellStyle name="Обычный 4 2" xfId="758"/>
    <cellStyle name="Обычный 4 3" xfId="759"/>
    <cellStyle name="Обычный 5" xfId="760"/>
    <cellStyle name="Обычный 5 2" xfId="761"/>
    <cellStyle name="Обычный 5 2 2" xfId="762"/>
    <cellStyle name="Обычный 5 3" xfId="763"/>
    <cellStyle name="Обычный 6" xfId="764"/>
    <cellStyle name="Обычный 7" xfId="765"/>
    <cellStyle name="Обычный 8" xfId="766"/>
    <cellStyle name="Обычный 9" xfId="767"/>
    <cellStyle name="Обычный_2338-2339" xfId="768"/>
    <cellStyle name="Обычный_Лист1" xfId="769"/>
    <cellStyle name="Процентный 2" xfId="770"/>
    <cellStyle name="Процентный 3" xfId="771"/>
    <cellStyle name="Процентный 3 2" xfId="772"/>
    <cellStyle name="Стиль 1" xfId="773"/>
    <cellStyle name="Финансовый 2" xfId="774"/>
    <cellStyle name="Финансовый 3" xfId="775"/>
  </cellStyles>
  <dxfs count="0"/>
  <tableStyles count="0" defaultTableStyle="TableStyleMedium9" defaultPivotStyle="PivotStyleLight16"/>
  <colors>
    <mruColors>
      <color rgb="FF004680"/>
      <color rgb="FF0093D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zoomScaleNormal="100" workbookViewId="0">
      <selection activeCell="Q16" sqref="Q16"/>
    </sheetView>
  </sheetViews>
  <sheetFormatPr defaultColWidth="9.109375" defaultRowHeight="16.2"/>
  <cols>
    <col min="1" max="2" width="9.109375" style="33"/>
    <col min="3" max="3" width="9.44140625" style="33" customWidth="1"/>
    <col min="4" max="4" width="9.109375" style="33"/>
    <col min="5" max="5" width="9" style="33" customWidth="1"/>
    <col min="6" max="13" width="9.109375" style="33"/>
    <col min="14" max="14" width="13.33203125" style="33" customWidth="1"/>
    <col min="15" max="16384" width="9.109375" style="33"/>
  </cols>
  <sheetData>
    <row r="1" spans="1:14" ht="21" customHeight="1"/>
    <row r="8" spans="1:14" ht="48" customHeight="1">
      <c r="A8" s="876" t="s">
        <v>205</v>
      </c>
      <c r="B8" s="876"/>
      <c r="C8" s="876"/>
      <c r="D8" s="876"/>
      <c r="E8" s="876"/>
      <c r="F8" s="876"/>
      <c r="G8" s="876"/>
      <c r="H8" s="876"/>
      <c r="I8" s="876"/>
      <c r="J8" s="876"/>
      <c r="K8" s="876"/>
      <c r="L8" s="876"/>
      <c r="M8" s="876"/>
      <c r="N8" s="876"/>
    </row>
    <row r="9" spans="1:14" ht="48" customHeight="1">
      <c r="A9" s="881" t="s">
        <v>243</v>
      </c>
      <c r="B9" s="881"/>
      <c r="C9" s="881"/>
      <c r="D9" s="881"/>
      <c r="E9" s="881"/>
      <c r="F9" s="881"/>
      <c r="G9" s="881"/>
      <c r="H9" s="881"/>
      <c r="I9" s="881"/>
      <c r="J9" s="881"/>
      <c r="K9" s="881"/>
      <c r="L9" s="881"/>
      <c r="M9" s="881"/>
      <c r="N9" s="881"/>
    </row>
    <row r="12" spans="1:14" ht="21.6">
      <c r="A12" s="877" t="s">
        <v>50</v>
      </c>
      <c r="B12" s="877"/>
      <c r="C12" s="877"/>
      <c r="D12" s="877"/>
      <c r="E12" s="877"/>
      <c r="F12" s="877"/>
      <c r="G12" s="877"/>
      <c r="H12" s="877"/>
      <c r="I12" s="877"/>
      <c r="J12" s="877"/>
      <c r="K12" s="877"/>
      <c r="L12" s="877"/>
      <c r="M12" s="877"/>
      <c r="N12" s="877"/>
    </row>
    <row r="13" spans="1:14" ht="17.399999999999999">
      <c r="A13" s="878" t="s">
        <v>138</v>
      </c>
      <c r="B13" s="878"/>
      <c r="C13" s="878"/>
      <c r="D13" s="878"/>
      <c r="E13" s="878"/>
      <c r="F13" s="878"/>
      <c r="G13" s="878"/>
      <c r="H13" s="878"/>
      <c r="I13" s="878"/>
      <c r="J13" s="878"/>
      <c r="K13" s="878"/>
      <c r="L13" s="878"/>
      <c r="M13" s="878"/>
      <c r="N13" s="878"/>
    </row>
    <row r="14" spans="1:14" ht="22.8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22.8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22.8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21.6">
      <c r="A17" s="882" t="s">
        <v>46</v>
      </c>
      <c r="B17" s="882"/>
      <c r="C17" s="882"/>
      <c r="D17" s="882"/>
      <c r="E17" s="882"/>
      <c r="F17" s="882"/>
      <c r="G17" s="882"/>
      <c r="H17" s="882"/>
      <c r="I17" s="882"/>
      <c r="J17" s="882"/>
      <c r="K17" s="882"/>
      <c r="L17" s="882"/>
      <c r="M17" s="882"/>
      <c r="N17" s="882"/>
    </row>
    <row r="25" spans="1:14" ht="18" customHeight="1">
      <c r="A25" s="879" t="s">
        <v>179</v>
      </c>
      <c r="B25" s="879"/>
      <c r="C25" s="879"/>
      <c r="D25" s="879"/>
      <c r="E25" s="879"/>
      <c r="F25" s="879"/>
      <c r="G25" s="879"/>
      <c r="H25" s="879"/>
      <c r="I25" s="879"/>
      <c r="J25" s="879"/>
      <c r="K25" s="879"/>
      <c r="L25" s="879"/>
      <c r="M25" s="879"/>
      <c r="N25" s="879"/>
    </row>
    <row r="26" spans="1:14" ht="18" customHeight="1">
      <c r="A26" s="880" t="s">
        <v>180</v>
      </c>
      <c r="B26" s="880"/>
      <c r="C26" s="880"/>
      <c r="D26" s="880"/>
      <c r="E26" s="880"/>
      <c r="F26" s="880"/>
      <c r="G26" s="880"/>
      <c r="H26" s="880"/>
      <c r="I26" s="880"/>
      <c r="J26" s="880"/>
      <c r="K26" s="880"/>
      <c r="L26" s="880"/>
      <c r="M26" s="880"/>
      <c r="N26" s="880"/>
    </row>
    <row r="27" spans="1:14" ht="9" customHeight="1"/>
    <row r="28" spans="1:14" ht="18" customHeight="1">
      <c r="D28" s="33" t="s">
        <v>70</v>
      </c>
    </row>
  </sheetData>
  <mergeCells count="7">
    <mergeCell ref="A8:N8"/>
    <mergeCell ref="A12:N12"/>
    <mergeCell ref="A13:N13"/>
    <mergeCell ref="A25:N25"/>
    <mergeCell ref="A26:N26"/>
    <mergeCell ref="A9:N9"/>
    <mergeCell ref="A17:N17"/>
  </mergeCells>
  <printOptions horizontalCentered="1"/>
  <pageMargins left="0.11811023622047245" right="0.11811023622047245" top="0.59055118110236227" bottom="0.27559055118110237" header="0.43307086614173229" footer="0.11811023622047245"/>
  <pageSetup paperSize="9" orientation="landscape" cellComments="asDisplayed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182"/>
    <col min="3" max="3" width="4.33203125" style="182" customWidth="1"/>
    <col min="4" max="7" width="9.109375" style="182" hidden="1" customWidth="1"/>
    <col min="8" max="8" width="46.44140625" style="182" customWidth="1"/>
    <col min="9" max="10" width="9.109375" style="182"/>
    <col min="11" max="11" width="53.6640625" style="182" customWidth="1"/>
    <col min="12" max="16384" width="9.109375" style="182"/>
  </cols>
  <sheetData>
    <row r="5" spans="8:11" ht="14.4">
      <c r="H5" s="119" t="s">
        <v>130</v>
      </c>
      <c r="K5" s="179"/>
    </row>
    <row r="6" spans="8:11" ht="14.4">
      <c r="H6" s="127" t="s">
        <v>127</v>
      </c>
      <c r="K6" s="179"/>
    </row>
    <row r="7" spans="8:11" ht="14.4">
      <c r="H7" s="129" t="s">
        <v>128</v>
      </c>
      <c r="K7" s="135"/>
    </row>
    <row r="8" spans="8:11" ht="14.4">
      <c r="H8" s="125" t="s">
        <v>131</v>
      </c>
      <c r="K8" s="180" t="s">
        <v>134</v>
      </c>
    </row>
    <row r="9" spans="8:11" ht="14.4">
      <c r="H9" s="128" t="s">
        <v>105</v>
      </c>
      <c r="K9" s="134" t="s">
        <v>135</v>
      </c>
    </row>
    <row r="10" spans="8:11" ht="13.8">
      <c r="H10" s="129" t="s">
        <v>106</v>
      </c>
      <c r="K10" s="129" t="s">
        <v>105</v>
      </c>
    </row>
    <row r="11" spans="8:11" ht="13.8">
      <c r="H11" s="170" t="s">
        <v>107</v>
      </c>
      <c r="K11" s="129" t="s">
        <v>106</v>
      </c>
    </row>
    <row r="12" spans="8:11" ht="13.8">
      <c r="H12" s="129" t="s">
        <v>108</v>
      </c>
      <c r="K12" s="128" t="s">
        <v>114</v>
      </c>
    </row>
    <row r="13" spans="8:11" ht="13.8">
      <c r="H13" s="126" t="s">
        <v>110</v>
      </c>
      <c r="K13" s="128" t="s">
        <v>115</v>
      </c>
    </row>
    <row r="14" spans="8:11" ht="13.8">
      <c r="H14" s="128" t="s">
        <v>105</v>
      </c>
      <c r="K14" s="128" t="s">
        <v>112</v>
      </c>
    </row>
    <row r="15" spans="8:11" ht="13.8">
      <c r="H15" s="129" t="s">
        <v>109</v>
      </c>
      <c r="K15" s="128" t="s">
        <v>116</v>
      </c>
    </row>
    <row r="16" spans="8:11" ht="27.6">
      <c r="H16" s="127" t="s">
        <v>111</v>
      </c>
      <c r="K16" s="128" t="s">
        <v>117</v>
      </c>
    </row>
    <row r="17" spans="8:11" ht="13.8">
      <c r="H17" s="128" t="s">
        <v>105</v>
      </c>
      <c r="K17" s="129" t="s">
        <v>108</v>
      </c>
    </row>
    <row r="18" spans="8:11" ht="13.8">
      <c r="H18" s="129" t="s">
        <v>106</v>
      </c>
      <c r="K18" s="127" t="s">
        <v>125</v>
      </c>
    </row>
    <row r="19" spans="8:11" ht="13.8">
      <c r="H19" s="128" t="s">
        <v>112</v>
      </c>
      <c r="K19" s="128" t="s">
        <v>105</v>
      </c>
    </row>
    <row r="20" spans="8:11" ht="13.8">
      <c r="H20" s="129" t="s">
        <v>108</v>
      </c>
      <c r="K20" s="129" t="s">
        <v>106</v>
      </c>
    </row>
    <row r="21" spans="8:11" ht="27.6">
      <c r="H21" s="127" t="s">
        <v>113</v>
      </c>
      <c r="K21" s="128" t="s">
        <v>126</v>
      </c>
    </row>
    <row r="22" spans="8:11" ht="13.8">
      <c r="H22" s="128" t="s">
        <v>105</v>
      </c>
      <c r="K22" s="128" t="s">
        <v>122</v>
      </c>
    </row>
    <row r="23" spans="8:11" ht="13.8">
      <c r="H23" s="129" t="s">
        <v>106</v>
      </c>
      <c r="K23" s="128" t="s">
        <v>123</v>
      </c>
    </row>
    <row r="24" spans="8:11" ht="13.8">
      <c r="H24" s="128" t="s">
        <v>114</v>
      </c>
      <c r="K24" s="129" t="s">
        <v>108</v>
      </c>
    </row>
    <row r="25" spans="8:11" ht="14.4">
      <c r="H25" s="128" t="s">
        <v>115</v>
      </c>
      <c r="K25" s="180"/>
    </row>
    <row r="26" spans="8:11" ht="13.8">
      <c r="H26" s="128" t="s">
        <v>112</v>
      </c>
      <c r="K26" s="128"/>
    </row>
    <row r="27" spans="8:11" ht="13.8">
      <c r="H27" s="128" t="s">
        <v>116</v>
      </c>
      <c r="K27" s="128"/>
    </row>
    <row r="28" spans="8:11" ht="13.8">
      <c r="H28" s="128" t="s">
        <v>117</v>
      </c>
      <c r="K28" s="128"/>
    </row>
    <row r="29" spans="8:11" ht="13.8">
      <c r="H29" s="129" t="s">
        <v>108</v>
      </c>
      <c r="K29" s="128"/>
    </row>
    <row r="30" spans="8:11" ht="13.8">
      <c r="H30" s="127" t="s">
        <v>132</v>
      </c>
      <c r="K30" s="128"/>
    </row>
    <row r="31" spans="8:11" ht="13.8">
      <c r="H31" s="141" t="s">
        <v>105</v>
      </c>
      <c r="K31" s="128"/>
    </row>
    <row r="32" spans="8:11" ht="13.8">
      <c r="H32" s="128" t="s">
        <v>106</v>
      </c>
    </row>
    <row r="33" spans="8:11" ht="14.4">
      <c r="H33" s="128" t="s">
        <v>121</v>
      </c>
      <c r="K33" s="183"/>
    </row>
    <row r="34" spans="8:11" ht="13.8">
      <c r="H34" s="128" t="s">
        <v>119</v>
      </c>
      <c r="K34" s="128"/>
    </row>
    <row r="35" spans="8:11" ht="13.8">
      <c r="H35" s="128" t="s">
        <v>120</v>
      </c>
      <c r="K35" s="128"/>
    </row>
    <row r="36" spans="8:11" ht="13.8">
      <c r="H36" s="171" t="s">
        <v>129</v>
      </c>
      <c r="K36" s="175"/>
    </row>
    <row r="37" spans="8:11" ht="13.8">
      <c r="H37" s="128" t="s">
        <v>118</v>
      </c>
      <c r="K37" s="175"/>
    </row>
    <row r="38" spans="8:11" ht="13.8">
      <c r="H38" s="128" t="s">
        <v>108</v>
      </c>
      <c r="K38" s="175"/>
    </row>
    <row r="39" spans="8:11" ht="13.8">
      <c r="H39" s="131" t="s">
        <v>133</v>
      </c>
      <c r="K39" s="175"/>
    </row>
    <row r="40" spans="8:11" ht="13.8">
      <c r="H40" s="129" t="s">
        <v>105</v>
      </c>
      <c r="K40" s="175"/>
    </row>
    <row r="41" spans="8:11" ht="14.4">
      <c r="H41" s="129" t="s">
        <v>124</v>
      </c>
      <c r="K41" s="179"/>
    </row>
    <row r="42" spans="8:11" ht="13.8">
      <c r="H42" s="129" t="s">
        <v>106</v>
      </c>
      <c r="K42" s="127"/>
    </row>
    <row r="43" spans="8:11" ht="13.8">
      <c r="H43" s="129" t="s">
        <v>121</v>
      </c>
      <c r="K43" s="128"/>
    </row>
    <row r="44" spans="8:11" ht="13.8">
      <c r="H44" s="128" t="s">
        <v>119</v>
      </c>
      <c r="K44" s="129"/>
    </row>
    <row r="45" spans="8:11" ht="13.8">
      <c r="H45" s="128" t="s">
        <v>120</v>
      </c>
      <c r="K45" s="141"/>
    </row>
    <row r="46" spans="8:11" ht="13.8">
      <c r="K46" s="141"/>
    </row>
    <row r="47" spans="8:11" ht="13.8">
      <c r="K47" s="129"/>
    </row>
    <row r="48" spans="8:11" ht="14.4">
      <c r="K48" s="180"/>
    </row>
    <row r="49" spans="11:11" ht="14.4">
      <c r="K49" s="134"/>
    </row>
    <row r="50" spans="11:11" ht="14.4">
      <c r="K50" s="135"/>
    </row>
    <row r="51" spans="11:11" ht="14.4">
      <c r="K51" s="135"/>
    </row>
    <row r="52" spans="11:11" ht="13.8">
      <c r="K52" s="128"/>
    </row>
    <row r="53" spans="11:11" ht="13.8">
      <c r="K53" s="128"/>
    </row>
    <row r="54" spans="11:11" ht="13.8">
      <c r="K54" s="128"/>
    </row>
    <row r="55" spans="11:11" ht="13.8">
      <c r="K55" s="128"/>
    </row>
    <row r="56" spans="11:11" ht="13.8">
      <c r="K56" s="128"/>
    </row>
    <row r="57" spans="11:11" ht="13.8">
      <c r="K57" s="129"/>
    </row>
    <row r="58" spans="11:11" ht="14.4">
      <c r="K58" s="134"/>
    </row>
    <row r="59" spans="11:11" ht="14.4">
      <c r="K59" s="135"/>
    </row>
    <row r="60" spans="11:11" ht="14.4">
      <c r="K60" s="135"/>
    </row>
    <row r="61" spans="11:11" ht="13.8">
      <c r="K61" s="174"/>
    </row>
    <row r="62" spans="11:11" ht="13.8">
      <c r="K62" s="174"/>
    </row>
    <row r="63" spans="11:11" ht="13.8">
      <c r="K63" s="174"/>
    </row>
    <row r="64" spans="11:11" ht="14.4">
      <c r="K64" s="181"/>
    </row>
    <row r="65" spans="11:11" ht="14.4">
      <c r="K65" s="181"/>
    </row>
    <row r="87" spans="11:11" ht="13.8">
      <c r="K87" s="127"/>
    </row>
    <row r="88" spans="11:11" ht="13.8">
      <c r="K88" s="129"/>
    </row>
    <row r="89" spans="11:11" ht="13.8">
      <c r="K89" s="125"/>
    </row>
    <row r="90" spans="11:11" ht="13.8">
      <c r="K90" s="129"/>
    </row>
    <row r="91" spans="11:11" ht="13.8">
      <c r="K91" s="129"/>
    </row>
    <row r="92" spans="11:11" ht="13.8">
      <c r="K92" s="170"/>
    </row>
    <row r="93" spans="11:11" ht="13.8">
      <c r="K93" s="129"/>
    </row>
    <row r="94" spans="11:11" ht="13.8">
      <c r="K94" s="127"/>
    </row>
    <row r="95" spans="11:11" ht="13.8">
      <c r="K95" s="129"/>
    </row>
    <row r="96" spans="11:11" ht="13.8">
      <c r="K96" s="129"/>
    </row>
    <row r="97" spans="11:11" ht="13.8">
      <c r="K97" s="128"/>
    </row>
    <row r="98" spans="11:11" ht="13.8">
      <c r="K98" s="128"/>
    </row>
    <row r="99" spans="11:11" ht="13.8">
      <c r="K99" s="128"/>
    </row>
    <row r="100" spans="11:11" ht="13.8">
      <c r="K100" s="128"/>
    </row>
    <row r="101" spans="11:11" ht="13.8">
      <c r="K101" s="129"/>
    </row>
    <row r="102" spans="11:11" ht="13.8">
      <c r="K102" s="120"/>
    </row>
    <row r="103" spans="11:11" ht="14.4" thickBot="1">
      <c r="K103" s="121"/>
    </row>
    <row r="104" spans="11:11" ht="13.8">
      <c r="K104" s="176"/>
    </row>
    <row r="105" spans="11:11" ht="13.8">
      <c r="K105" s="129"/>
    </row>
    <row r="106" spans="11:11" ht="13.8">
      <c r="K106" s="127"/>
    </row>
    <row r="107" spans="11:11" ht="13.8">
      <c r="K107" s="129"/>
    </row>
    <row r="108" spans="11:11" ht="14.4" thickBot="1">
      <c r="K108" s="1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Q43"/>
  <sheetViews>
    <sheetView view="pageBreakPreview" topLeftCell="B2" zoomScaleNormal="100" zoomScaleSheetLayoutView="100" workbookViewId="0">
      <selection activeCell="L8" sqref="L8"/>
    </sheetView>
  </sheetViews>
  <sheetFormatPr defaultColWidth="9.109375" defaultRowHeight="16.2"/>
  <cols>
    <col min="1" max="1" width="0" style="46" hidden="1" customWidth="1"/>
    <col min="2" max="2" width="9.6640625" style="46" customWidth="1"/>
    <col min="3" max="3" width="84.88671875" style="46" customWidth="1"/>
    <col min="4" max="4" width="13.44140625" style="46" customWidth="1"/>
    <col min="5" max="5" width="16.6640625" style="46" customWidth="1"/>
    <col min="6" max="6" width="9.6640625" style="307" hidden="1" customWidth="1"/>
    <col min="7" max="7" width="1.109375" style="307" customWidth="1"/>
    <col min="8" max="8" width="17.33203125" style="46" hidden="1" customWidth="1"/>
    <col min="9" max="9" width="12.6640625" style="46" hidden="1" customWidth="1"/>
    <col min="10" max="10" width="18.88671875" style="288" customWidth="1"/>
    <col min="11" max="11" width="16.44140625" style="288" customWidth="1"/>
    <col min="12" max="12" width="14.109375" style="46" customWidth="1"/>
    <col min="13" max="16384" width="9.109375" style="46"/>
  </cols>
  <sheetData>
    <row r="1" spans="2:17" ht="17.399999999999999" hidden="1">
      <c r="F1" s="322"/>
      <c r="G1" s="322"/>
    </row>
    <row r="2" spans="2:17" s="294" customFormat="1" ht="54" customHeight="1">
      <c r="B2" s="887" t="str">
        <f>თავფურცელ!A8</f>
        <v>ქ.თელავში, აღმაშენებლის გამზ. #15ა - ში მდებარე ბენზინგასამართი სადგურის საოფისე შენობის რეკონსტრუქცია</v>
      </c>
      <c r="C2" s="887"/>
      <c r="D2" s="887"/>
      <c r="E2" s="887"/>
      <c r="F2" s="312"/>
      <c r="G2" s="312"/>
      <c r="H2" s="292"/>
      <c r="I2" s="292"/>
      <c r="J2" s="293"/>
      <c r="K2" s="293"/>
      <c r="L2" s="292"/>
      <c r="M2" s="292"/>
      <c r="N2" s="292"/>
      <c r="O2" s="292"/>
      <c r="P2" s="292"/>
      <c r="Q2" s="292"/>
    </row>
    <row r="3" spans="2:17" s="150" customFormat="1" ht="4.95" customHeight="1">
      <c r="F3" s="307"/>
      <c r="G3" s="307"/>
      <c r="J3" s="228"/>
      <c r="K3" s="228"/>
    </row>
    <row r="4" spans="2:17" s="297" customFormat="1" ht="24" customHeight="1">
      <c r="B4" s="888" t="s">
        <v>309</v>
      </c>
      <c r="C4" s="889"/>
      <c r="D4" s="889"/>
      <c r="E4" s="890"/>
      <c r="F4" s="323"/>
      <c r="G4" s="325"/>
      <c r="H4" s="295"/>
      <c r="I4" s="295"/>
      <c r="J4" s="296"/>
      <c r="K4" s="296"/>
    </row>
    <row r="5" spans="2:17" ht="21" customHeight="1">
      <c r="F5" s="335"/>
      <c r="G5" s="336"/>
      <c r="H5" s="885" t="s">
        <v>160</v>
      </c>
      <c r="I5" s="886"/>
    </row>
    <row r="6" spans="2:17" ht="69" customHeight="1">
      <c r="B6" s="306" t="s">
        <v>1</v>
      </c>
      <c r="C6" s="306" t="s">
        <v>157</v>
      </c>
      <c r="D6" s="306" t="s">
        <v>158</v>
      </c>
      <c r="E6" s="308" t="s">
        <v>159</v>
      </c>
      <c r="F6" s="324" t="s">
        <v>156</v>
      </c>
      <c r="G6" s="326"/>
      <c r="H6" s="308" t="s">
        <v>167</v>
      </c>
      <c r="I6" s="308" t="s">
        <v>161</v>
      </c>
      <c r="K6" s="46"/>
    </row>
    <row r="7" spans="2:17" s="47" customFormat="1" ht="18.600000000000001" customHeight="1">
      <c r="B7" s="337" t="s">
        <v>204</v>
      </c>
      <c r="C7" s="657" t="s">
        <v>303</v>
      </c>
      <c r="D7" s="337" t="s">
        <v>162</v>
      </c>
      <c r="E7" s="338"/>
      <c r="F7" s="339"/>
      <c r="G7" s="340"/>
      <c r="H7" s="338"/>
      <c r="I7" s="338">
        <f>'1-1'!K310</f>
        <v>0</v>
      </c>
      <c r="J7" s="289"/>
      <c r="K7" s="48"/>
    </row>
    <row r="8" spans="2:17" s="47" customFormat="1" ht="18.600000000000001" customHeight="1">
      <c r="B8" s="337" t="s">
        <v>183</v>
      </c>
      <c r="C8" s="657" t="s">
        <v>304</v>
      </c>
      <c r="D8" s="337" t="s">
        <v>162</v>
      </c>
      <c r="E8" s="338"/>
      <c r="F8" s="339"/>
      <c r="G8" s="340"/>
      <c r="H8" s="338"/>
      <c r="I8" s="338">
        <f>'1-2'!K135</f>
        <v>0</v>
      </c>
      <c r="J8" s="289"/>
      <c r="K8" s="48"/>
    </row>
    <row r="9" spans="2:17" s="47" customFormat="1" ht="18.600000000000001" customHeight="1">
      <c r="B9" s="337" t="s">
        <v>184</v>
      </c>
      <c r="C9" s="657" t="s">
        <v>305</v>
      </c>
      <c r="D9" s="337" t="s">
        <v>162</v>
      </c>
      <c r="E9" s="338">
        <f>'1-3'!N42</f>
        <v>0</v>
      </c>
      <c r="F9" s="339"/>
      <c r="G9" s="340"/>
      <c r="H9" s="338"/>
      <c r="I9" s="338"/>
      <c r="J9" s="289"/>
      <c r="K9" s="48"/>
    </row>
    <row r="10" spans="2:17" s="47" customFormat="1" ht="18.600000000000001" customHeight="1">
      <c r="B10" s="337" t="s">
        <v>185</v>
      </c>
      <c r="C10" s="657" t="s">
        <v>166</v>
      </c>
      <c r="D10" s="337" t="s">
        <v>162</v>
      </c>
      <c r="E10" s="338">
        <f>'1-4'!N56</f>
        <v>0</v>
      </c>
      <c r="F10" s="339"/>
      <c r="G10" s="340"/>
      <c r="H10" s="338"/>
      <c r="I10" s="338">
        <f>'1-5'!K24</f>
        <v>0</v>
      </c>
      <c r="J10" s="289"/>
      <c r="K10" s="48"/>
    </row>
    <row r="11" spans="2:17" s="47" customFormat="1" ht="18.600000000000001" customHeight="1">
      <c r="B11" s="337" t="s">
        <v>186</v>
      </c>
      <c r="C11" s="657" t="s">
        <v>306</v>
      </c>
      <c r="D11" s="337" t="s">
        <v>162</v>
      </c>
      <c r="E11" s="338">
        <f>'1-5'!N30</f>
        <v>0</v>
      </c>
      <c r="F11" s="339"/>
      <c r="G11" s="340"/>
      <c r="H11" s="338"/>
      <c r="I11" s="338"/>
      <c r="J11" s="289"/>
      <c r="K11" s="48"/>
    </row>
    <row r="12" spans="2:17" s="47" customFormat="1" ht="18.600000000000001" customHeight="1">
      <c r="B12" s="337" t="s">
        <v>187</v>
      </c>
      <c r="C12" s="657" t="s">
        <v>307</v>
      </c>
      <c r="D12" s="337" t="s">
        <v>162</v>
      </c>
      <c r="E12" s="338">
        <f>'1-6'!N47</f>
        <v>0</v>
      </c>
      <c r="F12" s="339"/>
      <c r="G12" s="340"/>
      <c r="H12" s="338"/>
      <c r="I12" s="338">
        <f>'1-6'!K41</f>
        <v>0</v>
      </c>
      <c r="J12" s="289"/>
      <c r="K12" s="48"/>
    </row>
    <row r="13" spans="2:17" s="47" customFormat="1" ht="18" customHeight="1">
      <c r="B13" s="337" t="s">
        <v>188</v>
      </c>
      <c r="C13" s="657" t="s">
        <v>308</v>
      </c>
      <c r="D13" s="337" t="s">
        <v>162</v>
      </c>
      <c r="E13" s="338">
        <f>'1-7'!N34</f>
        <v>0</v>
      </c>
      <c r="F13" s="339"/>
      <c r="G13" s="340"/>
      <c r="H13" s="338">
        <f>'1-7'!I31</f>
        <v>0</v>
      </c>
      <c r="I13" s="338">
        <f>'1-7'!K28+'1-7'!K31</f>
        <v>0</v>
      </c>
      <c r="J13" s="289"/>
      <c r="K13" s="48"/>
    </row>
    <row r="14" spans="2:17" s="17" customFormat="1" ht="18.600000000000001" customHeight="1">
      <c r="B14" s="341"/>
      <c r="C14" s="342" t="s">
        <v>163</v>
      </c>
      <c r="D14" s="341"/>
      <c r="E14" s="343">
        <f>SUM(E7:E13)</f>
        <v>0</v>
      </c>
      <c r="F14" s="344"/>
      <c r="G14" s="345"/>
      <c r="H14" s="343">
        <f>SUM(H7:H13)</f>
        <v>0</v>
      </c>
      <c r="I14" s="343">
        <f>SUM(I7:I13)</f>
        <v>0</v>
      </c>
      <c r="J14" s="265"/>
      <c r="K14" s="49"/>
      <c r="L14" s="49"/>
      <c r="M14" s="49"/>
      <c r="N14" s="49"/>
    </row>
    <row r="15" spans="2:17" s="47" customFormat="1" ht="18.600000000000001" customHeight="1">
      <c r="B15" s="346"/>
      <c r="C15" s="337" t="s">
        <v>165</v>
      </c>
      <c r="D15" s="339">
        <v>0.18</v>
      </c>
      <c r="E15" s="338">
        <f>E14*D15</f>
        <v>0</v>
      </c>
      <c r="F15" s="339"/>
      <c r="G15" s="340"/>
      <c r="H15" s="338"/>
      <c r="I15" s="338"/>
      <c r="J15" s="289"/>
      <c r="K15" s="48"/>
    </row>
    <row r="16" spans="2:17" s="47" customFormat="1" ht="21" customHeight="1">
      <c r="B16" s="347"/>
      <c r="C16" s="348" t="s">
        <v>164</v>
      </c>
      <c r="D16" s="347"/>
      <c r="E16" s="349">
        <f>E14+E15</f>
        <v>0</v>
      </c>
      <c r="F16" s="350"/>
      <c r="G16" s="351"/>
      <c r="H16" s="349"/>
      <c r="I16" s="349"/>
      <c r="J16" s="289">
        <v>118</v>
      </c>
      <c r="K16" s="48">
        <f>E16/J16/3.34</f>
        <v>0</v>
      </c>
    </row>
    <row r="17" spans="2:16" s="17" customFormat="1">
      <c r="D17" s="9"/>
      <c r="E17" s="49"/>
      <c r="F17" s="49"/>
      <c r="G17" s="49"/>
      <c r="H17" s="49"/>
      <c r="I17" s="49"/>
      <c r="J17" s="265" t="s">
        <v>202</v>
      </c>
      <c r="K17" s="265" t="s">
        <v>203</v>
      </c>
      <c r="L17" s="49"/>
      <c r="M17" s="49"/>
      <c r="N17" s="49"/>
      <c r="O17" s="49"/>
    </row>
    <row r="18" spans="2:16" s="17" customFormat="1" ht="24" customHeight="1">
      <c r="D18" s="9"/>
      <c r="E18" s="327" t="s">
        <v>178</v>
      </c>
      <c r="F18" s="309"/>
      <c r="G18" s="309"/>
      <c r="H18" s="49"/>
      <c r="I18" s="49"/>
      <c r="J18" s="265"/>
      <c r="K18" s="265"/>
      <c r="L18" s="49"/>
      <c r="M18" s="49"/>
      <c r="N18" s="49"/>
      <c r="O18" s="49"/>
    </row>
    <row r="19" spans="2:16" ht="4.5" customHeight="1">
      <c r="E19" s="313"/>
      <c r="F19" s="309"/>
      <c r="G19" s="309"/>
      <c r="H19" s="313"/>
    </row>
    <row r="20" spans="2:16">
      <c r="E20" s="355"/>
      <c r="F20" s="309"/>
      <c r="G20" s="309"/>
      <c r="H20" s="313"/>
    </row>
    <row r="21" spans="2:16" s="37" customFormat="1" ht="18" customHeight="1">
      <c r="B21" s="1"/>
      <c r="C21" s="6"/>
      <c r="D21" s="884"/>
      <c r="E21" s="884"/>
      <c r="F21" s="884"/>
      <c r="G21" s="884"/>
      <c r="H21" s="884"/>
      <c r="I21" s="884"/>
      <c r="J21" s="191"/>
      <c r="K21" s="191"/>
      <c r="M21" s="6"/>
      <c r="N21" s="6"/>
      <c r="O21" s="6"/>
      <c r="P21" s="5"/>
    </row>
    <row r="22" spans="2:16" s="24" customFormat="1" ht="21" customHeight="1">
      <c r="C22" s="50"/>
      <c r="D22" s="883"/>
      <c r="E22" s="883"/>
      <c r="F22" s="883"/>
      <c r="G22" s="883"/>
      <c r="H22" s="883"/>
      <c r="I22" s="883"/>
      <c r="J22" s="291"/>
      <c r="K22" s="291"/>
    </row>
    <row r="23" spans="2:16" s="24" customFormat="1">
      <c r="C23" s="50"/>
      <c r="D23" s="416"/>
      <c r="E23" s="314"/>
      <c r="F23" s="307"/>
      <c r="G23" s="307"/>
      <c r="H23" s="314"/>
      <c r="I23" s="315"/>
      <c r="J23" s="291"/>
      <c r="K23" s="291"/>
    </row>
    <row r="24" spans="2:16" s="24" customFormat="1" ht="9" customHeight="1">
      <c r="C24" s="50"/>
      <c r="D24" s="416"/>
      <c r="E24" s="314"/>
      <c r="F24" s="307"/>
      <c r="G24" s="307"/>
      <c r="H24" s="314"/>
      <c r="I24" s="315"/>
      <c r="J24" s="291"/>
      <c r="K24" s="291"/>
    </row>
    <row r="25" spans="2:16" s="24" customFormat="1">
      <c r="C25" s="50"/>
      <c r="D25" s="416"/>
      <c r="E25" s="314"/>
      <c r="F25" s="307"/>
      <c r="G25" s="307"/>
      <c r="H25" s="316"/>
      <c r="I25" s="315"/>
      <c r="J25" s="291"/>
      <c r="K25" s="291"/>
    </row>
    <row r="26" spans="2:16" ht="15" customHeight="1">
      <c r="J26" s="290"/>
    </row>
    <row r="27" spans="2:16" ht="15" customHeight="1">
      <c r="F27" s="310"/>
      <c r="G27" s="310"/>
      <c r="J27" s="290"/>
    </row>
    <row r="28" spans="2:16" ht="15" customHeight="1">
      <c r="E28" s="313"/>
      <c r="F28" s="311"/>
      <c r="G28" s="311"/>
      <c r="H28" s="313"/>
      <c r="I28" s="313"/>
    </row>
    <row r="29" spans="2:16" ht="13.5" customHeight="1">
      <c r="F29" s="311"/>
      <c r="G29" s="311"/>
      <c r="I29" s="18"/>
    </row>
    <row r="30" spans="2:16" ht="13.5" customHeight="1">
      <c r="E30" s="313"/>
      <c r="H30" s="313"/>
      <c r="I30" s="87"/>
    </row>
    <row r="31" spans="2:16" ht="13.5" customHeight="1">
      <c r="E31" s="32"/>
      <c r="F31" s="311"/>
      <c r="G31" s="311"/>
      <c r="H31" s="32"/>
      <c r="I31" s="18"/>
    </row>
    <row r="32" spans="2:16" ht="13.5" customHeight="1">
      <c r="E32" s="317"/>
      <c r="H32" s="317"/>
      <c r="I32" s="87"/>
    </row>
    <row r="33" spans="4:9" ht="13.5" customHeight="1">
      <c r="E33" s="16"/>
      <c r="H33" s="16"/>
      <c r="I33" s="18"/>
    </row>
    <row r="34" spans="4:9" ht="18" customHeight="1">
      <c r="D34" s="47"/>
      <c r="E34" s="318"/>
      <c r="H34" s="318"/>
      <c r="I34" s="319"/>
    </row>
    <row r="35" spans="4:9">
      <c r="E35" s="320"/>
      <c r="H35" s="320"/>
    </row>
    <row r="36" spans="4:9">
      <c r="E36" s="321"/>
      <c r="H36" s="321"/>
    </row>
    <row r="37" spans="4:9">
      <c r="E37" s="313"/>
      <c r="H37" s="313"/>
    </row>
    <row r="38" spans="4:9">
      <c r="E38" s="319"/>
      <c r="H38" s="319"/>
    </row>
    <row r="43" spans="4:9">
      <c r="E43" s="319"/>
      <c r="H43" s="319"/>
    </row>
  </sheetData>
  <mergeCells count="5">
    <mergeCell ref="D22:I22"/>
    <mergeCell ref="D21:I21"/>
    <mergeCell ref="H5:I5"/>
    <mergeCell ref="B2:E2"/>
    <mergeCell ref="B4:E4"/>
  </mergeCells>
  <printOptions horizontalCentered="1"/>
  <pageMargins left="0.11811023622047245" right="0.11811023622047245" top="0.47244094488188981" bottom="0.23622047244094491" header="0.43307086614173229" footer="7.874015748031496E-2"/>
  <pageSetup paperSize="9" orientation="landscape" cellComments="asDisplayed" useFirstPageNumber="1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XFA909"/>
  <sheetViews>
    <sheetView view="pageBreakPreview" topLeftCell="A301" zoomScale="90" zoomScaleNormal="80" zoomScaleSheetLayoutView="90" workbookViewId="0">
      <selection activeCell="D5" sqref="D5"/>
    </sheetView>
  </sheetViews>
  <sheetFormatPr defaultColWidth="9.109375" defaultRowHeight="16.2"/>
  <cols>
    <col min="1" max="1" width="5.6640625" style="82" customWidth="1"/>
    <col min="2" max="2" width="10.88671875" style="428" hidden="1" customWidth="1"/>
    <col min="3" max="3" width="67.21875" style="63" customWidth="1"/>
    <col min="4" max="4" width="8.6640625" style="80" customWidth="1"/>
    <col min="5" max="5" width="8.6640625" style="42" customWidth="1"/>
    <col min="6" max="6" width="8.6640625" style="81" customWidth="1"/>
    <col min="7" max="7" width="9.5546875" style="72" bestFit="1" customWidth="1"/>
    <col min="8" max="8" width="12.6640625" style="72" customWidth="1"/>
    <col min="9" max="9" width="15" style="72" bestFit="1" customWidth="1"/>
    <col min="10" max="10" width="12.6640625" style="83" customWidth="1"/>
    <col min="11" max="11" width="13.44140625" style="72" bestFit="1" customWidth="1"/>
    <col min="12" max="12" width="12.6640625" style="83" customWidth="1"/>
    <col min="13" max="13" width="12.6640625" style="72" customWidth="1"/>
    <col min="14" max="14" width="14.6640625" style="81" customWidth="1"/>
    <col min="15" max="15" width="9.33203125" style="169" customWidth="1"/>
    <col min="16" max="16" width="12.88671875" style="72" hidden="1" customWidth="1"/>
    <col min="17" max="17" width="12.5546875" style="72" hidden="1" customWidth="1"/>
    <col min="18" max="18" width="11" style="72" hidden="1" customWidth="1"/>
    <col min="19" max="19" width="11.88671875" style="72" bestFit="1" customWidth="1"/>
    <col min="20" max="20" width="13.5546875" style="72" bestFit="1" customWidth="1"/>
    <col min="21" max="16384" width="9.109375" style="72"/>
  </cols>
  <sheetData>
    <row r="1" spans="1:17" s="163" customFormat="1" ht="48" customHeight="1">
      <c r="A1" s="902" t="str">
        <f>თავფურცელ!A8</f>
        <v>ქ.თელავში, აღმაშენებლის გამზ. #15ა - ში მდებარე ბენზინგასამართი სადგურის საოფისე შენობის რეკონსტრუქცია</v>
      </c>
      <c r="B1" s="902"/>
      <c r="C1" s="902"/>
      <c r="E1" s="139"/>
      <c r="F1" s="891" t="str">
        <f>თავფურცელ!A9</f>
        <v>Petrol Station office building renovation, located at Agmashenebeli ave. # 15a., Telavi city, Georgia</v>
      </c>
      <c r="G1" s="891"/>
      <c r="H1" s="891"/>
      <c r="I1" s="891"/>
      <c r="J1" s="891"/>
      <c r="K1" s="891"/>
      <c r="L1" s="891"/>
      <c r="M1" s="891"/>
      <c r="N1" s="149"/>
    </row>
    <row r="2" spans="1:17" s="150" customFormat="1" ht="4.95" customHeight="1">
      <c r="A2" s="153"/>
      <c r="B2" s="417"/>
      <c r="E2" s="137"/>
      <c r="F2" s="35"/>
      <c r="G2" s="35"/>
    </row>
    <row r="3" spans="1:17" s="164" customFormat="1" ht="18" customHeight="1">
      <c r="A3" s="892" t="s">
        <v>41</v>
      </c>
      <c r="B3" s="892"/>
      <c r="C3" s="892"/>
      <c r="D3" s="490"/>
      <c r="E3" s="491"/>
      <c r="F3" s="893" t="s">
        <v>147</v>
      </c>
      <c r="G3" s="893"/>
      <c r="H3" s="893"/>
      <c r="I3" s="893"/>
      <c r="J3" s="893"/>
      <c r="K3" s="893"/>
      <c r="L3" s="893"/>
      <c r="M3" s="893"/>
      <c r="N3" s="151"/>
      <c r="O3" s="150"/>
      <c r="P3" s="151"/>
      <c r="Q3" s="151"/>
    </row>
    <row r="4" spans="1:17" s="150" customFormat="1" ht="4.95" customHeight="1">
      <c r="A4" s="492"/>
      <c r="B4" s="493"/>
      <c r="C4" s="494"/>
      <c r="D4" s="494"/>
      <c r="E4" s="495"/>
      <c r="F4" s="494"/>
      <c r="G4" s="494"/>
      <c r="H4" s="494"/>
      <c r="I4" s="494"/>
      <c r="J4" s="494"/>
      <c r="K4" s="494"/>
      <c r="L4" s="494"/>
      <c r="M4" s="494"/>
    </row>
    <row r="5" spans="1:17" s="165" customFormat="1" ht="18" customHeight="1">
      <c r="A5" s="892" t="s">
        <v>181</v>
      </c>
      <c r="B5" s="892"/>
      <c r="C5" s="892"/>
      <c r="D5" s="496"/>
      <c r="E5" s="497"/>
      <c r="F5" s="893" t="s">
        <v>182</v>
      </c>
      <c r="G5" s="893"/>
      <c r="H5" s="893"/>
      <c r="I5" s="893"/>
      <c r="J5" s="893"/>
      <c r="K5" s="893"/>
      <c r="L5" s="893"/>
      <c r="M5" s="893"/>
      <c r="N5" s="152"/>
      <c r="O5" s="150"/>
      <c r="P5" s="152"/>
      <c r="Q5" s="152"/>
    </row>
    <row r="6" spans="1:17" s="142" customFormat="1" ht="29.4" customHeight="1" thickBot="1">
      <c r="A6" s="96"/>
      <c r="B6" s="418"/>
      <c r="C6" s="93"/>
      <c r="D6" s="96"/>
      <c r="E6" s="140"/>
      <c r="F6" s="93"/>
      <c r="G6" s="93"/>
      <c r="H6" s="93"/>
      <c r="I6" s="93"/>
      <c r="J6" s="136"/>
      <c r="K6" s="93"/>
      <c r="L6" s="136"/>
      <c r="M6" s="93"/>
      <c r="N6" s="93"/>
      <c r="O6" s="168"/>
    </row>
    <row r="7" spans="1:17" s="77" customFormat="1" ht="54" customHeight="1">
      <c r="A7" s="894" t="s">
        <v>1</v>
      </c>
      <c r="B7" s="896" t="s">
        <v>189</v>
      </c>
      <c r="C7" s="898" t="s">
        <v>325</v>
      </c>
      <c r="D7" s="900" t="s">
        <v>0</v>
      </c>
      <c r="E7" s="905" t="s">
        <v>141</v>
      </c>
      <c r="F7" s="900" t="s">
        <v>170</v>
      </c>
      <c r="G7" s="900" t="s">
        <v>171</v>
      </c>
      <c r="H7" s="900" t="s">
        <v>172</v>
      </c>
      <c r="I7" s="900"/>
      <c r="J7" s="900" t="s">
        <v>173</v>
      </c>
      <c r="K7" s="900"/>
      <c r="L7" s="900" t="s">
        <v>174</v>
      </c>
      <c r="M7" s="900"/>
      <c r="N7" s="903" t="s">
        <v>175</v>
      </c>
    </row>
    <row r="8" spans="1:17" s="77" customFormat="1" ht="30" customHeight="1">
      <c r="A8" s="895"/>
      <c r="B8" s="897"/>
      <c r="C8" s="899"/>
      <c r="D8" s="901"/>
      <c r="E8" s="906"/>
      <c r="F8" s="901"/>
      <c r="G8" s="901"/>
      <c r="H8" s="365" t="s">
        <v>176</v>
      </c>
      <c r="I8" s="754" t="s">
        <v>177</v>
      </c>
      <c r="J8" s="365" t="s">
        <v>176</v>
      </c>
      <c r="K8" s="754" t="s">
        <v>177</v>
      </c>
      <c r="L8" s="365" t="s">
        <v>176</v>
      </c>
      <c r="M8" s="754" t="s">
        <v>177</v>
      </c>
      <c r="N8" s="904"/>
      <c r="O8" s="78"/>
    </row>
    <row r="9" spans="1:17" s="79" customFormat="1" ht="14.4" customHeight="1">
      <c r="A9" s="252">
        <v>1</v>
      </c>
      <c r="B9" s="419">
        <v>2</v>
      </c>
      <c r="C9" s="253">
        <v>3</v>
      </c>
      <c r="D9" s="253">
        <v>4</v>
      </c>
      <c r="E9" s="498">
        <v>4</v>
      </c>
      <c r="F9" s="498">
        <v>5</v>
      </c>
      <c r="G9" s="498">
        <v>6</v>
      </c>
      <c r="H9" s="498">
        <v>7</v>
      </c>
      <c r="I9" s="498">
        <v>8</v>
      </c>
      <c r="J9" s="498">
        <v>9</v>
      </c>
      <c r="K9" s="498">
        <v>10</v>
      </c>
      <c r="L9" s="498">
        <v>11</v>
      </c>
      <c r="M9" s="498">
        <v>12</v>
      </c>
      <c r="N9" s="499">
        <v>13</v>
      </c>
    </row>
    <row r="10" spans="1:17" s="479" customFormat="1" ht="24" customHeight="1">
      <c r="A10" s="471" t="s">
        <v>29</v>
      </c>
      <c r="B10" s="654"/>
      <c r="C10" s="664" t="s">
        <v>326</v>
      </c>
      <c r="D10" s="472"/>
      <c r="E10" s="473"/>
      <c r="F10" s="474"/>
      <c r="G10" s="473"/>
      <c r="H10" s="475"/>
      <c r="I10" s="475"/>
      <c r="J10" s="475"/>
      <c r="K10" s="475"/>
      <c r="L10" s="475"/>
      <c r="M10" s="475"/>
      <c r="N10" s="476"/>
      <c r="O10" s="477"/>
      <c r="P10" s="478"/>
    </row>
    <row r="11" spans="1:17" s="470" customFormat="1" ht="27.6" customHeight="1">
      <c r="A11" s="835"/>
      <c r="B11" s="836"/>
      <c r="C11" s="837" t="s">
        <v>327</v>
      </c>
      <c r="D11" s="839"/>
      <c r="E11" s="840"/>
      <c r="F11" s="841"/>
      <c r="G11" s="842"/>
      <c r="H11" s="843"/>
      <c r="I11" s="844"/>
      <c r="J11" s="843"/>
      <c r="K11" s="843"/>
      <c r="L11" s="843"/>
      <c r="M11" s="843"/>
      <c r="N11" s="845"/>
      <c r="O11" s="468"/>
      <c r="P11" s="469"/>
    </row>
    <row r="12" spans="1:17" ht="54.6" customHeight="1">
      <c r="A12" s="117">
        <v>1</v>
      </c>
      <c r="B12" s="328" t="s">
        <v>428</v>
      </c>
      <c r="C12" s="658" t="s">
        <v>568</v>
      </c>
      <c r="D12" s="91" t="s">
        <v>136</v>
      </c>
      <c r="E12" s="517" t="s">
        <v>552</v>
      </c>
      <c r="F12" s="375"/>
      <c r="G12" s="773">
        <v>144</v>
      </c>
      <c r="H12" s="604"/>
      <c r="I12" s="604"/>
      <c r="J12" s="604"/>
      <c r="K12" s="604"/>
      <c r="L12" s="604"/>
      <c r="M12" s="604"/>
      <c r="N12" s="606"/>
      <c r="O12" s="274"/>
      <c r="P12" s="454"/>
    </row>
    <row r="13" spans="1:17" ht="18" customHeight="1">
      <c r="A13" s="117"/>
      <c r="B13" s="535"/>
      <c r="C13" s="659" t="s">
        <v>310</v>
      </c>
      <c r="D13" s="41" t="str">
        <f>D12</f>
        <v>m2</v>
      </c>
      <c r="E13" s="375" t="str">
        <f>E12</f>
        <v>m2</v>
      </c>
      <c r="F13" s="604">
        <v>1</v>
      </c>
      <c r="G13" s="604">
        <f>F13*G12</f>
        <v>144</v>
      </c>
      <c r="H13" s="604"/>
      <c r="I13" s="604"/>
      <c r="J13" s="604">
        <v>0</v>
      </c>
      <c r="K13" s="604">
        <f>J13*G13</f>
        <v>0</v>
      </c>
      <c r="L13" s="604"/>
      <c r="M13" s="604"/>
      <c r="N13" s="606">
        <f>M13+K13+I13</f>
        <v>0</v>
      </c>
      <c r="O13" s="274"/>
      <c r="P13" s="455">
        <v>6</v>
      </c>
    </row>
    <row r="14" spans="1:17" s="59" customFormat="1" ht="18" customHeight="1">
      <c r="A14" s="117"/>
      <c r="B14" s="329"/>
      <c r="C14" s="659" t="s">
        <v>311</v>
      </c>
      <c r="D14" s="456" t="s">
        <v>2</v>
      </c>
      <c r="E14" s="777" t="s">
        <v>169</v>
      </c>
      <c r="F14" s="777"/>
      <c r="G14" s="780">
        <f>F14*G13</f>
        <v>0</v>
      </c>
      <c r="H14" s="604"/>
      <c r="I14" s="604"/>
      <c r="J14" s="604"/>
      <c r="K14" s="604"/>
      <c r="L14" s="604">
        <v>0</v>
      </c>
      <c r="M14" s="604">
        <f>G14*L14</f>
        <v>0</v>
      </c>
      <c r="N14" s="606">
        <f>M14*1</f>
        <v>0</v>
      </c>
      <c r="O14" s="148"/>
      <c r="P14" s="459"/>
    </row>
    <row r="15" spans="1:17" s="59" customFormat="1" ht="40.200000000000003" customHeight="1">
      <c r="A15" s="460"/>
      <c r="B15" s="329" t="s">
        <v>209</v>
      </c>
      <c r="C15" s="659" t="s">
        <v>569</v>
      </c>
      <c r="D15" s="41" t="s">
        <v>137</v>
      </c>
      <c r="E15" s="375" t="s">
        <v>288</v>
      </c>
      <c r="F15" s="777">
        <v>1.1499999999999999</v>
      </c>
      <c r="G15" s="780">
        <v>140</v>
      </c>
      <c r="H15" s="604">
        <v>0</v>
      </c>
      <c r="I15" s="604">
        <f>G15*H15</f>
        <v>0</v>
      </c>
      <c r="J15" s="604"/>
      <c r="K15" s="604"/>
      <c r="L15" s="604"/>
      <c r="M15" s="604"/>
      <c r="N15" s="606">
        <f>M15+K15+I15</f>
        <v>0</v>
      </c>
      <c r="O15" s="148"/>
      <c r="P15" s="459"/>
    </row>
    <row r="16" spans="1:17" s="59" customFormat="1" ht="18" customHeight="1">
      <c r="A16" s="460"/>
      <c r="B16" s="422"/>
      <c r="C16" s="659" t="s">
        <v>313</v>
      </c>
      <c r="D16" s="456" t="s">
        <v>2</v>
      </c>
      <c r="E16" s="777" t="s">
        <v>169</v>
      </c>
      <c r="F16" s="777"/>
      <c r="G16" s="780">
        <f>F16*G13</f>
        <v>0</v>
      </c>
      <c r="H16" s="604">
        <v>0</v>
      </c>
      <c r="I16" s="604">
        <f>G16*H16</f>
        <v>0</v>
      </c>
      <c r="J16" s="604"/>
      <c r="K16" s="604"/>
      <c r="L16" s="604"/>
      <c r="M16" s="604"/>
      <c r="N16" s="606">
        <f>I16+K16+M16</f>
        <v>0</v>
      </c>
      <c r="O16" s="148"/>
      <c r="P16" s="459"/>
    </row>
    <row r="17" spans="1:16" ht="59.4" customHeight="1">
      <c r="A17" s="117">
        <f>A12+1</f>
        <v>2</v>
      </c>
      <c r="B17" s="328" t="s">
        <v>428</v>
      </c>
      <c r="C17" s="658" t="s">
        <v>570</v>
      </c>
      <c r="D17" s="91" t="s">
        <v>207</v>
      </c>
      <c r="E17" s="517" t="s">
        <v>287</v>
      </c>
      <c r="F17" s="375"/>
      <c r="G17" s="773">
        <f>((50.2+6.6+11)*0.4+(10.8+6.2)*0.25)*2.8+(8*2.1)*0.2</f>
        <v>91.196000000000012</v>
      </c>
      <c r="H17" s="604"/>
      <c r="I17" s="604"/>
      <c r="J17" s="604"/>
      <c r="K17" s="604"/>
      <c r="L17" s="604"/>
      <c r="M17" s="604"/>
      <c r="N17" s="606"/>
      <c r="O17" s="274"/>
      <c r="P17" s="454"/>
    </row>
    <row r="18" spans="1:16" ht="18" customHeight="1">
      <c r="A18" s="117"/>
      <c r="B18" s="535"/>
      <c r="C18" s="659" t="s">
        <v>310</v>
      </c>
      <c r="D18" s="41" t="str">
        <f>D17</f>
        <v>m3</v>
      </c>
      <c r="E18" s="375" t="str">
        <f>E17</f>
        <v>m3</v>
      </c>
      <c r="F18" s="604">
        <v>1</v>
      </c>
      <c r="G18" s="604">
        <f>F18*G17</f>
        <v>91.196000000000012</v>
      </c>
      <c r="H18" s="604"/>
      <c r="I18" s="604"/>
      <c r="J18" s="604"/>
      <c r="K18" s="604">
        <f>J18*G18</f>
        <v>0</v>
      </c>
      <c r="L18" s="604"/>
      <c r="M18" s="604"/>
      <c r="N18" s="606">
        <f>M18+K18+I18</f>
        <v>0</v>
      </c>
      <c r="O18" s="274"/>
      <c r="P18" s="455">
        <v>6</v>
      </c>
    </row>
    <row r="19" spans="1:16" s="59" customFormat="1" ht="18" customHeight="1">
      <c r="A19" s="117"/>
      <c r="B19" s="329"/>
      <c r="C19" s="659" t="s">
        <v>311</v>
      </c>
      <c r="D19" s="456" t="s">
        <v>2</v>
      </c>
      <c r="E19" s="777" t="s">
        <v>169</v>
      </c>
      <c r="F19" s="777"/>
      <c r="G19" s="780">
        <f>F19*G18</f>
        <v>0</v>
      </c>
      <c r="H19" s="604"/>
      <c r="I19" s="604"/>
      <c r="J19" s="604"/>
      <c r="K19" s="604"/>
      <c r="L19" s="604">
        <v>4</v>
      </c>
      <c r="M19" s="604">
        <f>G19*L19</f>
        <v>0</v>
      </c>
      <c r="N19" s="606">
        <f>M19*1</f>
        <v>0</v>
      </c>
      <c r="O19" s="148"/>
      <c r="P19" s="459"/>
    </row>
    <row r="20" spans="1:16" s="59" customFormat="1" ht="21" customHeight="1">
      <c r="A20" s="460"/>
      <c r="B20" s="329" t="s">
        <v>209</v>
      </c>
      <c r="C20" s="659" t="s">
        <v>573</v>
      </c>
      <c r="D20" s="41" t="s">
        <v>572</v>
      </c>
      <c r="E20" s="375" t="s">
        <v>571</v>
      </c>
      <c r="F20" s="777">
        <v>1.1499999999999999</v>
      </c>
      <c r="G20" s="780">
        <v>4</v>
      </c>
      <c r="H20" s="604">
        <v>0</v>
      </c>
      <c r="I20" s="604">
        <f>G20*H20</f>
        <v>0</v>
      </c>
      <c r="J20" s="604"/>
      <c r="K20" s="604"/>
      <c r="L20" s="604"/>
      <c r="M20" s="604"/>
      <c r="N20" s="606">
        <f>M20+K20+I20</f>
        <v>0</v>
      </c>
      <c r="O20" s="148"/>
      <c r="P20" s="459"/>
    </row>
    <row r="21" spans="1:16" s="59" customFormat="1" ht="18" customHeight="1">
      <c r="A21" s="460"/>
      <c r="B21" s="422"/>
      <c r="C21" s="659" t="s">
        <v>313</v>
      </c>
      <c r="D21" s="456" t="s">
        <v>2</v>
      </c>
      <c r="E21" s="777" t="s">
        <v>169</v>
      </c>
      <c r="F21" s="777"/>
      <c r="G21" s="780">
        <f>F21*G18</f>
        <v>0</v>
      </c>
      <c r="H21" s="604">
        <v>4</v>
      </c>
      <c r="I21" s="604">
        <f>G21*H21</f>
        <v>0</v>
      </c>
      <c r="J21" s="604"/>
      <c r="K21" s="604"/>
      <c r="L21" s="604"/>
      <c r="M21" s="604"/>
      <c r="N21" s="606">
        <f>I21+K21+M21</f>
        <v>0</v>
      </c>
      <c r="O21" s="148"/>
      <c r="P21" s="459"/>
    </row>
    <row r="22" spans="1:16" ht="36" customHeight="1">
      <c r="A22" s="117">
        <f>A17+1</f>
        <v>3</v>
      </c>
      <c r="B22" s="328" t="s">
        <v>428</v>
      </c>
      <c r="C22" s="658" t="s">
        <v>472</v>
      </c>
      <c r="D22" s="91" t="s">
        <v>136</v>
      </c>
      <c r="E22" s="517" t="s">
        <v>552</v>
      </c>
      <c r="F22" s="375"/>
      <c r="G22" s="773">
        <f>(2+1.4+1.15+3.1)*1.1+(1.1+1.2+1.6+2+2.2+1+4)*2</f>
        <v>34.615000000000002</v>
      </c>
      <c r="H22" s="604"/>
      <c r="I22" s="604"/>
      <c r="J22" s="604"/>
      <c r="K22" s="604"/>
      <c r="L22" s="604"/>
      <c r="M22" s="604"/>
      <c r="N22" s="606"/>
      <c r="O22" s="274"/>
      <c r="P22" s="454"/>
    </row>
    <row r="23" spans="1:16" ht="18" customHeight="1">
      <c r="A23" s="117"/>
      <c r="B23" s="535"/>
      <c r="C23" s="659" t="s">
        <v>310</v>
      </c>
      <c r="D23" s="41" t="str">
        <f>D22</f>
        <v>m2</v>
      </c>
      <c r="E23" s="375" t="str">
        <f>E22</f>
        <v>m2</v>
      </c>
      <c r="F23" s="604">
        <v>1</v>
      </c>
      <c r="G23" s="604">
        <f>F23*G22</f>
        <v>34.615000000000002</v>
      </c>
      <c r="H23" s="604"/>
      <c r="I23" s="604"/>
      <c r="J23" s="604"/>
      <c r="K23" s="604">
        <f>J23*G23</f>
        <v>0</v>
      </c>
      <c r="L23" s="604"/>
      <c r="M23" s="604"/>
      <c r="N23" s="606">
        <f>M23+K23+I23</f>
        <v>0</v>
      </c>
      <c r="O23" s="274"/>
      <c r="P23" s="455">
        <v>6</v>
      </c>
    </row>
    <row r="24" spans="1:16" ht="36" customHeight="1">
      <c r="A24" s="117">
        <f>A22+1</f>
        <v>4</v>
      </c>
      <c r="B24" s="328" t="s">
        <v>428</v>
      </c>
      <c r="C24" s="658" t="s">
        <v>469</v>
      </c>
      <c r="D24" s="91" t="s">
        <v>207</v>
      </c>
      <c r="E24" s="517" t="s">
        <v>287</v>
      </c>
      <c r="F24" s="375"/>
      <c r="G24" s="773">
        <f>((50.2+6.6+11)*0.4*0.6+(10.8+6.2)*0.3)*0.6+(8*2.1)*0.3*0.4</f>
        <v>14.8392</v>
      </c>
      <c r="H24" s="604"/>
      <c r="I24" s="604"/>
      <c r="J24" s="604"/>
      <c r="K24" s="604"/>
      <c r="L24" s="604"/>
      <c r="M24" s="604"/>
      <c r="N24" s="606"/>
      <c r="O24" s="274"/>
      <c r="P24" s="454"/>
    </row>
    <row r="25" spans="1:16" ht="18" customHeight="1">
      <c r="A25" s="117"/>
      <c r="B25" s="535"/>
      <c r="C25" s="659" t="s">
        <v>310</v>
      </c>
      <c r="D25" s="41" t="str">
        <f>D24</f>
        <v>m3</v>
      </c>
      <c r="E25" s="375" t="str">
        <f>E24</f>
        <v>m3</v>
      </c>
      <c r="F25" s="604">
        <v>1</v>
      </c>
      <c r="G25" s="604">
        <f>F25*G24</f>
        <v>14.8392</v>
      </c>
      <c r="H25" s="604"/>
      <c r="I25" s="604"/>
      <c r="J25" s="604"/>
      <c r="K25" s="604">
        <f>J25*G25</f>
        <v>0</v>
      </c>
      <c r="L25" s="604"/>
      <c r="M25" s="604"/>
      <c r="N25" s="606">
        <f>M25+K25+I25</f>
        <v>0</v>
      </c>
      <c r="O25" s="274"/>
      <c r="P25" s="455">
        <v>6</v>
      </c>
    </row>
    <row r="26" spans="1:16" ht="37.5" customHeight="1">
      <c r="A26" s="117">
        <f>A24+1</f>
        <v>5</v>
      </c>
      <c r="B26" s="328" t="s">
        <v>428</v>
      </c>
      <c r="C26" s="658" t="s">
        <v>470</v>
      </c>
      <c r="D26" s="658" t="s">
        <v>458</v>
      </c>
      <c r="E26" s="517" t="s">
        <v>287</v>
      </c>
      <c r="F26" s="375"/>
      <c r="G26" s="773">
        <f>G12*0.2+G17+G22*0.12+G24</f>
        <v>138.989</v>
      </c>
      <c r="H26" s="604"/>
      <c r="I26" s="604"/>
      <c r="J26" s="605"/>
      <c r="K26" s="604"/>
      <c r="L26" s="604"/>
      <c r="M26" s="604"/>
      <c r="N26" s="606"/>
      <c r="O26" s="274"/>
      <c r="P26" s="454"/>
    </row>
    <row r="27" spans="1:16">
      <c r="A27" s="117"/>
      <c r="B27" s="328"/>
      <c r="C27" s="659" t="s">
        <v>310</v>
      </c>
      <c r="D27" s="659" t="s">
        <v>455</v>
      </c>
      <c r="E27" s="375" t="s">
        <v>288</v>
      </c>
      <c r="F27" s="604">
        <v>1</v>
      </c>
      <c r="G27" s="604">
        <f>F27*G26</f>
        <v>138.989</v>
      </c>
      <c r="H27" s="604"/>
      <c r="I27" s="604"/>
      <c r="J27" s="605"/>
      <c r="K27" s="604">
        <f>J27*G27</f>
        <v>0</v>
      </c>
      <c r="L27" s="604"/>
      <c r="M27" s="604"/>
      <c r="N27" s="606">
        <f>M27+K27+I27</f>
        <v>0</v>
      </c>
      <c r="O27" s="274"/>
      <c r="P27" s="454">
        <v>31.25</v>
      </c>
    </row>
    <row r="28" spans="1:16" ht="51" customHeight="1">
      <c r="A28" s="117">
        <f>A26+1</f>
        <v>6</v>
      </c>
      <c r="B28" s="328" t="s">
        <v>211</v>
      </c>
      <c r="C28" s="658" t="s">
        <v>471</v>
      </c>
      <c r="D28" s="658" t="s">
        <v>456</v>
      </c>
      <c r="E28" s="517" t="s">
        <v>145</v>
      </c>
      <c r="F28" s="375"/>
      <c r="G28" s="773">
        <f>(G12*0.2+G17+G22*0.12+G24)*1.85</f>
        <v>257.12965000000003</v>
      </c>
      <c r="H28" s="604"/>
      <c r="I28" s="604"/>
      <c r="J28" s="605"/>
      <c r="K28" s="604"/>
      <c r="L28" s="604"/>
      <c r="M28" s="604"/>
      <c r="N28" s="606"/>
      <c r="O28" s="274"/>
      <c r="P28" s="454"/>
    </row>
    <row r="29" spans="1:16">
      <c r="A29" s="117"/>
      <c r="B29" s="535"/>
      <c r="C29" s="659" t="s">
        <v>333</v>
      </c>
      <c r="D29" s="659" t="s">
        <v>456</v>
      </c>
      <c r="E29" s="375" t="s">
        <v>145</v>
      </c>
      <c r="F29" s="607">
        <v>1</v>
      </c>
      <c r="G29" s="604">
        <f>G28</f>
        <v>257.12965000000003</v>
      </c>
      <c r="H29" s="604"/>
      <c r="I29" s="604"/>
      <c r="J29" s="605"/>
      <c r="K29" s="604"/>
      <c r="L29" s="604"/>
      <c r="M29" s="604">
        <f>L29*G29</f>
        <v>0</v>
      </c>
      <c r="N29" s="606">
        <f>M29+K29+I29</f>
        <v>0</v>
      </c>
      <c r="O29" s="274"/>
      <c r="P29" s="454"/>
    </row>
    <row r="30" spans="1:16" s="470" customFormat="1" ht="21" customHeight="1">
      <c r="A30" s="835"/>
      <c r="B30" s="836"/>
      <c r="C30" s="837" t="s">
        <v>328</v>
      </c>
      <c r="D30" s="839"/>
      <c r="E30" s="838"/>
      <c r="F30" s="846"/>
      <c r="G30" s="847"/>
      <c r="H30" s="848"/>
      <c r="I30" s="849"/>
      <c r="J30" s="848"/>
      <c r="K30" s="848"/>
      <c r="L30" s="848"/>
      <c r="M30" s="848"/>
      <c r="N30" s="850"/>
      <c r="O30" s="468"/>
      <c r="P30" s="469"/>
    </row>
    <row r="31" spans="1:16" ht="51.75" customHeight="1">
      <c r="A31" s="117">
        <f>A28+1</f>
        <v>7</v>
      </c>
      <c r="B31" s="328" t="s">
        <v>206</v>
      </c>
      <c r="C31" s="658" t="s">
        <v>334</v>
      </c>
      <c r="D31" s="658" t="s">
        <v>458</v>
      </c>
      <c r="E31" s="517" t="s">
        <v>287</v>
      </c>
      <c r="F31" s="375"/>
      <c r="G31" s="773">
        <f>0.55*0.8*(18.5+18.5+7.1*5)</f>
        <v>31.900000000000006</v>
      </c>
      <c r="H31" s="604"/>
      <c r="I31" s="776"/>
      <c r="J31" s="605"/>
      <c r="K31" s="604"/>
      <c r="L31" s="604"/>
      <c r="M31" s="604"/>
      <c r="N31" s="606"/>
      <c r="O31" s="274"/>
      <c r="P31" s="454"/>
    </row>
    <row r="32" spans="1:16">
      <c r="A32" s="117"/>
      <c r="B32" s="535"/>
      <c r="C32" s="659" t="s">
        <v>310</v>
      </c>
      <c r="D32" s="659" t="s">
        <v>455</v>
      </c>
      <c r="E32" s="375" t="s">
        <v>288</v>
      </c>
      <c r="F32" s="604">
        <v>1</v>
      </c>
      <c r="G32" s="604">
        <f>F32*$G$31</f>
        <v>31.900000000000006</v>
      </c>
      <c r="H32" s="604"/>
      <c r="I32" s="607"/>
      <c r="J32" s="605">
        <v>0</v>
      </c>
      <c r="K32" s="604">
        <f>J32*G32</f>
        <v>0</v>
      </c>
      <c r="L32" s="604"/>
      <c r="M32" s="604"/>
      <c r="N32" s="606">
        <f>M32+K32+I32</f>
        <v>0</v>
      </c>
      <c r="O32" s="274"/>
      <c r="P32" s="455">
        <v>1.25</v>
      </c>
    </row>
    <row r="33" spans="1:16" ht="32.4">
      <c r="A33" s="117"/>
      <c r="B33" s="328" t="s">
        <v>208</v>
      </c>
      <c r="C33" s="659" t="s">
        <v>329</v>
      </c>
      <c r="D33" s="659" t="s">
        <v>457</v>
      </c>
      <c r="E33" s="375" t="s">
        <v>142</v>
      </c>
      <c r="F33" s="623">
        <f>29.5*0.001</f>
        <v>2.9500000000000002E-2</v>
      </c>
      <c r="G33" s="604">
        <f t="shared" ref="G33:G34" si="0">F33*$G$31</f>
        <v>0.94105000000000028</v>
      </c>
      <c r="H33" s="604"/>
      <c r="I33" s="607"/>
      <c r="J33" s="605"/>
      <c r="K33" s="604"/>
      <c r="L33" s="604">
        <v>0</v>
      </c>
      <c r="M33" s="604">
        <f>L33*G33</f>
        <v>0</v>
      </c>
      <c r="N33" s="606">
        <f>M33+K33+I33</f>
        <v>0</v>
      </c>
      <c r="O33" s="274"/>
      <c r="P33" s="184"/>
    </row>
    <row r="34" spans="1:16" ht="18" customHeight="1">
      <c r="A34" s="117"/>
      <c r="B34" s="328"/>
      <c r="C34" s="659" t="s">
        <v>311</v>
      </c>
      <c r="D34" s="717" t="s">
        <v>290</v>
      </c>
      <c r="E34" s="777" t="s">
        <v>169</v>
      </c>
      <c r="F34" s="623"/>
      <c r="G34" s="604">
        <f t="shared" si="0"/>
        <v>0</v>
      </c>
      <c r="H34" s="604"/>
      <c r="I34" s="607"/>
      <c r="J34" s="605"/>
      <c r="K34" s="604"/>
      <c r="L34" s="604">
        <v>0</v>
      </c>
      <c r="M34" s="604">
        <f>L34*G34</f>
        <v>0</v>
      </c>
      <c r="N34" s="606">
        <f>M34+K34+I34</f>
        <v>0</v>
      </c>
      <c r="O34" s="274"/>
      <c r="P34" s="184"/>
    </row>
    <row r="35" spans="1:16" ht="37.5" customHeight="1">
      <c r="A35" s="117">
        <f>A31+1</f>
        <v>8</v>
      </c>
      <c r="B35" s="328" t="s">
        <v>210</v>
      </c>
      <c r="C35" s="658" t="s">
        <v>331</v>
      </c>
      <c r="D35" s="658" t="s">
        <v>458</v>
      </c>
      <c r="E35" s="517" t="s">
        <v>287</v>
      </c>
      <c r="F35" s="375"/>
      <c r="G35" s="773">
        <f>0.1*0.8*(18.5+18.5+7.1*5)</f>
        <v>5.8000000000000007</v>
      </c>
      <c r="H35" s="604"/>
      <c r="I35" s="604"/>
      <c r="J35" s="605"/>
      <c r="K35" s="604"/>
      <c r="L35" s="604"/>
      <c r="M35" s="604"/>
      <c r="N35" s="606"/>
      <c r="O35" s="274"/>
      <c r="P35" s="454"/>
    </row>
    <row r="36" spans="1:16">
      <c r="A36" s="117"/>
      <c r="B36" s="328"/>
      <c r="C36" s="659" t="s">
        <v>310</v>
      </c>
      <c r="D36" s="659" t="s">
        <v>455</v>
      </c>
      <c r="E36" s="375" t="s">
        <v>288</v>
      </c>
      <c r="F36" s="604">
        <v>1</v>
      </c>
      <c r="G36" s="604">
        <f>F36*G35</f>
        <v>5.8000000000000007</v>
      </c>
      <c r="H36" s="604"/>
      <c r="I36" s="604"/>
      <c r="J36" s="605">
        <v>0</v>
      </c>
      <c r="K36" s="604">
        <f>J36*G36</f>
        <v>0</v>
      </c>
      <c r="L36" s="604"/>
      <c r="M36" s="604"/>
      <c r="N36" s="606">
        <f>M36+K36+I36</f>
        <v>0</v>
      </c>
      <c r="O36" s="274"/>
      <c r="P36" s="454">
        <v>31.25</v>
      </c>
    </row>
    <row r="37" spans="1:16" ht="36" customHeight="1">
      <c r="A37" s="117">
        <f>A35+1</f>
        <v>9</v>
      </c>
      <c r="B37" s="328" t="s">
        <v>211</v>
      </c>
      <c r="C37" s="658" t="s">
        <v>332</v>
      </c>
      <c r="D37" s="658" t="s">
        <v>456</v>
      </c>
      <c r="E37" s="517" t="s">
        <v>145</v>
      </c>
      <c r="F37" s="375"/>
      <c r="G37" s="773">
        <f>((G31+G35))*1.85</f>
        <v>69.745000000000005</v>
      </c>
      <c r="H37" s="604"/>
      <c r="I37" s="604"/>
      <c r="J37" s="605"/>
      <c r="K37" s="604"/>
      <c r="L37" s="604"/>
      <c r="M37" s="604"/>
      <c r="N37" s="606"/>
      <c r="O37" s="274"/>
      <c r="P37" s="454"/>
    </row>
    <row r="38" spans="1:16">
      <c r="A38" s="117"/>
      <c r="B38" s="535"/>
      <c r="C38" s="659" t="s">
        <v>333</v>
      </c>
      <c r="D38" s="659" t="s">
        <v>456</v>
      </c>
      <c r="E38" s="375" t="s">
        <v>145</v>
      </c>
      <c r="F38" s="604">
        <v>1</v>
      </c>
      <c r="G38" s="604">
        <f>G37</f>
        <v>69.745000000000005</v>
      </c>
      <c r="H38" s="604"/>
      <c r="I38" s="604"/>
      <c r="J38" s="605"/>
      <c r="K38" s="604"/>
      <c r="L38" s="604">
        <v>0</v>
      </c>
      <c r="M38" s="604">
        <f>L38*G38</f>
        <v>0</v>
      </c>
      <c r="N38" s="606">
        <f>M38+K38+I38</f>
        <v>0</v>
      </c>
      <c r="O38" s="274"/>
      <c r="P38" s="454"/>
    </row>
    <row r="39" spans="1:16" ht="24" customHeight="1">
      <c r="A39" s="117">
        <f>A37+1</f>
        <v>10</v>
      </c>
      <c r="B39" s="328" t="s">
        <v>212</v>
      </c>
      <c r="C39" s="658" t="s">
        <v>335</v>
      </c>
      <c r="D39" s="658" t="s">
        <v>458</v>
      </c>
      <c r="E39" s="517" t="s">
        <v>287</v>
      </c>
      <c r="F39" s="375"/>
      <c r="G39" s="773">
        <f>G31+G35</f>
        <v>37.700000000000003</v>
      </c>
      <c r="H39" s="604"/>
      <c r="I39" s="604"/>
      <c r="J39" s="605"/>
      <c r="K39" s="604"/>
      <c r="L39" s="604"/>
      <c r="M39" s="604"/>
      <c r="N39" s="606"/>
      <c r="O39" s="274"/>
      <c r="P39" s="454"/>
    </row>
    <row r="40" spans="1:16">
      <c r="A40" s="117"/>
      <c r="B40" s="535"/>
      <c r="C40" s="659" t="s">
        <v>310</v>
      </c>
      <c r="D40" s="659" t="s">
        <v>455</v>
      </c>
      <c r="E40" s="375" t="s">
        <v>288</v>
      </c>
      <c r="F40" s="604">
        <v>1</v>
      </c>
      <c r="G40" s="604">
        <f>F40*G39</f>
        <v>37.700000000000003</v>
      </c>
      <c r="H40" s="604"/>
      <c r="I40" s="604"/>
      <c r="J40" s="605">
        <v>0</v>
      </c>
      <c r="K40" s="604">
        <f>J40*G40</f>
        <v>0</v>
      </c>
      <c r="L40" s="604"/>
      <c r="M40" s="604"/>
      <c r="N40" s="606">
        <f>M40+K40+I40</f>
        <v>0</v>
      </c>
      <c r="O40" s="274"/>
      <c r="P40" s="455">
        <v>0.5</v>
      </c>
    </row>
    <row r="41" spans="1:16" ht="32.4">
      <c r="A41" s="117"/>
      <c r="B41" s="328" t="s">
        <v>208</v>
      </c>
      <c r="C41" s="659" t="s">
        <v>329</v>
      </c>
      <c r="D41" s="659" t="s">
        <v>457</v>
      </c>
      <c r="E41" s="375" t="s">
        <v>142</v>
      </c>
      <c r="F41" s="778">
        <f>3.62*0.001</f>
        <v>3.6200000000000004E-3</v>
      </c>
      <c r="G41" s="604">
        <f>G39*F41</f>
        <v>0.13647400000000001</v>
      </c>
      <c r="H41" s="604"/>
      <c r="I41" s="604"/>
      <c r="J41" s="605"/>
      <c r="K41" s="604"/>
      <c r="L41" s="604">
        <v>0</v>
      </c>
      <c r="M41" s="604">
        <f>L41*G41</f>
        <v>0</v>
      </c>
      <c r="N41" s="606">
        <f>M41+K41+I41</f>
        <v>0</v>
      </c>
      <c r="O41" s="274"/>
      <c r="P41" s="184"/>
    </row>
    <row r="42" spans="1:16">
      <c r="A42" s="117"/>
      <c r="B42" s="328"/>
      <c r="C42" s="659" t="s">
        <v>311</v>
      </c>
      <c r="D42" s="717" t="s">
        <v>290</v>
      </c>
      <c r="E42" s="777" t="s">
        <v>169</v>
      </c>
      <c r="F42" s="778"/>
      <c r="G42" s="604">
        <f>F42*G39</f>
        <v>0</v>
      </c>
      <c r="H42" s="604"/>
      <c r="I42" s="604"/>
      <c r="J42" s="605"/>
      <c r="K42" s="604"/>
      <c r="L42" s="604">
        <v>0</v>
      </c>
      <c r="M42" s="604">
        <f>L42*G42</f>
        <v>0</v>
      </c>
      <c r="N42" s="606">
        <f>M42+K42+I42</f>
        <v>0</v>
      </c>
      <c r="O42" s="274"/>
      <c r="P42" s="184"/>
    </row>
    <row r="43" spans="1:16">
      <c r="A43" s="117"/>
      <c r="B43" s="329" t="s">
        <v>209</v>
      </c>
      <c r="C43" s="659" t="s">
        <v>330</v>
      </c>
      <c r="D43" s="659" t="s">
        <v>455</v>
      </c>
      <c r="E43" s="375" t="s">
        <v>288</v>
      </c>
      <c r="F43" s="778">
        <f>0.04*0.001</f>
        <v>4.0000000000000003E-5</v>
      </c>
      <c r="G43" s="604">
        <f>F43*G39</f>
        <v>1.5080000000000002E-3</v>
      </c>
      <c r="H43" s="604">
        <v>0</v>
      </c>
      <c r="I43" s="604">
        <f>H43*G43</f>
        <v>0</v>
      </c>
      <c r="J43" s="605"/>
      <c r="K43" s="604"/>
      <c r="L43" s="604"/>
      <c r="M43" s="604"/>
      <c r="N43" s="606">
        <f>M43+K43+I43</f>
        <v>0</v>
      </c>
      <c r="O43" s="274"/>
      <c r="P43" s="184"/>
    </row>
    <row r="44" spans="1:16" s="54" customFormat="1" ht="36" customHeight="1">
      <c r="A44" s="117">
        <f>A39+1</f>
        <v>11</v>
      </c>
      <c r="B44" s="328" t="s">
        <v>213</v>
      </c>
      <c r="C44" s="658" t="s">
        <v>336</v>
      </c>
      <c r="D44" s="91" t="s">
        <v>207</v>
      </c>
      <c r="E44" s="517" t="s">
        <v>287</v>
      </c>
      <c r="F44" s="604"/>
      <c r="G44" s="773">
        <f>G31-G61-G66</f>
        <v>3.7000000000000064</v>
      </c>
      <c r="H44" s="604"/>
      <c r="I44" s="604"/>
      <c r="J44" s="605"/>
      <c r="K44" s="604"/>
      <c r="L44" s="604"/>
      <c r="M44" s="604"/>
      <c r="N44" s="606"/>
      <c r="O44" s="271"/>
      <c r="P44" s="185"/>
    </row>
    <row r="45" spans="1:16" s="45" customFormat="1" ht="17.25" customHeight="1">
      <c r="A45" s="117"/>
      <c r="B45" s="329"/>
      <c r="C45" s="659" t="s">
        <v>310</v>
      </c>
      <c r="D45" s="41" t="s">
        <v>137</v>
      </c>
      <c r="E45" s="375" t="s">
        <v>288</v>
      </c>
      <c r="F45" s="604">
        <v>1</v>
      </c>
      <c r="G45" s="604">
        <f>F45*$G$44</f>
        <v>3.7000000000000064</v>
      </c>
      <c r="H45" s="604"/>
      <c r="I45" s="604"/>
      <c r="J45" s="605">
        <v>0</v>
      </c>
      <c r="K45" s="604">
        <f>J45*G45</f>
        <v>0</v>
      </c>
      <c r="L45" s="604"/>
      <c r="M45" s="604"/>
      <c r="N45" s="606">
        <f>M45+K45+I45</f>
        <v>0</v>
      </c>
      <c r="O45" s="143"/>
      <c r="P45" s="184">
        <v>7.5</v>
      </c>
    </row>
    <row r="46" spans="1:16" s="45" customFormat="1" ht="17.25" customHeight="1">
      <c r="A46" s="117"/>
      <c r="B46" s="329"/>
      <c r="C46" s="659" t="s">
        <v>311</v>
      </c>
      <c r="D46" s="41" t="s">
        <v>2</v>
      </c>
      <c r="E46" s="777" t="s">
        <v>169</v>
      </c>
      <c r="F46" s="776"/>
      <c r="G46" s="604">
        <f t="shared" ref="G46:G48" si="1">F46*$G$44</f>
        <v>0</v>
      </c>
      <c r="H46" s="604"/>
      <c r="I46" s="604"/>
      <c r="J46" s="605"/>
      <c r="K46" s="604"/>
      <c r="L46" s="604">
        <v>0</v>
      </c>
      <c r="M46" s="604">
        <f>L46*G46</f>
        <v>0</v>
      </c>
      <c r="N46" s="606">
        <f>M46+K46+I46</f>
        <v>0</v>
      </c>
      <c r="O46" s="143"/>
      <c r="P46" s="184"/>
    </row>
    <row r="47" spans="1:16" s="45" customFormat="1" ht="17.25" customHeight="1">
      <c r="A47" s="117"/>
      <c r="B47" s="329" t="s">
        <v>214</v>
      </c>
      <c r="C47" s="659" t="s">
        <v>337</v>
      </c>
      <c r="D47" s="41" t="s">
        <v>137</v>
      </c>
      <c r="E47" s="375" t="s">
        <v>288</v>
      </c>
      <c r="F47" s="776">
        <v>1.1499999999999999</v>
      </c>
      <c r="G47" s="604">
        <f t="shared" si="1"/>
        <v>4.255000000000007</v>
      </c>
      <c r="H47" s="604">
        <v>0</v>
      </c>
      <c r="I47" s="604">
        <f>H47*G47</f>
        <v>0</v>
      </c>
      <c r="J47" s="605"/>
      <c r="K47" s="604"/>
      <c r="L47" s="604"/>
      <c r="M47" s="604"/>
      <c r="N47" s="606">
        <f>M47+K47+I47</f>
        <v>0</v>
      </c>
      <c r="O47" s="143"/>
      <c r="P47" s="184"/>
    </row>
    <row r="48" spans="1:16" s="45" customFormat="1" ht="17.25" customHeight="1">
      <c r="A48" s="117"/>
      <c r="B48" s="329"/>
      <c r="C48" s="659" t="s">
        <v>311</v>
      </c>
      <c r="D48" s="41" t="s">
        <v>2</v>
      </c>
      <c r="E48" s="777" t="s">
        <v>169</v>
      </c>
      <c r="F48" s="776"/>
      <c r="G48" s="604">
        <f t="shared" si="1"/>
        <v>0</v>
      </c>
      <c r="H48" s="604">
        <v>0</v>
      </c>
      <c r="I48" s="604">
        <f>H48*G48</f>
        <v>0</v>
      </c>
      <c r="J48" s="604"/>
      <c r="K48" s="604"/>
      <c r="L48" s="604"/>
      <c r="M48" s="604"/>
      <c r="N48" s="606">
        <f>M48+K48+I48</f>
        <v>0</v>
      </c>
      <c r="O48" s="143"/>
      <c r="P48" s="184"/>
    </row>
    <row r="49" spans="1:16" ht="36" customHeight="1">
      <c r="A49" s="117">
        <f>A44+1</f>
        <v>12</v>
      </c>
      <c r="B49" s="328" t="s">
        <v>215</v>
      </c>
      <c r="C49" s="658" t="s">
        <v>338</v>
      </c>
      <c r="D49" s="91" t="s">
        <v>207</v>
      </c>
      <c r="E49" s="517" t="s">
        <v>287</v>
      </c>
      <c r="F49" s="375"/>
      <c r="G49" s="773">
        <f>G44</f>
        <v>3.7000000000000064</v>
      </c>
      <c r="H49" s="604"/>
      <c r="I49" s="604"/>
      <c r="J49" s="604"/>
      <c r="K49" s="604"/>
      <c r="L49" s="604"/>
      <c r="M49" s="604"/>
      <c r="N49" s="606"/>
      <c r="O49" s="274"/>
      <c r="P49" s="454"/>
    </row>
    <row r="50" spans="1:16" ht="19.2">
      <c r="A50" s="117"/>
      <c r="B50" s="535"/>
      <c r="C50" s="659" t="s">
        <v>310</v>
      </c>
      <c r="D50" s="41" t="s">
        <v>137</v>
      </c>
      <c r="E50" s="375" t="s">
        <v>288</v>
      </c>
      <c r="F50" s="604">
        <v>1</v>
      </c>
      <c r="G50" s="604">
        <f>F50*G49</f>
        <v>3.7000000000000064</v>
      </c>
      <c r="H50" s="604"/>
      <c r="I50" s="604"/>
      <c r="J50" s="604">
        <v>0</v>
      </c>
      <c r="K50" s="604">
        <f>J50*G50</f>
        <v>0</v>
      </c>
      <c r="L50" s="604"/>
      <c r="M50" s="604"/>
      <c r="N50" s="606">
        <f>M50+K50+I50</f>
        <v>0</v>
      </c>
      <c r="O50" s="274"/>
      <c r="P50" s="455">
        <v>6</v>
      </c>
    </row>
    <row r="51" spans="1:16" ht="32.4">
      <c r="A51" s="117"/>
      <c r="B51" s="328" t="s">
        <v>216</v>
      </c>
      <c r="C51" s="659" t="s">
        <v>339</v>
      </c>
      <c r="D51" s="41" t="str">
        <f>D50</f>
        <v>m3</v>
      </c>
      <c r="E51" s="375" t="str">
        <f>E50</f>
        <v>m3</v>
      </c>
      <c r="F51" s="623">
        <f>13*0.001</f>
        <v>1.3000000000000001E-2</v>
      </c>
      <c r="G51" s="604">
        <f>G49*F51</f>
        <v>4.8100000000000087E-2</v>
      </c>
      <c r="H51" s="604"/>
      <c r="I51" s="604"/>
      <c r="J51" s="604"/>
      <c r="K51" s="604"/>
      <c r="L51" s="604">
        <v>0</v>
      </c>
      <c r="M51" s="604">
        <f>L51*G51</f>
        <v>0</v>
      </c>
      <c r="N51" s="606">
        <f>M51+K51+I51</f>
        <v>0</v>
      </c>
      <c r="O51" s="274"/>
      <c r="P51" s="184"/>
    </row>
    <row r="52" spans="1:16" s="470" customFormat="1" ht="21" customHeight="1">
      <c r="A52" s="835"/>
      <c r="B52" s="836"/>
      <c r="C52" s="837" t="s">
        <v>326</v>
      </c>
      <c r="D52" s="839"/>
      <c r="E52" s="838"/>
      <c r="F52" s="846"/>
      <c r="G52" s="847"/>
      <c r="H52" s="848"/>
      <c r="I52" s="849"/>
      <c r="J52" s="848"/>
      <c r="K52" s="848"/>
      <c r="L52" s="848"/>
      <c r="M52" s="848"/>
      <c r="N52" s="850"/>
      <c r="O52" s="468"/>
      <c r="P52" s="469"/>
    </row>
    <row r="53" spans="1:16" s="59" customFormat="1" ht="36" customHeight="1">
      <c r="A53" s="457">
        <f>A49+1</f>
        <v>13</v>
      </c>
      <c r="B53" s="655" t="s">
        <v>213</v>
      </c>
      <c r="C53" s="665" t="s">
        <v>340</v>
      </c>
      <c r="D53" s="91" t="s">
        <v>207</v>
      </c>
      <c r="E53" s="517" t="s">
        <v>287</v>
      </c>
      <c r="F53" s="779"/>
      <c r="G53" s="773">
        <f>6.2</f>
        <v>6.2</v>
      </c>
      <c r="H53" s="604"/>
      <c r="I53" s="604"/>
      <c r="J53" s="604"/>
      <c r="K53" s="604"/>
      <c r="L53" s="604"/>
      <c r="M53" s="604"/>
      <c r="N53" s="606"/>
      <c r="O53" s="148"/>
      <c r="P53" s="459"/>
    </row>
    <row r="54" spans="1:16" s="59" customFormat="1" ht="18" customHeight="1">
      <c r="A54" s="117"/>
      <c r="B54" s="329"/>
      <c r="C54" s="659" t="s">
        <v>310</v>
      </c>
      <c r="D54" s="41" t="str">
        <f>D53</f>
        <v>m3</v>
      </c>
      <c r="E54" s="375" t="str">
        <f>E53</f>
        <v>m3</v>
      </c>
      <c r="F54" s="604">
        <v>1</v>
      </c>
      <c r="G54" s="780">
        <f>G53*F54</f>
        <v>6.2</v>
      </c>
      <c r="H54" s="604"/>
      <c r="I54" s="604"/>
      <c r="J54" s="604">
        <v>0</v>
      </c>
      <c r="K54" s="604">
        <f>G54*J54</f>
        <v>0</v>
      </c>
      <c r="L54" s="604"/>
      <c r="M54" s="604"/>
      <c r="N54" s="606">
        <f>I54+K54+M54</f>
        <v>0</v>
      </c>
      <c r="O54" s="148"/>
      <c r="P54" s="459">
        <v>7.5</v>
      </c>
    </row>
    <row r="55" spans="1:16" s="59" customFormat="1" ht="18" customHeight="1">
      <c r="A55" s="117"/>
      <c r="B55" s="329"/>
      <c r="C55" s="659" t="s">
        <v>311</v>
      </c>
      <c r="D55" s="456" t="s">
        <v>2</v>
      </c>
      <c r="E55" s="777" t="s">
        <v>169</v>
      </c>
      <c r="F55" s="777"/>
      <c r="G55" s="780">
        <f>F55*G53</f>
        <v>0</v>
      </c>
      <c r="H55" s="604"/>
      <c r="I55" s="604"/>
      <c r="J55" s="604"/>
      <c r="K55" s="604"/>
      <c r="L55" s="604">
        <v>4</v>
      </c>
      <c r="M55" s="604">
        <f>G55*L55</f>
        <v>0</v>
      </c>
      <c r="N55" s="606">
        <f>M55*1</f>
        <v>0</v>
      </c>
      <c r="O55" s="148"/>
      <c r="P55" s="459"/>
    </row>
    <row r="56" spans="1:16" s="59" customFormat="1" ht="18" customHeight="1">
      <c r="A56" s="460"/>
      <c r="B56" s="329" t="s">
        <v>209</v>
      </c>
      <c r="C56" s="666" t="s">
        <v>330</v>
      </c>
      <c r="D56" s="41" t="s">
        <v>137</v>
      </c>
      <c r="E56" s="375" t="s">
        <v>288</v>
      </c>
      <c r="F56" s="777">
        <v>1.1499999999999999</v>
      </c>
      <c r="G56" s="780">
        <f>F56*G53</f>
        <v>7.13</v>
      </c>
      <c r="H56" s="604">
        <v>0</v>
      </c>
      <c r="I56" s="604">
        <f>G56*H56</f>
        <v>0</v>
      </c>
      <c r="J56" s="604"/>
      <c r="K56" s="604"/>
      <c r="L56" s="604"/>
      <c r="M56" s="604"/>
      <c r="N56" s="606">
        <f>M56+K56+I56</f>
        <v>0</v>
      </c>
      <c r="O56" s="148"/>
      <c r="P56" s="459"/>
    </row>
    <row r="57" spans="1:16" s="59" customFormat="1" ht="18" customHeight="1">
      <c r="A57" s="460"/>
      <c r="B57" s="422"/>
      <c r="C57" s="659" t="s">
        <v>313</v>
      </c>
      <c r="D57" s="456" t="s">
        <v>2</v>
      </c>
      <c r="E57" s="777" t="s">
        <v>169</v>
      </c>
      <c r="F57" s="777"/>
      <c r="G57" s="780">
        <f>F57*G53</f>
        <v>0</v>
      </c>
      <c r="H57" s="604">
        <v>0</v>
      </c>
      <c r="I57" s="604">
        <f>G57*H57</f>
        <v>0</v>
      </c>
      <c r="J57" s="604"/>
      <c r="K57" s="604"/>
      <c r="L57" s="604"/>
      <c r="M57" s="604"/>
      <c r="N57" s="606">
        <f>I57+K57+M57</f>
        <v>0</v>
      </c>
      <c r="O57" s="148"/>
      <c r="P57" s="459"/>
    </row>
    <row r="58" spans="1:16" ht="36" customHeight="1">
      <c r="A58" s="457">
        <f>A53+1</f>
        <v>14</v>
      </c>
      <c r="B58" s="328" t="s">
        <v>215</v>
      </c>
      <c r="C58" s="667" t="s">
        <v>342</v>
      </c>
      <c r="D58" s="91" t="s">
        <v>207</v>
      </c>
      <c r="E58" s="517" t="s">
        <v>287</v>
      </c>
      <c r="F58" s="375"/>
      <c r="G58" s="773">
        <f>G53</f>
        <v>6.2</v>
      </c>
      <c r="H58" s="604"/>
      <c r="I58" s="604"/>
      <c r="J58" s="604"/>
      <c r="K58" s="604"/>
      <c r="L58" s="604"/>
      <c r="M58" s="604"/>
      <c r="N58" s="606"/>
      <c r="O58" s="274"/>
      <c r="P58" s="454"/>
    </row>
    <row r="59" spans="1:16">
      <c r="A59" s="117"/>
      <c r="B59" s="535"/>
      <c r="C59" s="659" t="s">
        <v>310</v>
      </c>
      <c r="D59" s="41" t="str">
        <f>D58</f>
        <v>m3</v>
      </c>
      <c r="E59" s="375" t="str">
        <f>E58</f>
        <v>m3</v>
      </c>
      <c r="F59" s="604">
        <v>1</v>
      </c>
      <c r="G59" s="604">
        <f>F59*G58</f>
        <v>6.2</v>
      </c>
      <c r="H59" s="604"/>
      <c r="I59" s="604"/>
      <c r="J59" s="604">
        <v>0</v>
      </c>
      <c r="K59" s="604">
        <f>J59*G59</f>
        <v>0</v>
      </c>
      <c r="L59" s="604"/>
      <c r="M59" s="604"/>
      <c r="N59" s="606">
        <f>M59+K59+I59</f>
        <v>0</v>
      </c>
      <c r="O59" s="274"/>
      <c r="P59" s="455">
        <v>6</v>
      </c>
    </row>
    <row r="60" spans="1:16" ht="32.4">
      <c r="A60" s="117"/>
      <c r="B60" s="328" t="s">
        <v>217</v>
      </c>
      <c r="C60" s="41" t="s">
        <v>339</v>
      </c>
      <c r="D60" s="41" t="str">
        <f>D59</f>
        <v>m3</v>
      </c>
      <c r="E60" s="375" t="str">
        <f>E59</f>
        <v>m3</v>
      </c>
      <c r="F60" s="623">
        <f>13*0.001</f>
        <v>1.3000000000000001E-2</v>
      </c>
      <c r="G60" s="604">
        <f>G58*F60</f>
        <v>8.0600000000000005E-2</v>
      </c>
      <c r="H60" s="604"/>
      <c r="I60" s="604"/>
      <c r="J60" s="604"/>
      <c r="K60" s="604"/>
      <c r="L60" s="604">
        <v>0</v>
      </c>
      <c r="M60" s="604">
        <f>L60*G60</f>
        <v>0</v>
      </c>
      <c r="N60" s="606">
        <f>M60+K60+I60</f>
        <v>0</v>
      </c>
      <c r="O60" s="274"/>
      <c r="P60" s="184"/>
    </row>
    <row r="61" spans="1:16" s="54" customFormat="1" ht="36" customHeight="1">
      <c r="A61" s="117">
        <f>A58+1</f>
        <v>15</v>
      </c>
      <c r="B61" s="328" t="s">
        <v>218</v>
      </c>
      <c r="C61" s="658" t="s">
        <v>343</v>
      </c>
      <c r="D61" s="91" t="s">
        <v>207</v>
      </c>
      <c r="E61" s="517" t="s">
        <v>287</v>
      </c>
      <c r="F61" s="604"/>
      <c r="G61" s="773">
        <f>6.2</f>
        <v>6.2</v>
      </c>
      <c r="H61" s="604"/>
      <c r="I61" s="604"/>
      <c r="J61" s="604"/>
      <c r="K61" s="604"/>
      <c r="L61" s="604"/>
      <c r="M61" s="604"/>
      <c r="N61" s="606"/>
      <c r="O61" s="271"/>
      <c r="P61" s="185"/>
    </row>
    <row r="62" spans="1:16" s="45" customFormat="1" ht="15" customHeight="1">
      <c r="A62" s="117"/>
      <c r="B62" s="329"/>
      <c r="C62" s="659" t="s">
        <v>310</v>
      </c>
      <c r="D62" s="41" t="str">
        <f>D61</f>
        <v>m3</v>
      </c>
      <c r="E62" s="375" t="str">
        <f>E61</f>
        <v>m3</v>
      </c>
      <c r="F62" s="604">
        <v>1</v>
      </c>
      <c r="G62" s="604">
        <f>F62*G61</f>
        <v>6.2</v>
      </c>
      <c r="H62" s="604"/>
      <c r="I62" s="604"/>
      <c r="J62" s="604">
        <v>0</v>
      </c>
      <c r="K62" s="604">
        <f>J62*G62</f>
        <v>0</v>
      </c>
      <c r="L62" s="604"/>
      <c r="M62" s="604"/>
      <c r="N62" s="606">
        <f>M62+K62+I62</f>
        <v>0</v>
      </c>
      <c r="O62" s="143"/>
      <c r="P62" s="184">
        <v>62.5</v>
      </c>
    </row>
    <row r="63" spans="1:16" s="45" customFormat="1" ht="17.25" customHeight="1">
      <c r="A63" s="117"/>
      <c r="B63" s="329"/>
      <c r="C63" s="659" t="s">
        <v>311</v>
      </c>
      <c r="D63" s="41" t="s">
        <v>2</v>
      </c>
      <c r="E63" s="777" t="s">
        <v>169</v>
      </c>
      <c r="F63" s="776"/>
      <c r="G63" s="604">
        <f>G61*F63</f>
        <v>0</v>
      </c>
      <c r="H63" s="604"/>
      <c r="I63" s="604"/>
      <c r="J63" s="604"/>
      <c r="K63" s="604"/>
      <c r="L63" s="604">
        <v>4</v>
      </c>
      <c r="M63" s="604">
        <f>L63*G63</f>
        <v>0</v>
      </c>
      <c r="N63" s="606">
        <f>M63+K63+I63</f>
        <v>0</v>
      </c>
      <c r="O63" s="143"/>
      <c r="P63" s="184"/>
    </row>
    <row r="64" spans="1:16" s="45" customFormat="1" ht="17.25" customHeight="1">
      <c r="A64" s="117"/>
      <c r="B64" s="329" t="s">
        <v>219</v>
      </c>
      <c r="C64" s="659" t="s">
        <v>344</v>
      </c>
      <c r="D64" s="41" t="s">
        <v>137</v>
      </c>
      <c r="E64" s="375" t="s">
        <v>288</v>
      </c>
      <c r="F64" s="776">
        <v>1.02</v>
      </c>
      <c r="G64" s="604">
        <f>F64*G61</f>
        <v>6.3240000000000007</v>
      </c>
      <c r="H64" s="604">
        <v>0</v>
      </c>
      <c r="I64" s="604">
        <f>H64*G64</f>
        <v>0</v>
      </c>
      <c r="J64" s="604"/>
      <c r="K64" s="604"/>
      <c r="L64" s="604"/>
      <c r="M64" s="604"/>
      <c r="N64" s="606">
        <f>M64+K64+I64</f>
        <v>0</v>
      </c>
      <c r="O64" s="143"/>
      <c r="P64" s="184"/>
    </row>
    <row r="65" spans="1:16" s="45" customFormat="1" ht="17.25" customHeight="1">
      <c r="A65" s="117"/>
      <c r="B65" s="329"/>
      <c r="C65" s="659" t="s">
        <v>313</v>
      </c>
      <c r="D65" s="41" t="s">
        <v>2</v>
      </c>
      <c r="E65" s="777" t="s">
        <v>169</v>
      </c>
      <c r="F65" s="604">
        <v>0.62</v>
      </c>
      <c r="G65" s="604">
        <f>G61*F65</f>
        <v>3.8439999999999999</v>
      </c>
      <c r="H65" s="604">
        <v>0</v>
      </c>
      <c r="I65" s="604">
        <f>H65*G65</f>
        <v>0</v>
      </c>
      <c r="J65" s="604"/>
      <c r="K65" s="604"/>
      <c r="L65" s="604"/>
      <c r="M65" s="604"/>
      <c r="N65" s="606">
        <f>M65+K65+I65</f>
        <v>0</v>
      </c>
      <c r="O65" s="143"/>
      <c r="P65" s="184"/>
    </row>
    <row r="66" spans="1:16" s="54" customFormat="1" ht="36" customHeight="1">
      <c r="A66" s="117">
        <f>A61+1</f>
        <v>16</v>
      </c>
      <c r="B66" s="328" t="s">
        <v>220</v>
      </c>
      <c r="C66" s="658" t="s">
        <v>345</v>
      </c>
      <c r="D66" s="91" t="s">
        <v>207</v>
      </c>
      <c r="E66" s="517" t="s">
        <v>287</v>
      </c>
      <c r="F66" s="604"/>
      <c r="G66" s="773">
        <f>22</f>
        <v>22</v>
      </c>
      <c r="H66" s="604"/>
      <c r="I66" s="604"/>
      <c r="J66" s="604"/>
      <c r="K66" s="604"/>
      <c r="L66" s="604"/>
      <c r="M66" s="604"/>
      <c r="N66" s="606"/>
      <c r="O66" s="271"/>
      <c r="P66" s="185"/>
    </row>
    <row r="67" spans="1:16" s="45" customFormat="1" ht="17.25" customHeight="1">
      <c r="A67" s="117"/>
      <c r="B67" s="329"/>
      <c r="C67" s="659" t="s">
        <v>310</v>
      </c>
      <c r="D67" s="41" t="str">
        <f>D66</f>
        <v>m3</v>
      </c>
      <c r="E67" s="375" t="str">
        <f>E66</f>
        <v>m3</v>
      </c>
      <c r="F67" s="604">
        <v>1</v>
      </c>
      <c r="G67" s="607">
        <f>F67*G66</f>
        <v>22</v>
      </c>
      <c r="H67" s="604"/>
      <c r="I67" s="604"/>
      <c r="J67" s="604">
        <v>0</v>
      </c>
      <c r="K67" s="604">
        <f>J67*G67</f>
        <v>0</v>
      </c>
      <c r="L67" s="604"/>
      <c r="M67" s="604"/>
      <c r="N67" s="606">
        <f t="shared" ref="N67:N74" si="2">M67+K67+I67</f>
        <v>0</v>
      </c>
      <c r="O67" s="143"/>
      <c r="P67" s="184">
        <v>75</v>
      </c>
    </row>
    <row r="68" spans="1:16" s="45" customFormat="1" ht="17.25" customHeight="1">
      <c r="A68" s="117"/>
      <c r="B68" s="329"/>
      <c r="C68" s="659" t="s">
        <v>311</v>
      </c>
      <c r="D68" s="41" t="s">
        <v>2</v>
      </c>
      <c r="E68" s="777" t="s">
        <v>169</v>
      </c>
      <c r="F68" s="604"/>
      <c r="G68" s="607">
        <f>G66*F68</f>
        <v>0</v>
      </c>
      <c r="H68" s="604"/>
      <c r="I68" s="604"/>
      <c r="J68" s="604"/>
      <c r="K68" s="604"/>
      <c r="L68" s="604">
        <v>4</v>
      </c>
      <c r="M68" s="604">
        <f>L68*G68</f>
        <v>0</v>
      </c>
      <c r="N68" s="606">
        <f t="shared" si="2"/>
        <v>0</v>
      </c>
      <c r="O68" s="143"/>
      <c r="P68" s="184"/>
    </row>
    <row r="69" spans="1:16" s="45" customFormat="1" ht="17.25" customHeight="1">
      <c r="A69" s="117"/>
      <c r="B69" s="328"/>
      <c r="C69" s="659" t="s">
        <v>346</v>
      </c>
      <c r="D69" s="41" t="s">
        <v>4</v>
      </c>
      <c r="E69" s="375" t="s">
        <v>145</v>
      </c>
      <c r="F69" s="604">
        <v>1.03</v>
      </c>
      <c r="G69" s="781">
        <f>(490)*F69/1000</f>
        <v>0.50470000000000004</v>
      </c>
      <c r="H69" s="604">
        <v>0</v>
      </c>
      <c r="I69" s="604">
        <f t="shared" ref="I69:I74" si="3">H69*G69</f>
        <v>0</v>
      </c>
      <c r="J69" s="604"/>
      <c r="K69" s="604"/>
      <c r="L69" s="604"/>
      <c r="M69" s="604"/>
      <c r="N69" s="606">
        <f t="shared" si="2"/>
        <v>0</v>
      </c>
      <c r="O69" s="143"/>
      <c r="P69" s="184"/>
    </row>
    <row r="70" spans="1:16" s="45" customFormat="1" ht="17.25" customHeight="1">
      <c r="A70" s="117"/>
      <c r="B70" s="328"/>
      <c r="C70" s="659" t="s">
        <v>347</v>
      </c>
      <c r="D70" s="41" t="s">
        <v>4</v>
      </c>
      <c r="E70" s="375" t="s">
        <v>145</v>
      </c>
      <c r="F70" s="604">
        <v>1.03</v>
      </c>
      <c r="G70" s="781">
        <f>(375+100+270)*F70/1000</f>
        <v>0.76734999999999998</v>
      </c>
      <c r="H70" s="604">
        <v>0</v>
      </c>
      <c r="I70" s="604">
        <f t="shared" si="3"/>
        <v>0</v>
      </c>
      <c r="J70" s="604"/>
      <c r="K70" s="604"/>
      <c r="L70" s="604"/>
      <c r="M70" s="604"/>
      <c r="N70" s="606">
        <f t="shared" si="2"/>
        <v>0</v>
      </c>
      <c r="O70" s="143"/>
      <c r="P70" s="184"/>
    </row>
    <row r="71" spans="1:16" s="45" customFormat="1" ht="17.25" customHeight="1">
      <c r="A71" s="117"/>
      <c r="B71" s="329"/>
      <c r="C71" s="659" t="s">
        <v>348</v>
      </c>
      <c r="D71" s="41" t="s">
        <v>137</v>
      </c>
      <c r="E71" s="375" t="s">
        <v>288</v>
      </c>
      <c r="F71" s="776">
        <v>1.0149999999999999</v>
      </c>
      <c r="G71" s="604">
        <f>F71*G66</f>
        <v>22.33</v>
      </c>
      <c r="H71" s="604">
        <v>0</v>
      </c>
      <c r="I71" s="604">
        <f t="shared" si="3"/>
        <v>0</v>
      </c>
      <c r="J71" s="604"/>
      <c r="K71" s="604"/>
      <c r="L71" s="604"/>
      <c r="M71" s="604"/>
      <c r="N71" s="606">
        <f t="shared" si="2"/>
        <v>0</v>
      </c>
      <c r="O71" s="143"/>
      <c r="P71" s="184"/>
    </row>
    <row r="72" spans="1:16" s="45" customFormat="1" ht="17.25" customHeight="1">
      <c r="A72" s="117"/>
      <c r="B72" s="329"/>
      <c r="C72" s="659" t="s">
        <v>349</v>
      </c>
      <c r="D72" s="41" t="s">
        <v>140</v>
      </c>
      <c r="E72" s="375" t="s">
        <v>197</v>
      </c>
      <c r="F72" s="604">
        <f>88.1/100</f>
        <v>0.88099999999999989</v>
      </c>
      <c r="G72" s="607">
        <f>F72*G66</f>
        <v>19.381999999999998</v>
      </c>
      <c r="H72" s="604">
        <v>0</v>
      </c>
      <c r="I72" s="604">
        <f t="shared" si="3"/>
        <v>0</v>
      </c>
      <c r="J72" s="604"/>
      <c r="K72" s="604"/>
      <c r="L72" s="604"/>
      <c r="M72" s="604"/>
      <c r="N72" s="606">
        <f t="shared" si="2"/>
        <v>0</v>
      </c>
      <c r="O72" s="143"/>
      <c r="P72" s="184"/>
    </row>
    <row r="73" spans="1:16" s="42" customFormat="1" ht="17.25" customHeight="1">
      <c r="A73" s="461"/>
      <c r="B73" s="656"/>
      <c r="C73" s="659" t="s">
        <v>350</v>
      </c>
      <c r="D73" s="41" t="s">
        <v>137</v>
      </c>
      <c r="E73" s="375" t="s">
        <v>288</v>
      </c>
      <c r="F73" s="776">
        <f>(1)/100</f>
        <v>0.01</v>
      </c>
      <c r="G73" s="604">
        <f>F73*G66</f>
        <v>0.22</v>
      </c>
      <c r="H73" s="604">
        <v>0</v>
      </c>
      <c r="I73" s="604">
        <f t="shared" si="3"/>
        <v>0</v>
      </c>
      <c r="J73" s="604"/>
      <c r="K73" s="604"/>
      <c r="L73" s="604"/>
      <c r="M73" s="604"/>
      <c r="N73" s="606">
        <f t="shared" si="2"/>
        <v>0</v>
      </c>
      <c r="O73" s="272"/>
      <c r="P73" s="186"/>
    </row>
    <row r="74" spans="1:16" s="45" customFormat="1" ht="17.25" customHeight="1">
      <c r="A74" s="117"/>
      <c r="B74" s="329"/>
      <c r="C74" s="659" t="s">
        <v>313</v>
      </c>
      <c r="D74" s="41" t="s">
        <v>2</v>
      </c>
      <c r="E74" s="777" t="s">
        <v>169</v>
      </c>
      <c r="F74" s="604"/>
      <c r="G74" s="607">
        <f>G66*F74</f>
        <v>0</v>
      </c>
      <c r="H74" s="604">
        <v>0</v>
      </c>
      <c r="I74" s="604">
        <f t="shared" si="3"/>
        <v>0</v>
      </c>
      <c r="J74" s="604"/>
      <c r="K74" s="604"/>
      <c r="L74" s="604"/>
      <c r="M74" s="604"/>
      <c r="N74" s="606">
        <f t="shared" si="2"/>
        <v>0</v>
      </c>
      <c r="O74" s="143"/>
      <c r="P74" s="184"/>
    </row>
    <row r="75" spans="1:16" s="54" customFormat="1" ht="36" customHeight="1">
      <c r="A75" s="117">
        <f>A66+1</f>
        <v>17</v>
      </c>
      <c r="B75" s="328" t="s">
        <v>226</v>
      </c>
      <c r="C75" s="658" t="s">
        <v>351</v>
      </c>
      <c r="D75" s="91" t="s">
        <v>136</v>
      </c>
      <c r="E75" s="517" t="s">
        <v>552</v>
      </c>
      <c r="F75" s="773"/>
      <c r="G75" s="773">
        <v>30</v>
      </c>
      <c r="H75" s="604"/>
      <c r="I75" s="604"/>
      <c r="J75" s="604"/>
      <c r="K75" s="604"/>
      <c r="L75" s="604"/>
      <c r="M75" s="604"/>
      <c r="N75" s="606"/>
      <c r="O75" s="462">
        <f>((11*4)+(14*3)+2.8+2.4+2)*2.2*2</f>
        <v>410.08000000000004</v>
      </c>
      <c r="P75" s="185"/>
    </row>
    <row r="76" spans="1:16" s="45" customFormat="1" ht="17.25" customHeight="1">
      <c r="A76" s="117"/>
      <c r="B76" s="329"/>
      <c r="C76" s="659" t="s">
        <v>310</v>
      </c>
      <c r="D76" s="41" t="str">
        <f>D75</f>
        <v>m2</v>
      </c>
      <c r="E76" s="375" t="str">
        <f>E75</f>
        <v>m2</v>
      </c>
      <c r="F76" s="604">
        <v>1</v>
      </c>
      <c r="G76" s="604">
        <f>G75*F76</f>
        <v>30</v>
      </c>
      <c r="H76" s="604"/>
      <c r="I76" s="604"/>
      <c r="J76" s="604">
        <v>0</v>
      </c>
      <c r="K76" s="604">
        <f>J76*G76</f>
        <v>0</v>
      </c>
      <c r="L76" s="604"/>
      <c r="M76" s="604"/>
      <c r="N76" s="606">
        <f t="shared" ref="N76:N81" si="4">M76+K76+I76</f>
        <v>0</v>
      </c>
      <c r="O76" s="143"/>
      <c r="P76" s="184">
        <v>5</v>
      </c>
    </row>
    <row r="77" spans="1:16" s="45" customFormat="1" ht="17.25" customHeight="1">
      <c r="A77" s="117"/>
      <c r="B77" s="329"/>
      <c r="C77" s="659" t="s">
        <v>313</v>
      </c>
      <c r="D77" s="41" t="s">
        <v>2</v>
      </c>
      <c r="E77" s="777" t="s">
        <v>169</v>
      </c>
      <c r="F77" s="623">
        <f>3.33*0.01*0.5</f>
        <v>1.6650000000000002E-2</v>
      </c>
      <c r="G77" s="604">
        <f>G75*F77</f>
        <v>0.49950000000000006</v>
      </c>
      <c r="H77" s="604"/>
      <c r="I77" s="604"/>
      <c r="J77" s="604"/>
      <c r="K77" s="604"/>
      <c r="L77" s="604"/>
      <c r="M77" s="604">
        <f>L77*G77</f>
        <v>0</v>
      </c>
      <c r="N77" s="606">
        <f t="shared" si="4"/>
        <v>0</v>
      </c>
      <c r="O77" s="143"/>
      <c r="P77" s="184"/>
    </row>
    <row r="78" spans="1:16" s="45" customFormat="1" ht="17.25" customHeight="1">
      <c r="A78" s="117"/>
      <c r="B78" s="329" t="s">
        <v>227</v>
      </c>
      <c r="C78" s="659" t="s">
        <v>352</v>
      </c>
      <c r="D78" s="41" t="s">
        <v>228</v>
      </c>
      <c r="E78" s="375" t="s">
        <v>16</v>
      </c>
      <c r="F78" s="623">
        <v>0.2</v>
      </c>
      <c r="G78" s="604">
        <f>F78*G75</f>
        <v>6</v>
      </c>
      <c r="H78" s="604"/>
      <c r="I78" s="604">
        <f>H78*G78</f>
        <v>0</v>
      </c>
      <c r="J78" s="604"/>
      <c r="K78" s="604"/>
      <c r="L78" s="604"/>
      <c r="M78" s="604"/>
      <c r="N78" s="606">
        <f t="shared" si="4"/>
        <v>0</v>
      </c>
      <c r="O78" s="143"/>
      <c r="P78" s="184"/>
    </row>
    <row r="79" spans="1:16" s="45" customFormat="1" ht="17.25" customHeight="1">
      <c r="A79" s="117"/>
      <c r="B79" s="329" t="s">
        <v>229</v>
      </c>
      <c r="C79" s="659" t="s">
        <v>353</v>
      </c>
      <c r="D79" s="41" t="s">
        <v>140</v>
      </c>
      <c r="E79" s="375" t="s">
        <v>197</v>
      </c>
      <c r="F79" s="604">
        <f>230*0.01*0.5</f>
        <v>1.1500000000000001</v>
      </c>
      <c r="G79" s="604">
        <f>F79*G75</f>
        <v>34.500000000000007</v>
      </c>
      <c r="H79" s="604"/>
      <c r="I79" s="604">
        <f>H79*G79</f>
        <v>0</v>
      </c>
      <c r="J79" s="604"/>
      <c r="K79" s="604"/>
      <c r="L79" s="604"/>
      <c r="M79" s="604"/>
      <c r="N79" s="606">
        <f t="shared" si="4"/>
        <v>0</v>
      </c>
      <c r="O79" s="143"/>
      <c r="P79" s="184"/>
    </row>
    <row r="80" spans="1:16" s="45" customFormat="1" ht="17.25" customHeight="1">
      <c r="A80" s="117"/>
      <c r="B80" s="329"/>
      <c r="C80" s="659" t="s">
        <v>354</v>
      </c>
      <c r="D80" s="41" t="s">
        <v>16</v>
      </c>
      <c r="E80" s="375" t="s">
        <v>16</v>
      </c>
      <c r="F80" s="776">
        <f>(10/70)</f>
        <v>0.14285714285714285</v>
      </c>
      <c r="G80" s="604">
        <f>F80*G75</f>
        <v>4.2857142857142856</v>
      </c>
      <c r="H80" s="604"/>
      <c r="I80" s="604">
        <f>H80*G80</f>
        <v>0</v>
      </c>
      <c r="J80" s="604"/>
      <c r="K80" s="604"/>
      <c r="L80" s="604"/>
      <c r="M80" s="604"/>
      <c r="N80" s="606">
        <f t="shared" si="4"/>
        <v>0</v>
      </c>
      <c r="O80" s="143"/>
      <c r="P80" s="184"/>
    </row>
    <row r="81" spans="1:16" s="45" customFormat="1" ht="17.25" customHeight="1">
      <c r="A81" s="117"/>
      <c r="B81" s="329"/>
      <c r="C81" s="659" t="s">
        <v>313</v>
      </c>
      <c r="D81" s="41" t="s">
        <v>2</v>
      </c>
      <c r="E81" s="777" t="s">
        <v>169</v>
      </c>
      <c r="F81" s="623">
        <f>7.68*0.01*0.5</f>
        <v>3.8399999999999997E-2</v>
      </c>
      <c r="G81" s="604">
        <f>G75*F81</f>
        <v>1.1519999999999999</v>
      </c>
      <c r="H81" s="604"/>
      <c r="I81" s="604">
        <f>H81*G81</f>
        <v>0</v>
      </c>
      <c r="J81" s="604"/>
      <c r="K81" s="604"/>
      <c r="L81" s="604"/>
      <c r="M81" s="604"/>
      <c r="N81" s="606">
        <f t="shared" si="4"/>
        <v>0</v>
      </c>
      <c r="O81" s="143"/>
      <c r="P81" s="184"/>
    </row>
    <row r="82" spans="1:16" s="54" customFormat="1" ht="36" customHeight="1">
      <c r="A82" s="117">
        <f>A75+1</f>
        <v>18</v>
      </c>
      <c r="B82" s="328" t="s">
        <v>213</v>
      </c>
      <c r="C82" s="658" t="s">
        <v>473</v>
      </c>
      <c r="D82" s="91" t="s">
        <v>207</v>
      </c>
      <c r="E82" s="517" t="s">
        <v>287</v>
      </c>
      <c r="F82" s="604"/>
      <c r="G82" s="773">
        <f>(22*10*0.2)*0.2</f>
        <v>8.8000000000000007</v>
      </c>
      <c r="H82" s="604"/>
      <c r="I82" s="604"/>
      <c r="J82" s="604"/>
      <c r="K82" s="604"/>
      <c r="L82" s="604"/>
      <c r="M82" s="604"/>
      <c r="N82" s="606"/>
      <c r="O82" s="271">
        <f>390*1.25</f>
        <v>487.5</v>
      </c>
      <c r="P82" s="185"/>
    </row>
    <row r="83" spans="1:16" s="45" customFormat="1" ht="17.25" customHeight="1">
      <c r="A83" s="117"/>
      <c r="B83" s="329"/>
      <c r="C83" s="659" t="s">
        <v>310</v>
      </c>
      <c r="D83" s="41" t="str">
        <f>D82</f>
        <v>m3</v>
      </c>
      <c r="E83" s="375" t="str">
        <f>E82</f>
        <v>m3</v>
      </c>
      <c r="F83" s="604">
        <v>1</v>
      </c>
      <c r="G83" s="604">
        <f>F83*G82</f>
        <v>8.8000000000000007</v>
      </c>
      <c r="H83" s="604"/>
      <c r="I83" s="604"/>
      <c r="J83" s="604">
        <v>0</v>
      </c>
      <c r="K83" s="604">
        <f>J83*G83</f>
        <v>0</v>
      </c>
      <c r="L83" s="604"/>
      <c r="M83" s="604"/>
      <c r="N83" s="606">
        <f>M83+K83+I83</f>
        <v>0</v>
      </c>
      <c r="O83" s="271"/>
      <c r="P83" s="184">
        <v>7.5</v>
      </c>
    </row>
    <row r="84" spans="1:16" s="45" customFormat="1" ht="17.25" customHeight="1">
      <c r="A84" s="117"/>
      <c r="B84" s="329"/>
      <c r="C84" s="659" t="s">
        <v>311</v>
      </c>
      <c r="D84" s="41" t="s">
        <v>2</v>
      </c>
      <c r="E84" s="777" t="s">
        <v>169</v>
      </c>
      <c r="F84" s="776"/>
      <c r="G84" s="604">
        <f>G82*F84</f>
        <v>0</v>
      </c>
      <c r="H84" s="604"/>
      <c r="I84" s="604"/>
      <c r="J84" s="604"/>
      <c r="K84" s="604"/>
      <c r="L84" s="604">
        <v>0</v>
      </c>
      <c r="M84" s="604">
        <f>L84*G84</f>
        <v>0</v>
      </c>
      <c r="N84" s="606">
        <f>M84+K84+I84</f>
        <v>0</v>
      </c>
      <c r="O84" s="143"/>
      <c r="P84" s="184"/>
    </row>
    <row r="85" spans="1:16" s="45" customFormat="1" ht="17.25" customHeight="1">
      <c r="A85" s="117"/>
      <c r="B85" s="329" t="s">
        <v>214</v>
      </c>
      <c r="C85" s="659" t="s">
        <v>337</v>
      </c>
      <c r="D85" s="41" t="s">
        <v>137</v>
      </c>
      <c r="E85" s="375" t="s">
        <v>288</v>
      </c>
      <c r="F85" s="604">
        <v>1.1499999999999999</v>
      </c>
      <c r="G85" s="604">
        <f>F85*G82</f>
        <v>10.119999999999999</v>
      </c>
      <c r="H85" s="604">
        <v>0</v>
      </c>
      <c r="I85" s="604">
        <f>H85*G85</f>
        <v>0</v>
      </c>
      <c r="J85" s="604"/>
      <c r="K85" s="604"/>
      <c r="L85" s="604"/>
      <c r="M85" s="604"/>
      <c r="N85" s="606">
        <f>M85+K85+I85</f>
        <v>0</v>
      </c>
      <c r="O85" s="143"/>
      <c r="P85" s="184"/>
    </row>
    <row r="86" spans="1:16" s="45" customFormat="1" ht="17.25" customHeight="1">
      <c r="A86" s="117"/>
      <c r="B86" s="329"/>
      <c r="C86" s="659" t="s">
        <v>313</v>
      </c>
      <c r="D86" s="41" t="s">
        <v>2</v>
      </c>
      <c r="E86" s="777" t="s">
        <v>169</v>
      </c>
      <c r="F86" s="776"/>
      <c r="G86" s="604">
        <f>G82*F86</f>
        <v>0</v>
      </c>
      <c r="H86" s="604">
        <v>0</v>
      </c>
      <c r="I86" s="604">
        <f>H86*G86</f>
        <v>0</v>
      </c>
      <c r="J86" s="604"/>
      <c r="K86" s="604"/>
      <c r="L86" s="604"/>
      <c r="M86" s="604"/>
      <c r="N86" s="606">
        <f>M86+K86+I86</f>
        <v>0</v>
      </c>
      <c r="O86" s="143"/>
      <c r="P86" s="184"/>
    </row>
    <row r="87" spans="1:16" ht="36" customHeight="1">
      <c r="A87" s="117">
        <f>A82+1</f>
        <v>19</v>
      </c>
      <c r="B87" s="328" t="s">
        <v>215</v>
      </c>
      <c r="C87" s="658" t="s">
        <v>341</v>
      </c>
      <c r="D87" s="91" t="s">
        <v>207</v>
      </c>
      <c r="E87" s="517" t="s">
        <v>287</v>
      </c>
      <c r="F87" s="375"/>
      <c r="G87" s="773">
        <f>G82</f>
        <v>8.8000000000000007</v>
      </c>
      <c r="H87" s="604"/>
      <c r="I87" s="604"/>
      <c r="J87" s="604"/>
      <c r="K87" s="604"/>
      <c r="L87" s="604"/>
      <c r="M87" s="604"/>
      <c r="N87" s="606"/>
      <c r="O87" s="274"/>
      <c r="P87" s="454"/>
    </row>
    <row r="88" spans="1:16">
      <c r="A88" s="117"/>
      <c r="B88" s="535"/>
      <c r="C88" s="659" t="s">
        <v>310</v>
      </c>
      <c r="D88" s="41" t="str">
        <f>D87</f>
        <v>m3</v>
      </c>
      <c r="E88" s="375" t="str">
        <f>E87</f>
        <v>m3</v>
      </c>
      <c r="F88" s="604">
        <v>1</v>
      </c>
      <c r="G88" s="604">
        <f>F88*G87</f>
        <v>8.8000000000000007</v>
      </c>
      <c r="H88" s="604"/>
      <c r="I88" s="604"/>
      <c r="J88" s="604">
        <v>0</v>
      </c>
      <c r="K88" s="604">
        <f>J88*G88</f>
        <v>0</v>
      </c>
      <c r="L88" s="604"/>
      <c r="M88" s="604"/>
      <c r="N88" s="606">
        <f>M88+K88+I88</f>
        <v>0</v>
      </c>
      <c r="O88" s="274"/>
      <c r="P88" s="455">
        <v>6</v>
      </c>
    </row>
    <row r="89" spans="1:16" ht="32.4">
      <c r="A89" s="117"/>
      <c r="B89" s="328" t="s">
        <v>216</v>
      </c>
      <c r="C89" s="659" t="s">
        <v>339</v>
      </c>
      <c r="D89" s="41" t="s">
        <v>45</v>
      </c>
      <c r="E89" s="375" t="s">
        <v>142</v>
      </c>
      <c r="F89" s="623">
        <f>13*0.001</f>
        <v>1.3000000000000001E-2</v>
      </c>
      <c r="G89" s="604">
        <f>G87*F89</f>
        <v>0.11440000000000002</v>
      </c>
      <c r="H89" s="604"/>
      <c r="I89" s="604"/>
      <c r="J89" s="604"/>
      <c r="K89" s="604"/>
      <c r="L89" s="604">
        <v>0</v>
      </c>
      <c r="M89" s="604">
        <f>L89*G89</f>
        <v>0</v>
      </c>
      <c r="N89" s="606">
        <f>M89+K89+I89</f>
        <v>0</v>
      </c>
      <c r="O89" s="274"/>
      <c r="P89" s="184"/>
    </row>
    <row r="90" spans="1:16" s="59" customFormat="1" ht="33" customHeight="1">
      <c r="A90" s="457">
        <f>A87+1</f>
        <v>20</v>
      </c>
      <c r="B90" s="655" t="s">
        <v>213</v>
      </c>
      <c r="C90" s="458" t="s">
        <v>474</v>
      </c>
      <c r="D90" s="91" t="s">
        <v>207</v>
      </c>
      <c r="E90" s="517" t="s">
        <v>287</v>
      </c>
      <c r="F90" s="779"/>
      <c r="G90" s="773">
        <f>(22*10*0.2)*0.12</f>
        <v>5.2799999999999994</v>
      </c>
      <c r="H90" s="604"/>
      <c r="I90" s="604"/>
      <c r="J90" s="604"/>
      <c r="K90" s="604"/>
      <c r="L90" s="604"/>
      <c r="M90" s="604"/>
      <c r="N90" s="606"/>
      <c r="O90" s="148"/>
      <c r="P90" s="459"/>
    </row>
    <row r="91" spans="1:16" s="59" customFormat="1">
      <c r="A91" s="117"/>
      <c r="B91" s="329"/>
      <c r="C91" s="659" t="s">
        <v>310</v>
      </c>
      <c r="D91" s="41" t="str">
        <f>D90</f>
        <v>m3</v>
      </c>
      <c r="E91" s="375" t="str">
        <f>E90</f>
        <v>m3</v>
      </c>
      <c r="F91" s="604">
        <v>1</v>
      </c>
      <c r="G91" s="780">
        <f>$G$90*F91</f>
        <v>5.2799999999999994</v>
      </c>
      <c r="H91" s="604"/>
      <c r="I91" s="604"/>
      <c r="J91" s="604">
        <v>0</v>
      </c>
      <c r="K91" s="604">
        <f>G91*J91</f>
        <v>0</v>
      </c>
      <c r="L91" s="604"/>
      <c r="M91" s="604"/>
      <c r="N91" s="606">
        <f>I91+K91+M91</f>
        <v>0</v>
      </c>
      <c r="O91" s="148"/>
      <c r="P91" s="459">
        <v>7.5</v>
      </c>
    </row>
    <row r="92" spans="1:16" s="59" customFormat="1">
      <c r="A92" s="117"/>
      <c r="B92" s="329"/>
      <c r="C92" s="659" t="s">
        <v>311</v>
      </c>
      <c r="D92" s="456" t="s">
        <v>2</v>
      </c>
      <c r="E92" s="777" t="s">
        <v>169</v>
      </c>
      <c r="F92" s="777"/>
      <c r="G92" s="780">
        <f t="shared" ref="G92:G94" si="5">$G$90*F92</f>
        <v>0</v>
      </c>
      <c r="H92" s="604"/>
      <c r="I92" s="604"/>
      <c r="J92" s="604"/>
      <c r="K92" s="604"/>
      <c r="L92" s="604">
        <v>0</v>
      </c>
      <c r="M92" s="604">
        <f>G92*L92</f>
        <v>0</v>
      </c>
      <c r="N92" s="606">
        <f>M92*1</f>
        <v>0</v>
      </c>
      <c r="O92" s="148"/>
      <c r="P92" s="459"/>
    </row>
    <row r="93" spans="1:16" s="59" customFormat="1" ht="19.2">
      <c r="A93" s="460"/>
      <c r="B93" s="329" t="s">
        <v>209</v>
      </c>
      <c r="C93" s="666" t="s">
        <v>330</v>
      </c>
      <c r="D93" s="41" t="s">
        <v>137</v>
      </c>
      <c r="E93" s="375" t="s">
        <v>288</v>
      </c>
      <c r="F93" s="777">
        <v>1.1499999999999999</v>
      </c>
      <c r="G93" s="780">
        <f t="shared" si="5"/>
        <v>6.0719999999999992</v>
      </c>
      <c r="H93" s="604">
        <v>0</v>
      </c>
      <c r="I93" s="604">
        <f>G93*H93</f>
        <v>0</v>
      </c>
      <c r="J93" s="604"/>
      <c r="K93" s="604"/>
      <c r="L93" s="604"/>
      <c r="M93" s="604"/>
      <c r="N93" s="606">
        <f>M93+K93+I93</f>
        <v>0</v>
      </c>
      <c r="O93" s="148"/>
      <c r="P93" s="459"/>
    </row>
    <row r="94" spans="1:16" s="59" customFormat="1">
      <c r="A94" s="460"/>
      <c r="B94" s="422"/>
      <c r="C94" s="659" t="s">
        <v>313</v>
      </c>
      <c r="D94" s="456" t="s">
        <v>2</v>
      </c>
      <c r="E94" s="777" t="s">
        <v>169</v>
      </c>
      <c r="F94" s="777"/>
      <c r="G94" s="780">
        <f t="shared" si="5"/>
        <v>0</v>
      </c>
      <c r="H94" s="604">
        <v>0</v>
      </c>
      <c r="I94" s="604">
        <f>G94*H94</f>
        <v>0</v>
      </c>
      <c r="J94" s="604"/>
      <c r="K94" s="604"/>
      <c r="L94" s="604"/>
      <c r="M94" s="604"/>
      <c r="N94" s="606">
        <f>I94+K94+M94</f>
        <v>0</v>
      </c>
      <c r="O94" s="148"/>
      <c r="P94" s="459"/>
    </row>
    <row r="95" spans="1:16" ht="36" customHeight="1">
      <c r="A95" s="457">
        <f>A90+1</f>
        <v>21</v>
      </c>
      <c r="B95" s="328" t="s">
        <v>215</v>
      </c>
      <c r="C95" s="667" t="s">
        <v>342</v>
      </c>
      <c r="D95" s="91" t="s">
        <v>207</v>
      </c>
      <c r="E95" s="517" t="s">
        <v>287</v>
      </c>
      <c r="F95" s="375"/>
      <c r="G95" s="773">
        <f>G90</f>
        <v>5.2799999999999994</v>
      </c>
      <c r="H95" s="604"/>
      <c r="I95" s="604"/>
      <c r="J95" s="604"/>
      <c r="K95" s="604"/>
      <c r="L95" s="604"/>
      <c r="M95" s="604"/>
      <c r="N95" s="606"/>
      <c r="O95" s="274"/>
      <c r="P95" s="454"/>
    </row>
    <row r="96" spans="1:16" ht="18" customHeight="1">
      <c r="A96" s="117"/>
      <c r="B96" s="535"/>
      <c r="C96" s="659" t="s">
        <v>310</v>
      </c>
      <c r="D96" s="41" t="str">
        <f>D95</f>
        <v>m3</v>
      </c>
      <c r="E96" s="375" t="str">
        <f>E95</f>
        <v>m3</v>
      </c>
      <c r="F96" s="604">
        <v>1</v>
      </c>
      <c r="G96" s="604">
        <f>F96*G95</f>
        <v>5.2799999999999994</v>
      </c>
      <c r="H96" s="604"/>
      <c r="I96" s="604"/>
      <c r="J96" s="604">
        <v>0</v>
      </c>
      <c r="K96" s="604">
        <f>J96*G96</f>
        <v>0</v>
      </c>
      <c r="L96" s="604"/>
      <c r="M96" s="604"/>
      <c r="N96" s="606">
        <f>M96+K96+I96</f>
        <v>0</v>
      </c>
      <c r="O96" s="274"/>
      <c r="P96" s="455">
        <v>6</v>
      </c>
    </row>
    <row r="97" spans="1:16" ht="32.4">
      <c r="A97" s="117"/>
      <c r="B97" s="328" t="s">
        <v>217</v>
      </c>
      <c r="C97" s="659" t="s">
        <v>339</v>
      </c>
      <c r="D97" s="41" t="s">
        <v>45</v>
      </c>
      <c r="E97" s="375" t="s">
        <v>142</v>
      </c>
      <c r="F97" s="623">
        <f>13*0.001</f>
        <v>1.3000000000000001E-2</v>
      </c>
      <c r="G97" s="604">
        <f>G95*F97</f>
        <v>6.8639999999999993E-2</v>
      </c>
      <c r="H97" s="604"/>
      <c r="I97" s="604"/>
      <c r="J97" s="604"/>
      <c r="K97" s="604"/>
      <c r="L97" s="604">
        <v>0</v>
      </c>
      <c r="M97" s="604">
        <f>L97*G97</f>
        <v>0</v>
      </c>
      <c r="N97" s="606">
        <f>M97+K97+I97</f>
        <v>0</v>
      </c>
      <c r="O97" s="274"/>
      <c r="P97" s="184"/>
    </row>
    <row r="98" spans="1:16" s="54" customFormat="1" ht="28.8">
      <c r="A98" s="117">
        <f>A95+1</f>
        <v>22</v>
      </c>
      <c r="B98" s="328" t="s">
        <v>230</v>
      </c>
      <c r="C98" s="658" t="s">
        <v>475</v>
      </c>
      <c r="D98" s="91" t="s">
        <v>207</v>
      </c>
      <c r="E98" s="517" t="s">
        <v>287</v>
      </c>
      <c r="F98" s="604"/>
      <c r="G98" s="773">
        <v>16.5</v>
      </c>
      <c r="H98" s="604"/>
      <c r="I98" s="604"/>
      <c r="J98" s="604"/>
      <c r="K98" s="604"/>
      <c r="L98" s="604"/>
      <c r="M98" s="604"/>
      <c r="N98" s="606"/>
      <c r="O98" s="271"/>
      <c r="P98" s="185"/>
    </row>
    <row r="99" spans="1:16" s="45" customFormat="1" ht="17.25" customHeight="1">
      <c r="A99" s="117"/>
      <c r="B99" s="329"/>
      <c r="C99" s="659" t="s">
        <v>310</v>
      </c>
      <c r="D99" s="41" t="str">
        <f>D98</f>
        <v>m3</v>
      </c>
      <c r="E99" s="375" t="str">
        <f>E98</f>
        <v>m3</v>
      </c>
      <c r="F99" s="604">
        <v>1</v>
      </c>
      <c r="G99" s="604">
        <f>F99*G98</f>
        <v>16.5</v>
      </c>
      <c r="H99" s="604"/>
      <c r="I99" s="604"/>
      <c r="J99" s="604">
        <v>0</v>
      </c>
      <c r="K99" s="604">
        <f>J99*G99</f>
        <v>0</v>
      </c>
      <c r="L99" s="604"/>
      <c r="M99" s="604"/>
      <c r="N99" s="606">
        <f t="shared" ref="N99:N105" si="6">M99+K99+I99</f>
        <v>0</v>
      </c>
      <c r="O99" s="143"/>
      <c r="P99" s="184">
        <v>50</v>
      </c>
    </row>
    <row r="100" spans="1:16" s="45" customFormat="1" ht="17.25" customHeight="1">
      <c r="A100" s="117"/>
      <c r="B100" s="329"/>
      <c r="C100" s="659" t="s">
        <v>311</v>
      </c>
      <c r="D100" s="41" t="s">
        <v>2</v>
      </c>
      <c r="E100" s="777" t="s">
        <v>169</v>
      </c>
      <c r="F100" s="604"/>
      <c r="G100" s="604">
        <f>G98*F100</f>
        <v>0</v>
      </c>
      <c r="H100" s="604"/>
      <c r="I100" s="604"/>
      <c r="J100" s="604"/>
      <c r="K100" s="604"/>
      <c r="L100" s="604">
        <v>0</v>
      </c>
      <c r="M100" s="604">
        <f>L100*G100</f>
        <v>0</v>
      </c>
      <c r="N100" s="606">
        <f t="shared" si="6"/>
        <v>0</v>
      </c>
      <c r="O100" s="143"/>
      <c r="P100" s="184"/>
    </row>
    <row r="101" spans="1:16" s="45" customFormat="1" ht="17.25" customHeight="1">
      <c r="A101" s="117"/>
      <c r="B101" s="328"/>
      <c r="C101" s="659" t="s">
        <v>347</v>
      </c>
      <c r="D101" s="41" t="s">
        <v>4</v>
      </c>
      <c r="E101" s="375" t="s">
        <v>145</v>
      </c>
      <c r="F101" s="604">
        <v>1.03</v>
      </c>
      <c r="G101" s="781">
        <f>(990)*F101/1000</f>
        <v>1.0197000000000001</v>
      </c>
      <c r="H101" s="604">
        <v>0</v>
      </c>
      <c r="I101" s="604">
        <f t="shared" ref="I101" si="7">H101*G101</f>
        <v>0</v>
      </c>
      <c r="J101" s="604"/>
      <c r="K101" s="604"/>
      <c r="L101" s="604"/>
      <c r="M101" s="604"/>
      <c r="N101" s="606">
        <f t="shared" si="6"/>
        <v>0</v>
      </c>
      <c r="O101" s="143"/>
      <c r="P101" s="184"/>
    </row>
    <row r="102" spans="1:16" s="45" customFormat="1" ht="17.25" customHeight="1">
      <c r="A102" s="117"/>
      <c r="B102" s="329"/>
      <c r="C102" s="659" t="s">
        <v>355</v>
      </c>
      <c r="D102" s="41" t="s">
        <v>137</v>
      </c>
      <c r="E102" s="375" t="s">
        <v>288</v>
      </c>
      <c r="F102" s="776">
        <v>1.0149999999999999</v>
      </c>
      <c r="G102" s="604">
        <f>F102*$G$98</f>
        <v>16.747499999999999</v>
      </c>
      <c r="H102" s="604">
        <v>0</v>
      </c>
      <c r="I102" s="604">
        <f>H102*G102</f>
        <v>0</v>
      </c>
      <c r="J102" s="604"/>
      <c r="K102" s="604"/>
      <c r="L102" s="604"/>
      <c r="M102" s="604"/>
      <c r="N102" s="606">
        <f t="shared" si="6"/>
        <v>0</v>
      </c>
      <c r="O102" s="143"/>
      <c r="P102" s="184"/>
    </row>
    <row r="103" spans="1:16" s="45" customFormat="1" ht="17.25" customHeight="1">
      <c r="A103" s="117"/>
      <c r="B103" s="329"/>
      <c r="C103" s="659" t="s">
        <v>349</v>
      </c>
      <c r="D103" s="41" t="s">
        <v>140</v>
      </c>
      <c r="E103" s="375" t="s">
        <v>197</v>
      </c>
      <c r="F103" s="623">
        <f>7.54/100</f>
        <v>7.5399999999999995E-2</v>
      </c>
      <c r="G103" s="604">
        <f t="shared" ref="G103:G105" si="8">F103*$G$98</f>
        <v>1.2441</v>
      </c>
      <c r="H103" s="604">
        <v>0</v>
      </c>
      <c r="I103" s="604">
        <f>H103*G103</f>
        <v>0</v>
      </c>
      <c r="J103" s="604"/>
      <c r="K103" s="604"/>
      <c r="L103" s="604"/>
      <c r="M103" s="604"/>
      <c r="N103" s="606">
        <f t="shared" si="6"/>
        <v>0</v>
      </c>
      <c r="O103" s="143"/>
      <c r="P103" s="184"/>
    </row>
    <row r="104" spans="1:16" s="42" customFormat="1" ht="17.25" customHeight="1">
      <c r="A104" s="276"/>
      <c r="B104" s="656"/>
      <c r="C104" s="659" t="s">
        <v>350</v>
      </c>
      <c r="D104" s="41" t="s">
        <v>137</v>
      </c>
      <c r="E104" s="375" t="s">
        <v>288</v>
      </c>
      <c r="F104" s="623">
        <f>0.08/100</f>
        <v>8.0000000000000004E-4</v>
      </c>
      <c r="G104" s="604">
        <f t="shared" si="8"/>
        <v>1.32E-2</v>
      </c>
      <c r="H104" s="604">
        <v>0</v>
      </c>
      <c r="I104" s="604">
        <f>H104*G104</f>
        <v>0</v>
      </c>
      <c r="J104" s="604"/>
      <c r="K104" s="604"/>
      <c r="L104" s="604"/>
      <c r="M104" s="604"/>
      <c r="N104" s="606">
        <f t="shared" si="6"/>
        <v>0</v>
      </c>
      <c r="O104" s="272"/>
      <c r="P104" s="186"/>
    </row>
    <row r="105" spans="1:16" s="45" customFormat="1" ht="17.25" customHeight="1">
      <c r="A105" s="117"/>
      <c r="B105" s="329"/>
      <c r="C105" s="659" t="s">
        <v>313</v>
      </c>
      <c r="D105" s="41" t="s">
        <v>2</v>
      </c>
      <c r="E105" s="777" t="s">
        <v>169</v>
      </c>
      <c r="F105" s="604"/>
      <c r="G105" s="604">
        <f t="shared" si="8"/>
        <v>0</v>
      </c>
      <c r="H105" s="604">
        <v>0</v>
      </c>
      <c r="I105" s="604">
        <f>H105*G105</f>
        <v>0</v>
      </c>
      <c r="J105" s="604"/>
      <c r="K105" s="604"/>
      <c r="L105" s="604"/>
      <c r="M105" s="604"/>
      <c r="N105" s="606">
        <f t="shared" si="6"/>
        <v>0</v>
      </c>
      <c r="O105" s="143"/>
      <c r="P105" s="184"/>
    </row>
    <row r="106" spans="1:16" ht="36" customHeight="1">
      <c r="A106" s="117">
        <f>A98+1</f>
        <v>23</v>
      </c>
      <c r="B106" s="328" t="s">
        <v>231</v>
      </c>
      <c r="C106" s="658" t="s">
        <v>476</v>
      </c>
      <c r="D106" s="91" t="s">
        <v>207</v>
      </c>
      <c r="E106" s="517" t="s">
        <v>287</v>
      </c>
      <c r="F106" s="773"/>
      <c r="G106" s="773">
        <v>16</v>
      </c>
      <c r="H106" s="604"/>
      <c r="I106" s="623"/>
      <c r="J106" s="776"/>
      <c r="K106" s="604"/>
      <c r="L106" s="604"/>
      <c r="M106" s="604"/>
      <c r="N106" s="606"/>
      <c r="O106" s="274"/>
      <c r="P106" s="454"/>
    </row>
    <row r="107" spans="1:16" ht="17.25" customHeight="1">
      <c r="A107" s="461"/>
      <c r="B107" s="592"/>
      <c r="C107" s="659" t="s">
        <v>310</v>
      </c>
      <c r="D107" s="41" t="str">
        <f>D106</f>
        <v>m3</v>
      </c>
      <c r="E107" s="375" t="str">
        <f>E106</f>
        <v>m3</v>
      </c>
      <c r="F107" s="604">
        <v>1</v>
      </c>
      <c r="G107" s="604">
        <f>$G$106*F107</f>
        <v>16</v>
      </c>
      <c r="H107" s="604"/>
      <c r="I107" s="604"/>
      <c r="J107" s="604">
        <v>0</v>
      </c>
      <c r="K107" s="604">
        <f>J107*G107</f>
        <v>0</v>
      </c>
      <c r="L107" s="604"/>
      <c r="M107" s="604"/>
      <c r="N107" s="606">
        <f t="shared" ref="N107:N115" si="9">M107+K107+I107</f>
        <v>0</v>
      </c>
      <c r="O107" s="274"/>
      <c r="P107" s="454">
        <v>130</v>
      </c>
    </row>
    <row r="108" spans="1:16" s="45" customFormat="1" ht="17.25" customHeight="1">
      <c r="A108" s="117"/>
      <c r="B108" s="329"/>
      <c r="C108" s="659" t="s">
        <v>311</v>
      </c>
      <c r="D108" s="41" t="s">
        <v>2</v>
      </c>
      <c r="E108" s="777" t="s">
        <v>169</v>
      </c>
      <c r="F108" s="604"/>
      <c r="G108" s="604">
        <f>$G$106*F108</f>
        <v>0</v>
      </c>
      <c r="H108" s="604"/>
      <c r="I108" s="604"/>
      <c r="J108" s="604"/>
      <c r="K108" s="604"/>
      <c r="L108" s="604">
        <v>0</v>
      </c>
      <c r="M108" s="604">
        <f>L108*G108</f>
        <v>0</v>
      </c>
      <c r="N108" s="606">
        <f t="shared" si="9"/>
        <v>0</v>
      </c>
      <c r="O108" s="143"/>
      <c r="P108" s="184"/>
    </row>
    <row r="109" spans="1:16" s="45" customFormat="1" ht="17.25" customHeight="1">
      <c r="A109" s="117"/>
      <c r="B109" s="328" t="s">
        <v>221</v>
      </c>
      <c r="C109" s="659" t="s">
        <v>346</v>
      </c>
      <c r="D109" s="41" t="s">
        <v>4</v>
      </c>
      <c r="E109" s="375" t="s">
        <v>145</v>
      </c>
      <c r="F109" s="604">
        <v>1.03</v>
      </c>
      <c r="G109" s="781">
        <f>(650)/1000*F109</f>
        <v>0.6695000000000001</v>
      </c>
      <c r="H109" s="604">
        <v>0</v>
      </c>
      <c r="I109" s="604">
        <f t="shared" ref="I109:I115" si="10">H109*G109</f>
        <v>0</v>
      </c>
      <c r="J109" s="604"/>
      <c r="K109" s="604"/>
      <c r="L109" s="604"/>
      <c r="M109" s="604"/>
      <c r="N109" s="606">
        <f t="shared" si="9"/>
        <v>0</v>
      </c>
      <c r="O109" s="143"/>
      <c r="P109" s="184"/>
    </row>
    <row r="110" spans="1:16" s="45" customFormat="1" ht="17.25" customHeight="1">
      <c r="A110" s="117"/>
      <c r="B110" s="328" t="s">
        <v>222</v>
      </c>
      <c r="C110" s="659" t="s">
        <v>347</v>
      </c>
      <c r="D110" s="41" t="s">
        <v>4</v>
      </c>
      <c r="E110" s="375" t="s">
        <v>145</v>
      </c>
      <c r="F110" s="604">
        <v>1.03</v>
      </c>
      <c r="G110" s="781">
        <f>(600+1310)*F110/1000</f>
        <v>1.9673</v>
      </c>
      <c r="H110" s="604">
        <v>0</v>
      </c>
      <c r="I110" s="604">
        <f t="shared" si="10"/>
        <v>0</v>
      </c>
      <c r="J110" s="604"/>
      <c r="K110" s="604"/>
      <c r="L110" s="604"/>
      <c r="M110" s="604"/>
      <c r="N110" s="606">
        <f t="shared" si="9"/>
        <v>0</v>
      </c>
      <c r="O110" s="143"/>
      <c r="P110" s="184"/>
    </row>
    <row r="111" spans="1:16" ht="17.25" customHeight="1">
      <c r="A111" s="461"/>
      <c r="B111" s="329" t="s">
        <v>223</v>
      </c>
      <c r="C111" s="659" t="s">
        <v>355</v>
      </c>
      <c r="D111" s="41" t="s">
        <v>137</v>
      </c>
      <c r="E111" s="375" t="s">
        <v>288</v>
      </c>
      <c r="F111" s="776">
        <f>101.5/100</f>
        <v>1.0149999999999999</v>
      </c>
      <c r="G111" s="604">
        <f t="shared" ref="G111:G115" si="11">$G$106*F111</f>
        <v>16.239999999999998</v>
      </c>
      <c r="H111" s="604">
        <v>0</v>
      </c>
      <c r="I111" s="604">
        <f t="shared" si="10"/>
        <v>0</v>
      </c>
      <c r="J111" s="604"/>
      <c r="K111" s="604"/>
      <c r="L111" s="604"/>
      <c r="M111" s="604"/>
      <c r="N111" s="606">
        <f t="shared" si="9"/>
        <v>0</v>
      </c>
      <c r="O111" s="274"/>
      <c r="P111" s="454"/>
    </row>
    <row r="112" spans="1:16" ht="17.25" customHeight="1">
      <c r="A112" s="461"/>
      <c r="B112" s="329" t="s">
        <v>224</v>
      </c>
      <c r="C112" s="659" t="s">
        <v>349</v>
      </c>
      <c r="D112" s="41" t="s">
        <v>140</v>
      </c>
      <c r="E112" s="375" t="s">
        <v>197</v>
      </c>
      <c r="F112" s="604">
        <v>2.42</v>
      </c>
      <c r="G112" s="604">
        <f t="shared" si="11"/>
        <v>38.72</v>
      </c>
      <c r="H112" s="604">
        <v>0</v>
      </c>
      <c r="I112" s="604">
        <f t="shared" si="10"/>
        <v>0</v>
      </c>
      <c r="J112" s="604"/>
      <c r="K112" s="604"/>
      <c r="L112" s="604"/>
      <c r="M112" s="604"/>
      <c r="N112" s="606">
        <f t="shared" si="9"/>
        <v>0</v>
      </c>
      <c r="O112" s="274"/>
      <c r="P112" s="454"/>
    </row>
    <row r="113" spans="1:16" ht="17.25" customHeight="1">
      <c r="A113" s="461"/>
      <c r="B113" s="656" t="s">
        <v>225</v>
      </c>
      <c r="C113" s="659" t="s">
        <v>350</v>
      </c>
      <c r="D113" s="41" t="s">
        <v>137</v>
      </c>
      <c r="E113" s="375" t="s">
        <v>288</v>
      </c>
      <c r="F113" s="776">
        <v>6.4799999999999996E-2</v>
      </c>
      <c r="G113" s="604">
        <f t="shared" si="11"/>
        <v>1.0367999999999999</v>
      </c>
      <c r="H113" s="604">
        <v>0</v>
      </c>
      <c r="I113" s="604">
        <f t="shared" si="10"/>
        <v>0</v>
      </c>
      <c r="J113" s="604"/>
      <c r="K113" s="604"/>
      <c r="L113" s="604"/>
      <c r="M113" s="604"/>
      <c r="N113" s="606">
        <f t="shared" si="9"/>
        <v>0</v>
      </c>
      <c r="O113" s="274"/>
      <c r="P113" s="454"/>
    </row>
    <row r="114" spans="1:16" ht="17.25" customHeight="1">
      <c r="A114" s="461"/>
      <c r="B114" s="329" t="s">
        <v>232</v>
      </c>
      <c r="C114" s="659" t="s">
        <v>356</v>
      </c>
      <c r="D114" s="41" t="s">
        <v>477</v>
      </c>
      <c r="E114" s="375" t="s">
        <v>16</v>
      </c>
      <c r="F114" s="623">
        <f>1.5/1000</f>
        <v>1.5E-3</v>
      </c>
      <c r="G114" s="604">
        <f>$G$106*F114</f>
        <v>2.4E-2</v>
      </c>
      <c r="H114" s="604">
        <v>0</v>
      </c>
      <c r="I114" s="604">
        <f t="shared" si="10"/>
        <v>0</v>
      </c>
      <c r="J114" s="604"/>
      <c r="K114" s="604"/>
      <c r="L114" s="604"/>
      <c r="M114" s="604"/>
      <c r="N114" s="606">
        <f t="shared" si="9"/>
        <v>0</v>
      </c>
      <c r="O114" s="274"/>
      <c r="P114" s="454"/>
    </row>
    <row r="115" spans="1:16" s="45" customFormat="1" ht="17.25" customHeight="1">
      <c r="A115" s="117"/>
      <c r="B115" s="329"/>
      <c r="C115" s="659" t="s">
        <v>313</v>
      </c>
      <c r="D115" s="41" t="s">
        <v>2</v>
      </c>
      <c r="E115" s="777" t="s">
        <v>169</v>
      </c>
      <c r="F115" s="604"/>
      <c r="G115" s="604">
        <f t="shared" si="11"/>
        <v>0</v>
      </c>
      <c r="H115" s="604">
        <v>0</v>
      </c>
      <c r="I115" s="604">
        <f t="shared" si="10"/>
        <v>0</v>
      </c>
      <c r="J115" s="604"/>
      <c r="K115" s="604"/>
      <c r="L115" s="604"/>
      <c r="M115" s="604"/>
      <c r="N115" s="606">
        <f t="shared" si="9"/>
        <v>0</v>
      </c>
      <c r="O115" s="143"/>
      <c r="P115" s="184"/>
    </row>
    <row r="116" spans="1:16" s="45" customFormat="1" ht="27" customHeight="1">
      <c r="A116" s="14">
        <f>A106+1</f>
        <v>24</v>
      </c>
      <c r="B116" s="433" t="s">
        <v>478</v>
      </c>
      <c r="C116" s="15" t="s">
        <v>479</v>
      </c>
      <c r="D116" s="11" t="s">
        <v>4</v>
      </c>
      <c r="E116" s="517" t="s">
        <v>145</v>
      </c>
      <c r="F116" s="782"/>
      <c r="G116" s="783">
        <f>SUM(G119:G121)/1.03</f>
        <v>0.13999999999999999</v>
      </c>
      <c r="H116" s="615"/>
      <c r="I116" s="604"/>
      <c r="J116" s="604"/>
      <c r="K116" s="604"/>
      <c r="L116" s="604"/>
      <c r="M116" s="604"/>
      <c r="N116" s="606"/>
      <c r="O116" s="143"/>
      <c r="P116" s="184"/>
    </row>
    <row r="117" spans="1:16" s="45" customFormat="1" ht="17.25" customHeight="1">
      <c r="A117" s="760"/>
      <c r="B117" s="441"/>
      <c r="C117" s="659" t="s">
        <v>310</v>
      </c>
      <c r="D117" s="761" t="str">
        <f>D116</f>
        <v>tona</v>
      </c>
      <c r="E117" s="375" t="s">
        <v>145</v>
      </c>
      <c r="F117" s="604">
        <v>1</v>
      </c>
      <c r="G117" s="784">
        <f>G116*F117</f>
        <v>0.13999999999999999</v>
      </c>
      <c r="H117" s="604"/>
      <c r="I117" s="604"/>
      <c r="J117" s="604">
        <v>0</v>
      </c>
      <c r="K117" s="604">
        <f>J117*G117</f>
        <v>0</v>
      </c>
      <c r="L117" s="604"/>
      <c r="M117" s="604"/>
      <c r="N117" s="606">
        <f t="shared" ref="N117" si="12">M117+K117+I117</f>
        <v>0</v>
      </c>
      <c r="O117" s="143"/>
      <c r="P117" s="184"/>
    </row>
    <row r="118" spans="1:16" s="45" customFormat="1" ht="17.25" customHeight="1">
      <c r="A118" s="760"/>
      <c r="B118" s="441"/>
      <c r="C118" s="2" t="s">
        <v>311</v>
      </c>
      <c r="D118" s="14" t="s">
        <v>2</v>
      </c>
      <c r="E118" s="777" t="s">
        <v>169</v>
      </c>
      <c r="F118" s="782"/>
      <c r="G118" s="618">
        <f>F118*G116</f>
        <v>0</v>
      </c>
      <c r="H118" s="604"/>
      <c r="I118" s="604"/>
      <c r="J118" s="604"/>
      <c r="K118" s="604"/>
      <c r="L118" s="604">
        <v>0</v>
      </c>
      <c r="M118" s="604">
        <f>L118*G118</f>
        <v>0</v>
      </c>
      <c r="N118" s="606">
        <f t="shared" ref="N118" si="13">M118+K118+I118</f>
        <v>0</v>
      </c>
      <c r="O118" s="143"/>
      <c r="P118" s="184"/>
    </row>
    <row r="119" spans="1:16" s="45" customFormat="1" ht="17.25" customHeight="1">
      <c r="A119" s="11"/>
      <c r="B119" s="441" t="s">
        <v>480</v>
      </c>
      <c r="C119" s="2" t="s">
        <v>495</v>
      </c>
      <c r="D119" s="14" t="s">
        <v>4</v>
      </c>
      <c r="E119" s="375" t="s">
        <v>145</v>
      </c>
      <c r="F119" s="782">
        <v>1.03</v>
      </c>
      <c r="G119" s="785">
        <f>(30*2)/1000*F119</f>
        <v>6.1800000000000001E-2</v>
      </c>
      <c r="H119" s="618">
        <v>0</v>
      </c>
      <c r="I119" s="604">
        <f t="shared" ref="I119:I124" si="14">H119*G119</f>
        <v>0</v>
      </c>
      <c r="J119" s="604"/>
      <c r="K119" s="604"/>
      <c r="L119" s="604"/>
      <c r="M119" s="604"/>
      <c r="N119" s="606">
        <f t="shared" ref="N119:N125" si="15">M119+K119+I119</f>
        <v>0</v>
      </c>
      <c r="O119" s="143"/>
      <c r="P119" s="184"/>
    </row>
    <row r="120" spans="1:16" s="45" customFormat="1" ht="17.25" customHeight="1">
      <c r="A120" s="11"/>
      <c r="B120" s="441" t="s">
        <v>481</v>
      </c>
      <c r="C120" s="2" t="s">
        <v>496</v>
      </c>
      <c r="D120" s="14" t="s">
        <v>4</v>
      </c>
      <c r="E120" s="375" t="s">
        <v>145</v>
      </c>
      <c r="F120" s="782">
        <v>1.03</v>
      </c>
      <c r="G120" s="785">
        <f>(10*2)*F120/1000</f>
        <v>2.06E-2</v>
      </c>
      <c r="H120" s="618">
        <v>0</v>
      </c>
      <c r="I120" s="604">
        <f t="shared" si="14"/>
        <v>0</v>
      </c>
      <c r="J120" s="604"/>
      <c r="K120" s="604"/>
      <c r="L120" s="604"/>
      <c r="M120" s="604"/>
      <c r="N120" s="606">
        <f t="shared" si="15"/>
        <v>0</v>
      </c>
      <c r="O120" s="143"/>
      <c r="P120" s="184"/>
    </row>
    <row r="121" spans="1:16" s="45" customFormat="1" ht="17.25" customHeight="1">
      <c r="A121" s="11"/>
      <c r="B121" s="441" t="s">
        <v>481</v>
      </c>
      <c r="C121" s="2" t="s">
        <v>497</v>
      </c>
      <c r="D121" s="14" t="s">
        <v>4</v>
      </c>
      <c r="E121" s="375" t="s">
        <v>145</v>
      </c>
      <c r="F121" s="782">
        <v>1.03</v>
      </c>
      <c r="G121" s="785">
        <f>(30*2)*F121/1000</f>
        <v>6.1800000000000008E-2</v>
      </c>
      <c r="H121" s="618">
        <v>0</v>
      </c>
      <c r="I121" s="604">
        <f t="shared" si="14"/>
        <v>0</v>
      </c>
      <c r="J121" s="604"/>
      <c r="K121" s="604"/>
      <c r="L121" s="604"/>
      <c r="M121" s="604"/>
      <c r="N121" s="606">
        <f t="shared" si="15"/>
        <v>0</v>
      </c>
      <c r="O121" s="143"/>
      <c r="P121" s="184"/>
    </row>
    <row r="122" spans="1:16" s="45" customFormat="1" ht="17.25" customHeight="1">
      <c r="A122" s="762"/>
      <c r="B122" s="764" t="s">
        <v>482</v>
      </c>
      <c r="C122" s="763" t="s">
        <v>483</v>
      </c>
      <c r="D122" s="14" t="s">
        <v>16</v>
      </c>
      <c r="E122" s="375" t="s">
        <v>16</v>
      </c>
      <c r="F122" s="782">
        <v>2</v>
      </c>
      <c r="G122" s="618">
        <f>F122*G116</f>
        <v>0.27999999999999997</v>
      </c>
      <c r="H122" s="604">
        <v>0</v>
      </c>
      <c r="I122" s="604">
        <f t="shared" si="14"/>
        <v>0</v>
      </c>
      <c r="J122" s="604"/>
      <c r="K122" s="604"/>
      <c r="L122" s="604"/>
      <c r="M122" s="604"/>
      <c r="N122" s="606">
        <f t="shared" si="15"/>
        <v>0</v>
      </c>
      <c r="O122" s="143"/>
      <c r="P122" s="184"/>
    </row>
    <row r="123" spans="1:16" s="45" customFormat="1" ht="17.25" customHeight="1">
      <c r="A123" s="762"/>
      <c r="B123" s="764" t="s">
        <v>484</v>
      </c>
      <c r="C123" s="763" t="s">
        <v>485</v>
      </c>
      <c r="D123" s="14" t="s">
        <v>16</v>
      </c>
      <c r="E123" s="375" t="s">
        <v>16</v>
      </c>
      <c r="F123" s="782">
        <v>0.15</v>
      </c>
      <c r="G123" s="618">
        <f>F123*G116</f>
        <v>2.0999999999999998E-2</v>
      </c>
      <c r="H123" s="604">
        <v>0</v>
      </c>
      <c r="I123" s="604">
        <f t="shared" si="14"/>
        <v>0</v>
      </c>
      <c r="J123" s="604"/>
      <c r="K123" s="604"/>
      <c r="L123" s="604"/>
      <c r="M123" s="604"/>
      <c r="N123" s="606">
        <f t="shared" si="15"/>
        <v>0</v>
      </c>
      <c r="O123" s="143"/>
      <c r="P123" s="184"/>
    </row>
    <row r="124" spans="1:16" s="45" customFormat="1" ht="17.25" customHeight="1">
      <c r="A124" s="762"/>
      <c r="B124" s="764" t="s">
        <v>17</v>
      </c>
      <c r="C124" s="763" t="s">
        <v>486</v>
      </c>
      <c r="D124" s="14" t="s">
        <v>7</v>
      </c>
      <c r="E124" s="375" t="s">
        <v>141</v>
      </c>
      <c r="F124" s="782">
        <v>12</v>
      </c>
      <c r="G124" s="618">
        <f>F124*G116</f>
        <v>1.6799999999999997</v>
      </c>
      <c r="H124" s="618">
        <v>0</v>
      </c>
      <c r="I124" s="604">
        <f t="shared" si="14"/>
        <v>0</v>
      </c>
      <c r="J124" s="604"/>
      <c r="K124" s="604"/>
      <c r="L124" s="604"/>
      <c r="M124" s="604"/>
      <c r="N124" s="606">
        <f t="shared" si="15"/>
        <v>0</v>
      </c>
      <c r="O124" s="143"/>
      <c r="P124" s="184"/>
    </row>
    <row r="125" spans="1:16" s="45" customFormat="1" ht="17.25" customHeight="1">
      <c r="A125" s="762"/>
      <c r="B125" s="764" t="s">
        <v>487</v>
      </c>
      <c r="C125" s="763" t="s">
        <v>488</v>
      </c>
      <c r="D125" s="14" t="s">
        <v>45</v>
      </c>
      <c r="E125" s="375" t="s">
        <v>142</v>
      </c>
      <c r="F125" s="782">
        <f>0.6+0.75</f>
        <v>1.35</v>
      </c>
      <c r="G125" s="618">
        <f>F125*G116</f>
        <v>0.189</v>
      </c>
      <c r="H125" s="618"/>
      <c r="I125" s="604"/>
      <c r="J125" s="604"/>
      <c r="K125" s="604"/>
      <c r="L125" s="604">
        <v>0</v>
      </c>
      <c r="M125" s="604">
        <f>L125*G125</f>
        <v>0</v>
      </c>
      <c r="N125" s="606">
        <f t="shared" si="15"/>
        <v>0</v>
      </c>
      <c r="O125" s="143"/>
      <c r="P125" s="184"/>
    </row>
    <row r="126" spans="1:16" s="45" customFormat="1" ht="17.25" customHeight="1">
      <c r="A126" s="760"/>
      <c r="B126" s="441"/>
      <c r="C126" s="2" t="s">
        <v>313</v>
      </c>
      <c r="D126" s="14" t="s">
        <v>2</v>
      </c>
      <c r="E126" s="777" t="s">
        <v>169</v>
      </c>
      <c r="F126" s="782"/>
      <c r="G126" s="618">
        <f>G116*F126</f>
        <v>0</v>
      </c>
      <c r="H126" s="786">
        <v>0</v>
      </c>
      <c r="I126" s="604">
        <f t="shared" ref="I126" si="16">H126*G126</f>
        <v>0</v>
      </c>
      <c r="J126" s="604"/>
      <c r="K126" s="604"/>
      <c r="L126" s="604"/>
      <c r="M126" s="604"/>
      <c r="N126" s="606">
        <f t="shared" ref="N126" si="17">M126+K126+I126</f>
        <v>0</v>
      </c>
      <c r="O126" s="143"/>
      <c r="P126" s="184"/>
    </row>
    <row r="127" spans="1:16" s="45" customFormat="1" ht="39" customHeight="1">
      <c r="A127" s="14">
        <f>A116+1</f>
        <v>25</v>
      </c>
      <c r="B127" s="433" t="s">
        <v>489</v>
      </c>
      <c r="C127" s="15" t="s">
        <v>490</v>
      </c>
      <c r="D127" s="91" t="s">
        <v>136</v>
      </c>
      <c r="E127" s="517" t="s">
        <v>552</v>
      </c>
      <c r="F127" s="782"/>
      <c r="G127" s="615">
        <v>39</v>
      </c>
      <c r="H127" s="604"/>
      <c r="I127" s="604"/>
      <c r="J127" s="604"/>
      <c r="K127" s="604"/>
      <c r="L127" s="604"/>
      <c r="M127" s="604"/>
      <c r="N127" s="606"/>
      <c r="O127" s="143"/>
      <c r="P127" s="184"/>
    </row>
    <row r="128" spans="1:16" s="45" customFormat="1" ht="17.25" customHeight="1">
      <c r="A128" s="760"/>
      <c r="B128" s="764"/>
      <c r="C128" s="659" t="s">
        <v>310</v>
      </c>
      <c r="D128" s="41" t="str">
        <f>D127</f>
        <v>m2</v>
      </c>
      <c r="E128" s="375" t="str">
        <f>E127</f>
        <v>m2</v>
      </c>
      <c r="F128" s="604">
        <v>1</v>
      </c>
      <c r="G128" s="788">
        <f>G127*F128</f>
        <v>39</v>
      </c>
      <c r="H128" s="604"/>
      <c r="I128" s="604"/>
      <c r="J128" s="604">
        <v>0</v>
      </c>
      <c r="K128" s="604">
        <f>J128*G128</f>
        <v>0</v>
      </c>
      <c r="L128" s="604"/>
      <c r="M128" s="604"/>
      <c r="N128" s="606">
        <f t="shared" ref="N128:N129" si="18">M128+K128+I128</f>
        <v>0</v>
      </c>
      <c r="O128" s="143"/>
      <c r="P128" s="184"/>
    </row>
    <row r="129" spans="1:16" s="45" customFormat="1" ht="17.25" customHeight="1">
      <c r="A129" s="760"/>
      <c r="B129" s="441"/>
      <c r="C129" s="2" t="s">
        <v>311</v>
      </c>
      <c r="D129" s="14" t="s">
        <v>2</v>
      </c>
      <c r="E129" s="777" t="s">
        <v>169</v>
      </c>
      <c r="F129" s="789"/>
      <c r="G129" s="637">
        <f>G127*F129</f>
        <v>0</v>
      </c>
      <c r="H129" s="604"/>
      <c r="I129" s="604"/>
      <c r="J129" s="604"/>
      <c r="K129" s="604"/>
      <c r="L129" s="604">
        <v>0</v>
      </c>
      <c r="M129" s="604">
        <f>L129*G129</f>
        <v>0</v>
      </c>
      <c r="N129" s="606">
        <f t="shared" si="18"/>
        <v>0</v>
      </c>
      <c r="O129" s="143"/>
      <c r="P129" s="184"/>
    </row>
    <row r="130" spans="1:16" s="45" customFormat="1" ht="17.25" customHeight="1">
      <c r="A130" s="14"/>
      <c r="B130" s="441" t="s">
        <v>491</v>
      </c>
      <c r="C130" s="765" t="s">
        <v>492</v>
      </c>
      <c r="D130" s="14" t="s">
        <v>16</v>
      </c>
      <c r="E130" s="375" t="s">
        <v>16</v>
      </c>
      <c r="F130" s="787">
        <f>(25.1+0.2)*0.01</f>
        <v>0.253</v>
      </c>
      <c r="G130" s="618">
        <f>F130*G127</f>
        <v>9.8670000000000009</v>
      </c>
      <c r="H130" s="604">
        <v>0</v>
      </c>
      <c r="I130" s="604">
        <f t="shared" ref="I130:I132" si="19">H130*G130</f>
        <v>0</v>
      </c>
      <c r="J130" s="604"/>
      <c r="K130" s="604"/>
      <c r="L130" s="604"/>
      <c r="M130" s="604"/>
      <c r="N130" s="606">
        <f t="shared" ref="N130:N132" si="20">M130+K130+I130</f>
        <v>0</v>
      </c>
      <c r="O130" s="143"/>
      <c r="P130" s="184"/>
    </row>
    <row r="131" spans="1:16" s="45" customFormat="1" ht="17.25" customHeight="1">
      <c r="A131" s="14"/>
      <c r="B131" s="441" t="s">
        <v>493</v>
      </c>
      <c r="C131" s="765" t="s">
        <v>494</v>
      </c>
      <c r="D131" s="14" t="s">
        <v>16</v>
      </c>
      <c r="E131" s="375" t="s">
        <v>16</v>
      </c>
      <c r="F131" s="787">
        <f>2.7/100</f>
        <v>2.7000000000000003E-2</v>
      </c>
      <c r="G131" s="618">
        <f>F131*G127</f>
        <v>1.0530000000000002</v>
      </c>
      <c r="H131" s="604">
        <v>0</v>
      </c>
      <c r="I131" s="604">
        <f t="shared" si="19"/>
        <v>0</v>
      </c>
      <c r="J131" s="604"/>
      <c r="K131" s="604"/>
      <c r="L131" s="604"/>
      <c r="M131" s="604"/>
      <c r="N131" s="606">
        <f t="shared" si="20"/>
        <v>0</v>
      </c>
      <c r="O131" s="143"/>
      <c r="P131" s="184"/>
    </row>
    <row r="132" spans="1:16" s="45" customFormat="1" ht="17.25" customHeight="1">
      <c r="A132" s="760"/>
      <c r="B132" s="441"/>
      <c r="C132" s="2" t="s">
        <v>313</v>
      </c>
      <c r="D132" s="14" t="s">
        <v>2</v>
      </c>
      <c r="E132" s="777" t="s">
        <v>169</v>
      </c>
      <c r="F132" s="789"/>
      <c r="G132" s="618">
        <f>G127*F132</f>
        <v>0</v>
      </c>
      <c r="H132" s="604">
        <v>0</v>
      </c>
      <c r="I132" s="604">
        <f t="shared" si="19"/>
        <v>0</v>
      </c>
      <c r="J132" s="604"/>
      <c r="K132" s="604"/>
      <c r="L132" s="604"/>
      <c r="M132" s="604"/>
      <c r="N132" s="606">
        <f t="shared" si="20"/>
        <v>0</v>
      </c>
      <c r="O132" s="143"/>
      <c r="P132" s="184"/>
    </row>
    <row r="133" spans="1:16" s="42" customFormat="1" ht="18" customHeight="1">
      <c r="A133" s="851"/>
      <c r="B133" s="852"/>
      <c r="C133" s="853" t="s">
        <v>357</v>
      </c>
      <c r="D133" s="854"/>
      <c r="E133" s="855"/>
      <c r="F133" s="856"/>
      <c r="G133" s="855"/>
      <c r="H133" s="857"/>
      <c r="I133" s="857"/>
      <c r="J133" s="857"/>
      <c r="K133" s="857"/>
      <c r="L133" s="857"/>
      <c r="M133" s="857"/>
      <c r="N133" s="858"/>
      <c r="O133" s="272"/>
      <c r="P133" s="186"/>
    </row>
    <row r="134" spans="1:16" s="45" customFormat="1" ht="36" customHeight="1">
      <c r="A134" s="14">
        <f>A127+1</f>
        <v>26</v>
      </c>
      <c r="B134" s="433" t="s">
        <v>46</v>
      </c>
      <c r="C134" s="15" t="s">
        <v>579</v>
      </c>
      <c r="D134" s="11" t="s">
        <v>554</v>
      </c>
      <c r="E134" s="517" t="s">
        <v>555</v>
      </c>
      <c r="F134" s="782"/>
      <c r="G134" s="783">
        <v>140</v>
      </c>
      <c r="H134" s="615"/>
      <c r="I134" s="604"/>
      <c r="J134" s="604"/>
      <c r="K134" s="604"/>
      <c r="L134" s="604"/>
      <c r="M134" s="604"/>
      <c r="N134" s="606"/>
      <c r="O134" s="143"/>
      <c r="P134" s="184"/>
    </row>
    <row r="135" spans="1:16" s="45" customFormat="1" ht="17.25" customHeight="1">
      <c r="A135" s="760"/>
      <c r="B135" s="441"/>
      <c r="C135" s="659" t="s">
        <v>310</v>
      </c>
      <c r="D135" s="761" t="str">
        <f>D134</f>
        <v>მ2</v>
      </c>
      <c r="E135" s="375" t="s">
        <v>145</v>
      </c>
      <c r="F135" s="604">
        <v>1</v>
      </c>
      <c r="G135" s="784">
        <f>G134*F135</f>
        <v>140</v>
      </c>
      <c r="H135" s="604"/>
      <c r="I135" s="604"/>
      <c r="J135" s="604">
        <v>0</v>
      </c>
      <c r="K135" s="604">
        <f>J135*G135</f>
        <v>0</v>
      </c>
      <c r="L135" s="604"/>
      <c r="M135" s="604"/>
      <c r="N135" s="606">
        <f t="shared" ref="N135:N138" si="21">M135+K135+I135</f>
        <v>0</v>
      </c>
      <c r="O135" s="143"/>
      <c r="P135" s="184"/>
    </row>
    <row r="136" spans="1:16" s="45" customFormat="1" ht="17.25" customHeight="1">
      <c r="A136" s="11"/>
      <c r="B136" s="441" t="s">
        <v>480</v>
      </c>
      <c r="C136" s="2" t="s">
        <v>350</v>
      </c>
      <c r="D136" s="14" t="s">
        <v>556</v>
      </c>
      <c r="E136" s="375" t="s">
        <v>557</v>
      </c>
      <c r="F136" s="782">
        <f>G136/G134</f>
        <v>7.1428571428571425E-2</v>
      </c>
      <c r="G136" s="785">
        <v>10</v>
      </c>
      <c r="H136" s="618">
        <v>0</v>
      </c>
      <c r="I136" s="604">
        <f t="shared" ref="I136:I137" si="22">H136*G136</f>
        <v>0</v>
      </c>
      <c r="J136" s="604"/>
      <c r="K136" s="604"/>
      <c r="L136" s="604"/>
      <c r="M136" s="604"/>
      <c r="N136" s="606">
        <f t="shared" si="21"/>
        <v>0</v>
      </c>
      <c r="O136" s="143"/>
      <c r="P136" s="184"/>
    </row>
    <row r="137" spans="1:16" s="45" customFormat="1" ht="17.25" customHeight="1">
      <c r="A137" s="762"/>
      <c r="B137" s="764" t="s">
        <v>484</v>
      </c>
      <c r="C137" s="763" t="s">
        <v>485</v>
      </c>
      <c r="D137" s="14" t="s">
        <v>16</v>
      </c>
      <c r="E137" s="375" t="s">
        <v>16</v>
      </c>
      <c r="F137" s="782">
        <v>0.1</v>
      </c>
      <c r="G137" s="618">
        <f>F137*G134</f>
        <v>14</v>
      </c>
      <c r="H137" s="604">
        <v>0</v>
      </c>
      <c r="I137" s="604">
        <f t="shared" si="22"/>
        <v>0</v>
      </c>
      <c r="J137" s="604"/>
      <c r="K137" s="604"/>
      <c r="L137" s="604"/>
      <c r="M137" s="604"/>
      <c r="N137" s="606">
        <f t="shared" si="21"/>
        <v>0</v>
      </c>
      <c r="O137" s="143"/>
      <c r="P137" s="184"/>
    </row>
    <row r="138" spans="1:16" s="45" customFormat="1" ht="17.25" customHeight="1">
      <c r="A138" s="760"/>
      <c r="B138" s="441"/>
      <c r="C138" s="2" t="s">
        <v>313</v>
      </c>
      <c r="D138" s="14" t="s">
        <v>2</v>
      </c>
      <c r="E138" s="777" t="s">
        <v>169</v>
      </c>
      <c r="F138" s="782"/>
      <c r="G138" s="618">
        <f>G134*F138</f>
        <v>0</v>
      </c>
      <c r="H138" s="786"/>
      <c r="I138" s="604">
        <f t="shared" ref="I138" si="23">H138*G138</f>
        <v>0</v>
      </c>
      <c r="J138" s="604"/>
      <c r="K138" s="604"/>
      <c r="L138" s="604"/>
      <c r="M138" s="604"/>
      <c r="N138" s="606">
        <f t="shared" si="21"/>
        <v>0</v>
      </c>
      <c r="O138" s="143"/>
      <c r="P138" s="184"/>
    </row>
    <row r="139" spans="1:16" s="42" customFormat="1" ht="74.25" customHeight="1">
      <c r="A139" s="261">
        <f>A134+1</f>
        <v>27</v>
      </c>
      <c r="B139" s="866" t="s">
        <v>504</v>
      </c>
      <c r="C139" s="190" t="s">
        <v>559</v>
      </c>
      <c r="D139" s="91" t="s">
        <v>136</v>
      </c>
      <c r="E139" s="127" t="s">
        <v>558</v>
      </c>
      <c r="F139" s="867"/>
      <c r="G139" s="213">
        <v>140</v>
      </c>
      <c r="H139" s="868"/>
      <c r="I139" s="869"/>
      <c r="J139" s="196"/>
      <c r="K139" s="869"/>
      <c r="L139" s="196"/>
      <c r="M139" s="869"/>
      <c r="N139" s="870"/>
      <c r="P139" s="871"/>
    </row>
    <row r="140" spans="1:16" s="465" customFormat="1" ht="18" customHeight="1">
      <c r="A140" s="276"/>
      <c r="B140" s="760"/>
      <c r="C140" s="659" t="s">
        <v>310</v>
      </c>
      <c r="D140" s="41" t="str">
        <f>D139</f>
        <v>m2</v>
      </c>
      <c r="E140" s="375" t="str">
        <f>E139</f>
        <v>m2</v>
      </c>
      <c r="F140" s="604">
        <v>1</v>
      </c>
      <c r="G140" s="618">
        <f>G139*F140</f>
        <v>140</v>
      </c>
      <c r="H140" s="786"/>
      <c r="I140" s="607"/>
      <c r="J140" s="604">
        <v>0</v>
      </c>
      <c r="K140" s="604">
        <f>J140*G140</f>
        <v>0</v>
      </c>
      <c r="L140" s="604"/>
      <c r="M140" s="604"/>
      <c r="N140" s="606">
        <f t="shared" ref="N140:N141" si="24">M140+K140+I140</f>
        <v>0</v>
      </c>
      <c r="P140" s="466"/>
    </row>
    <row r="141" spans="1:16" s="331" customFormat="1" ht="18" customHeight="1">
      <c r="A141" s="467"/>
      <c r="B141" s="14"/>
      <c r="C141" s="2" t="s">
        <v>311</v>
      </c>
      <c r="D141" s="14" t="s">
        <v>2</v>
      </c>
      <c r="E141" s="777" t="s">
        <v>169</v>
      </c>
      <c r="F141" s="787"/>
      <c r="G141" s="618">
        <f>G139*F141</f>
        <v>0</v>
      </c>
      <c r="H141" s="786"/>
      <c r="I141" s="604"/>
      <c r="J141" s="605"/>
      <c r="K141" s="604"/>
      <c r="L141" s="604">
        <v>0</v>
      </c>
      <c r="M141" s="604">
        <f>L141*G141</f>
        <v>0</v>
      </c>
      <c r="N141" s="606">
        <f t="shared" si="24"/>
        <v>0</v>
      </c>
      <c r="P141" s="332"/>
    </row>
    <row r="142" spans="1:16" s="45" customFormat="1" ht="63" customHeight="1">
      <c r="A142" s="467"/>
      <c r="B142" s="441" t="s">
        <v>505</v>
      </c>
      <c r="C142" s="2" t="s">
        <v>560</v>
      </c>
      <c r="D142" s="14" t="s">
        <v>191</v>
      </c>
      <c r="E142" s="375" t="str">
        <f>E141</f>
        <v>GEL</v>
      </c>
      <c r="F142" s="782">
        <v>1.1000000000000001</v>
      </c>
      <c r="G142" s="618">
        <f>F142*G139</f>
        <v>154</v>
      </c>
      <c r="H142" s="786">
        <v>0</v>
      </c>
      <c r="I142" s="604">
        <f t="shared" ref="I142:I147" si="25">H142*G142</f>
        <v>0</v>
      </c>
      <c r="J142" s="604"/>
      <c r="K142" s="604"/>
      <c r="L142" s="604"/>
      <c r="M142" s="604"/>
      <c r="N142" s="606">
        <f t="shared" ref="N142:N147" si="26">M142+K142+I142</f>
        <v>0</v>
      </c>
      <c r="P142" s="184"/>
    </row>
    <row r="143" spans="1:16" s="45" customFormat="1" ht="18" customHeight="1">
      <c r="A143" s="467"/>
      <c r="B143" s="14"/>
      <c r="C143" s="2" t="s">
        <v>562</v>
      </c>
      <c r="D143" s="14" t="s">
        <v>561</v>
      </c>
      <c r="E143" s="777"/>
      <c r="F143" s="787">
        <v>1.1000000000000001</v>
      </c>
      <c r="G143" s="618">
        <f>F143*G135</f>
        <v>154</v>
      </c>
      <c r="H143" s="604">
        <v>0</v>
      </c>
      <c r="I143" s="604">
        <f t="shared" ref="I143" si="27">H143*G143</f>
        <v>0</v>
      </c>
      <c r="J143" s="604"/>
      <c r="K143" s="604"/>
      <c r="L143" s="604"/>
      <c r="M143" s="604"/>
      <c r="N143" s="606">
        <f t="shared" ref="N143" si="28">M143+K143+I143</f>
        <v>0</v>
      </c>
      <c r="P143" s="184"/>
    </row>
    <row r="144" spans="1:16" s="45" customFormat="1" ht="18" customHeight="1">
      <c r="A144" s="467"/>
      <c r="B144" s="14"/>
      <c r="C144" s="2" t="s">
        <v>563</v>
      </c>
      <c r="D144" s="14" t="s">
        <v>561</v>
      </c>
      <c r="E144" s="777"/>
      <c r="F144" s="787">
        <v>1.1000000000000001</v>
      </c>
      <c r="G144" s="618">
        <f>G139*F144</f>
        <v>154</v>
      </c>
      <c r="H144" s="604">
        <v>0</v>
      </c>
      <c r="I144" s="604">
        <f t="shared" si="25"/>
        <v>0</v>
      </c>
      <c r="J144" s="604"/>
      <c r="K144" s="604"/>
      <c r="L144" s="604"/>
      <c r="M144" s="604"/>
      <c r="N144" s="606">
        <f t="shared" si="26"/>
        <v>0</v>
      </c>
      <c r="P144" s="184"/>
    </row>
    <row r="145" spans="1:17" s="45" customFormat="1" ht="18" customHeight="1">
      <c r="A145" s="467"/>
      <c r="B145" s="14"/>
      <c r="C145" s="2" t="s">
        <v>564</v>
      </c>
      <c r="D145" s="14" t="s">
        <v>561</v>
      </c>
      <c r="E145" s="777" t="s">
        <v>169</v>
      </c>
      <c r="F145" s="787">
        <v>1.3</v>
      </c>
      <c r="G145" s="618">
        <f>G140*F145</f>
        <v>182</v>
      </c>
      <c r="H145" s="604">
        <v>0</v>
      </c>
      <c r="I145" s="604">
        <f t="shared" ref="I145" si="29">H145*G145</f>
        <v>0</v>
      </c>
      <c r="J145" s="604"/>
      <c r="K145" s="604"/>
      <c r="L145" s="604"/>
      <c r="M145" s="604"/>
      <c r="N145" s="606">
        <f t="shared" ref="N145" si="30">M145+K145+I145</f>
        <v>0</v>
      </c>
      <c r="P145" s="184"/>
    </row>
    <row r="146" spans="1:17" s="45" customFormat="1" ht="17.25" customHeight="1">
      <c r="A146" s="117"/>
      <c r="B146" s="764" t="s">
        <v>484</v>
      </c>
      <c r="C146" s="763" t="s">
        <v>485</v>
      </c>
      <c r="D146" s="14" t="s">
        <v>16</v>
      </c>
      <c r="E146" s="375" t="s">
        <v>16</v>
      </c>
      <c r="F146" s="787">
        <f>G146/G139</f>
        <v>0.05</v>
      </c>
      <c r="G146" s="618">
        <v>7</v>
      </c>
      <c r="H146" s="604">
        <v>0</v>
      </c>
      <c r="I146" s="604">
        <f t="shared" si="25"/>
        <v>0</v>
      </c>
      <c r="J146" s="604"/>
      <c r="K146" s="604"/>
      <c r="L146" s="604"/>
      <c r="M146" s="604"/>
      <c r="N146" s="606">
        <f t="shared" si="26"/>
        <v>0</v>
      </c>
      <c r="P146" s="184"/>
    </row>
    <row r="147" spans="1:17" s="45" customFormat="1" ht="18" customHeight="1">
      <c r="A147" s="467"/>
      <c r="B147" s="14"/>
      <c r="C147" s="2" t="s">
        <v>313</v>
      </c>
      <c r="D147" s="14" t="s">
        <v>2</v>
      </c>
      <c r="E147" s="777" t="s">
        <v>169</v>
      </c>
      <c r="F147" s="787"/>
      <c r="G147" s="618">
        <f>F147*G139</f>
        <v>0</v>
      </c>
      <c r="H147" s="604">
        <v>0</v>
      </c>
      <c r="I147" s="604">
        <f t="shared" si="25"/>
        <v>0</v>
      </c>
      <c r="J147" s="604"/>
      <c r="K147" s="604"/>
      <c r="L147" s="604"/>
      <c r="M147" s="604"/>
      <c r="N147" s="606">
        <f t="shared" si="26"/>
        <v>0</v>
      </c>
      <c r="P147" s="184"/>
    </row>
    <row r="148" spans="1:17" s="465" customFormat="1" ht="74.25" customHeight="1">
      <c r="A148" s="14">
        <f>A139+1</f>
        <v>28</v>
      </c>
      <c r="B148" s="759" t="s">
        <v>504</v>
      </c>
      <c r="C148" s="15" t="s">
        <v>550</v>
      </c>
      <c r="D148" s="91" t="s">
        <v>136</v>
      </c>
      <c r="E148" s="517" t="s">
        <v>552</v>
      </c>
      <c r="F148" s="790"/>
      <c r="G148" s="615">
        <f>51.4*0.6</f>
        <v>30.839999999999996</v>
      </c>
      <c r="H148" s="791"/>
      <c r="I148" s="607"/>
      <c r="J148" s="605"/>
      <c r="K148" s="792"/>
      <c r="L148" s="605"/>
      <c r="M148" s="792"/>
      <c r="N148" s="793"/>
      <c r="P148" s="466"/>
    </row>
    <row r="149" spans="1:17" s="465" customFormat="1" ht="18" customHeight="1">
      <c r="A149" s="276"/>
      <c r="B149" s="760"/>
      <c r="C149" s="659" t="s">
        <v>310</v>
      </c>
      <c r="D149" s="41" t="str">
        <f>D148</f>
        <v>m2</v>
      </c>
      <c r="E149" s="375" t="str">
        <f>E148</f>
        <v>m2</v>
      </c>
      <c r="F149" s="604">
        <v>1</v>
      </c>
      <c r="G149" s="618">
        <f>G148*F149</f>
        <v>30.839999999999996</v>
      </c>
      <c r="H149" s="786"/>
      <c r="I149" s="607"/>
      <c r="J149" s="604">
        <v>0</v>
      </c>
      <c r="K149" s="604">
        <f>J149*G149</f>
        <v>0</v>
      </c>
      <c r="L149" s="604"/>
      <c r="M149" s="604"/>
      <c r="N149" s="606">
        <f t="shared" ref="N149:N150" si="31">M149+K149+I149</f>
        <v>0</v>
      </c>
      <c r="P149" s="466"/>
    </row>
    <row r="150" spans="1:17" s="45" customFormat="1" ht="18" customHeight="1">
      <c r="A150" s="467"/>
      <c r="B150" s="441" t="s">
        <v>505</v>
      </c>
      <c r="C150" s="2" t="s">
        <v>549</v>
      </c>
      <c r="D150" s="14" t="s">
        <v>191</v>
      </c>
      <c r="E150" s="375" t="str">
        <f>E148</f>
        <v>m2</v>
      </c>
      <c r="F150" s="782">
        <v>1.1000000000000001</v>
      </c>
      <c r="G150" s="618">
        <f>F150*G148</f>
        <v>33.923999999999999</v>
      </c>
      <c r="H150" s="786">
        <v>0</v>
      </c>
      <c r="I150" s="604">
        <f t="shared" ref="I150" si="32">H150*G150</f>
        <v>0</v>
      </c>
      <c r="J150" s="604"/>
      <c r="K150" s="604"/>
      <c r="L150" s="604"/>
      <c r="M150" s="604"/>
      <c r="N150" s="606">
        <f t="shared" si="31"/>
        <v>0</v>
      </c>
      <c r="P150" s="184"/>
    </row>
    <row r="151" spans="1:17" s="42" customFormat="1" ht="18" customHeight="1">
      <c r="A151" s="851"/>
      <c r="B151" s="852"/>
      <c r="C151" s="853" t="s">
        <v>364</v>
      </c>
      <c r="D151" s="854"/>
      <c r="E151" s="855"/>
      <c r="F151" s="856"/>
      <c r="G151" s="855"/>
      <c r="H151" s="857"/>
      <c r="I151" s="857"/>
      <c r="J151" s="857"/>
      <c r="K151" s="857"/>
      <c r="L151" s="857"/>
      <c r="M151" s="857"/>
      <c r="N151" s="858"/>
      <c r="O151" s="272"/>
      <c r="P151" s="186"/>
    </row>
    <row r="152" spans="1:17" s="102" customFormat="1" ht="54.75" customHeight="1">
      <c r="A152" s="117">
        <f>A148+1</f>
        <v>29</v>
      </c>
      <c r="B152" s="329" t="s">
        <v>234</v>
      </c>
      <c r="C152" s="658" t="s">
        <v>363</v>
      </c>
      <c r="D152" s="91" t="s">
        <v>207</v>
      </c>
      <c r="E152" s="517" t="s">
        <v>287</v>
      </c>
      <c r="F152" s="604"/>
      <c r="G152" s="773">
        <f>(4.1+2.7+4.8+4.05+4.05+4.8+2.6+1.4+3)*2.8*0.4+(52.2*0.6*0.2)</f>
        <v>41.543999999999997</v>
      </c>
      <c r="H152" s="604"/>
      <c r="I152" s="604"/>
      <c r="J152" s="604"/>
      <c r="K152" s="604"/>
      <c r="L152" s="604"/>
      <c r="M152" s="604"/>
      <c r="N152" s="606"/>
      <c r="O152" s="275"/>
      <c r="P152" s="185"/>
    </row>
    <row r="153" spans="1:17" s="63" customFormat="1" ht="17.25" customHeight="1">
      <c r="A153" s="117"/>
      <c r="B153" s="329"/>
      <c r="C153" s="659" t="s">
        <v>310</v>
      </c>
      <c r="D153" s="41" t="str">
        <f>D152</f>
        <v>m3</v>
      </c>
      <c r="E153" s="375" t="str">
        <f>E152</f>
        <v>m3</v>
      </c>
      <c r="F153" s="604">
        <v>1</v>
      </c>
      <c r="G153" s="604">
        <f>F153*G152</f>
        <v>41.543999999999997</v>
      </c>
      <c r="H153" s="604"/>
      <c r="I153" s="604"/>
      <c r="J153" s="604">
        <v>0</v>
      </c>
      <c r="K153" s="604">
        <f>J153*G153</f>
        <v>0</v>
      </c>
      <c r="L153" s="604"/>
      <c r="M153" s="604"/>
      <c r="N153" s="606">
        <f>M153+K153+I153</f>
        <v>0</v>
      </c>
      <c r="O153" s="275"/>
      <c r="P153" s="184">
        <v>48.75</v>
      </c>
      <c r="Q153" s="63">
        <v>1.9</v>
      </c>
    </row>
    <row r="154" spans="1:17" s="45" customFormat="1" ht="17.25" customHeight="1">
      <c r="A154" s="117"/>
      <c r="B154" s="329"/>
      <c r="C154" s="659" t="s">
        <v>311</v>
      </c>
      <c r="D154" s="41" t="s">
        <v>2</v>
      </c>
      <c r="E154" s="777" t="s">
        <v>169</v>
      </c>
      <c r="F154" s="776"/>
      <c r="G154" s="604">
        <f>G152*F154</f>
        <v>0</v>
      </c>
      <c r="H154" s="604"/>
      <c r="I154" s="604"/>
      <c r="J154" s="604"/>
      <c r="K154" s="604"/>
      <c r="L154" s="604">
        <v>0</v>
      </c>
      <c r="M154" s="604">
        <f>L154*G154</f>
        <v>0</v>
      </c>
      <c r="N154" s="606">
        <f>M154+K154+I154</f>
        <v>0</v>
      </c>
      <c r="O154" s="143"/>
      <c r="P154" s="184"/>
    </row>
    <row r="155" spans="1:17" s="102" customFormat="1" ht="17.25" customHeight="1">
      <c r="A155" s="117"/>
      <c r="B155" s="329"/>
      <c r="C155" s="659" t="s">
        <v>360</v>
      </c>
      <c r="D155" s="41" t="s">
        <v>137</v>
      </c>
      <c r="E155" s="375" t="s">
        <v>288</v>
      </c>
      <c r="F155" s="375">
        <v>0.11</v>
      </c>
      <c r="G155" s="604">
        <f>F155*G152</f>
        <v>4.5698400000000001</v>
      </c>
      <c r="H155" s="604"/>
      <c r="I155" s="604"/>
      <c r="J155" s="604"/>
      <c r="K155" s="604"/>
      <c r="L155" s="604"/>
      <c r="M155" s="604"/>
      <c r="N155" s="606"/>
      <c r="O155" s="275"/>
      <c r="P155" s="185"/>
    </row>
    <row r="156" spans="1:17" s="102" customFormat="1" ht="17.25" customHeight="1">
      <c r="A156" s="117"/>
      <c r="B156" s="329" t="s">
        <v>83</v>
      </c>
      <c r="C156" s="659" t="s">
        <v>318</v>
      </c>
      <c r="D156" s="41" t="s">
        <v>137</v>
      </c>
      <c r="E156" s="375" t="s">
        <v>288</v>
      </c>
      <c r="F156" s="604">
        <v>1.1599999999999999</v>
      </c>
      <c r="G156" s="604">
        <f>G155*F156</f>
        <v>5.3010143999999997</v>
      </c>
      <c r="H156" s="604">
        <v>0</v>
      </c>
      <c r="I156" s="604">
        <f>H156*G156</f>
        <v>0</v>
      </c>
      <c r="J156" s="604"/>
      <c r="K156" s="604"/>
      <c r="L156" s="604"/>
      <c r="M156" s="604"/>
      <c r="N156" s="606">
        <f>M156+K156+I156</f>
        <v>0</v>
      </c>
      <c r="O156" s="275"/>
      <c r="P156" s="185"/>
    </row>
    <row r="157" spans="1:17" s="102" customFormat="1" ht="17.25" customHeight="1">
      <c r="A157" s="117"/>
      <c r="B157" s="329" t="s">
        <v>84</v>
      </c>
      <c r="C157" s="659" t="s">
        <v>319</v>
      </c>
      <c r="D157" s="41" t="s">
        <v>4</v>
      </c>
      <c r="E157" s="375" t="s">
        <v>145</v>
      </c>
      <c r="F157" s="776">
        <v>0.41599999999999998</v>
      </c>
      <c r="G157" s="604">
        <f>F157*G155</f>
        <v>1.9010534399999999</v>
      </c>
      <c r="H157" s="604">
        <v>0</v>
      </c>
      <c r="I157" s="604">
        <f>H157*G157</f>
        <v>0</v>
      </c>
      <c r="J157" s="604"/>
      <c r="K157" s="604"/>
      <c r="L157" s="604"/>
      <c r="M157" s="604"/>
      <c r="N157" s="606">
        <f>M157+K157+I157</f>
        <v>0</v>
      </c>
      <c r="O157" s="275"/>
      <c r="P157" s="185"/>
    </row>
    <row r="158" spans="1:17" s="102" customFormat="1" ht="17.25" customHeight="1">
      <c r="A158" s="117"/>
      <c r="B158" s="329" t="s">
        <v>235</v>
      </c>
      <c r="C158" s="668" t="s">
        <v>362</v>
      </c>
      <c r="D158" s="41" t="s">
        <v>7</v>
      </c>
      <c r="E158" s="375" t="s">
        <v>143</v>
      </c>
      <c r="F158" s="604">
        <v>65</v>
      </c>
      <c r="G158" s="604">
        <f>F158*G152</f>
        <v>2700.3599999999997</v>
      </c>
      <c r="H158" s="604">
        <v>0</v>
      </c>
      <c r="I158" s="604">
        <f>H158*G158</f>
        <v>0</v>
      </c>
      <c r="J158" s="604"/>
      <c r="K158" s="604"/>
      <c r="L158" s="604"/>
      <c r="M158" s="604"/>
      <c r="N158" s="606">
        <f>M158+K158+I158</f>
        <v>0</v>
      </c>
      <c r="O158" s="275"/>
      <c r="P158" s="185"/>
    </row>
    <row r="159" spans="1:17" s="45" customFormat="1" ht="17.25" customHeight="1">
      <c r="A159" s="117"/>
      <c r="B159" s="329"/>
      <c r="C159" s="659" t="s">
        <v>313</v>
      </c>
      <c r="D159" s="41" t="s">
        <v>2</v>
      </c>
      <c r="E159" s="777" t="s">
        <v>169</v>
      </c>
      <c r="F159" s="604"/>
      <c r="G159" s="604">
        <f>G152*F159</f>
        <v>0</v>
      </c>
      <c r="H159" s="604">
        <v>0</v>
      </c>
      <c r="I159" s="604">
        <f>H159*G159</f>
        <v>0</v>
      </c>
      <c r="J159" s="604"/>
      <c r="K159" s="604"/>
      <c r="L159" s="604"/>
      <c r="M159" s="604"/>
      <c r="N159" s="606">
        <f>M159+K159+I159</f>
        <v>0</v>
      </c>
      <c r="O159" s="143"/>
      <c r="P159" s="184"/>
    </row>
    <row r="160" spans="1:17" s="102" customFormat="1" ht="36" customHeight="1">
      <c r="A160" s="117">
        <f>A152+1</f>
        <v>30</v>
      </c>
      <c r="B160" s="329" t="s">
        <v>234</v>
      </c>
      <c r="C160" s="658" t="s">
        <v>361</v>
      </c>
      <c r="D160" s="91" t="s">
        <v>207</v>
      </c>
      <c r="E160" s="517" t="s">
        <v>287</v>
      </c>
      <c r="F160" s="604"/>
      <c r="G160" s="773">
        <f>(4.1+2.6)*2.8*0.2</f>
        <v>3.7519999999999998</v>
      </c>
      <c r="H160" s="604"/>
      <c r="I160" s="604"/>
      <c r="J160" s="604"/>
      <c r="K160" s="604"/>
      <c r="L160" s="604"/>
      <c r="M160" s="604"/>
      <c r="N160" s="606"/>
      <c r="O160" s="275"/>
      <c r="P160" s="185"/>
    </row>
    <row r="161" spans="1:17" s="63" customFormat="1" ht="17.25" customHeight="1">
      <c r="A161" s="117"/>
      <c r="B161" s="329"/>
      <c r="C161" s="659" t="s">
        <v>310</v>
      </c>
      <c r="D161" s="41" t="str">
        <f>D160</f>
        <v>m3</v>
      </c>
      <c r="E161" s="375" t="str">
        <f>E160</f>
        <v>m3</v>
      </c>
      <c r="F161" s="604">
        <v>1</v>
      </c>
      <c r="G161" s="604">
        <f>F161*G160</f>
        <v>3.7519999999999998</v>
      </c>
      <c r="H161" s="604"/>
      <c r="I161" s="604"/>
      <c r="J161" s="604">
        <v>0</v>
      </c>
      <c r="K161" s="604">
        <f>J161*G161</f>
        <v>0</v>
      </c>
      <c r="L161" s="604"/>
      <c r="M161" s="604"/>
      <c r="N161" s="606">
        <f>M161+K161+I161</f>
        <v>0</v>
      </c>
      <c r="O161" s="275"/>
      <c r="P161" s="184">
        <v>48.75</v>
      </c>
      <c r="Q161" s="63">
        <v>1.9</v>
      </c>
    </row>
    <row r="162" spans="1:17" s="45" customFormat="1" ht="17.25" customHeight="1">
      <c r="A162" s="117"/>
      <c r="B162" s="329"/>
      <c r="C162" s="659" t="s">
        <v>311</v>
      </c>
      <c r="D162" s="41" t="s">
        <v>2</v>
      </c>
      <c r="E162" s="777" t="s">
        <v>169</v>
      </c>
      <c r="F162" s="776"/>
      <c r="G162" s="604">
        <f>G160*F162</f>
        <v>0</v>
      </c>
      <c r="H162" s="604"/>
      <c r="I162" s="604"/>
      <c r="J162" s="604"/>
      <c r="K162" s="604"/>
      <c r="L162" s="604">
        <v>0</v>
      </c>
      <c r="M162" s="604">
        <f>L162*G162</f>
        <v>0</v>
      </c>
      <c r="N162" s="606">
        <f>M162+K162+I162</f>
        <v>0</v>
      </c>
      <c r="O162" s="143"/>
      <c r="P162" s="184"/>
    </row>
    <row r="163" spans="1:17" s="102" customFormat="1" ht="17.25" customHeight="1">
      <c r="A163" s="117"/>
      <c r="B163" s="329"/>
      <c r="C163" s="659" t="s">
        <v>360</v>
      </c>
      <c r="D163" s="41" t="s">
        <v>137</v>
      </c>
      <c r="E163" s="375" t="s">
        <v>288</v>
      </c>
      <c r="F163" s="375">
        <v>0.11</v>
      </c>
      <c r="G163" s="604">
        <f>F163*G160</f>
        <v>0.41271999999999998</v>
      </c>
      <c r="H163" s="604"/>
      <c r="I163" s="604"/>
      <c r="J163" s="604"/>
      <c r="K163" s="604"/>
      <c r="L163" s="604"/>
      <c r="M163" s="604"/>
      <c r="N163" s="606"/>
      <c r="O163" s="275"/>
      <c r="P163" s="185"/>
    </row>
    <row r="164" spans="1:17" s="102" customFormat="1" ht="17.25" customHeight="1">
      <c r="A164" s="117"/>
      <c r="B164" s="329" t="s">
        <v>83</v>
      </c>
      <c r="C164" s="659" t="s">
        <v>318</v>
      </c>
      <c r="D164" s="41" t="s">
        <v>137</v>
      </c>
      <c r="E164" s="375" t="s">
        <v>288</v>
      </c>
      <c r="F164" s="604">
        <v>1.1599999999999999</v>
      </c>
      <c r="G164" s="604">
        <f>G163*F164</f>
        <v>0.47875519999999994</v>
      </c>
      <c r="H164" s="604">
        <v>0</v>
      </c>
      <c r="I164" s="604">
        <f>H164*G164</f>
        <v>0</v>
      </c>
      <c r="J164" s="604"/>
      <c r="K164" s="604"/>
      <c r="L164" s="604"/>
      <c r="M164" s="604"/>
      <c r="N164" s="606">
        <f>M164+K164+I164</f>
        <v>0</v>
      </c>
      <c r="O164" s="275"/>
      <c r="P164" s="185"/>
    </row>
    <row r="165" spans="1:17" s="102" customFormat="1" ht="17.25" customHeight="1">
      <c r="A165" s="117"/>
      <c r="B165" s="329" t="s">
        <v>84</v>
      </c>
      <c r="C165" s="659" t="s">
        <v>319</v>
      </c>
      <c r="D165" s="41" t="s">
        <v>4</v>
      </c>
      <c r="E165" s="375" t="s">
        <v>145</v>
      </c>
      <c r="F165" s="776">
        <v>0.41599999999999998</v>
      </c>
      <c r="G165" s="604">
        <f>F165*G163</f>
        <v>0.17169151999999999</v>
      </c>
      <c r="H165" s="604">
        <v>0</v>
      </c>
      <c r="I165" s="604">
        <f>H165*G165</f>
        <v>0</v>
      </c>
      <c r="J165" s="604"/>
      <c r="K165" s="604"/>
      <c r="L165" s="604"/>
      <c r="M165" s="604"/>
      <c r="N165" s="606">
        <f>M165+K165+I165</f>
        <v>0</v>
      </c>
      <c r="O165" s="275"/>
      <c r="P165" s="185"/>
    </row>
    <row r="166" spans="1:17" s="102" customFormat="1" ht="17.25" customHeight="1">
      <c r="A166" s="117"/>
      <c r="B166" s="329" t="s">
        <v>235</v>
      </c>
      <c r="C166" s="668" t="s">
        <v>359</v>
      </c>
      <c r="D166" s="41" t="s">
        <v>7</v>
      </c>
      <c r="E166" s="375" t="s">
        <v>143</v>
      </c>
      <c r="F166" s="604">
        <v>65</v>
      </c>
      <c r="G166" s="604">
        <f>F166*G160</f>
        <v>243.88</v>
      </c>
      <c r="H166" s="604">
        <v>0</v>
      </c>
      <c r="I166" s="604">
        <f>H166*G166</f>
        <v>0</v>
      </c>
      <c r="J166" s="604"/>
      <c r="K166" s="604"/>
      <c r="L166" s="604"/>
      <c r="M166" s="604"/>
      <c r="N166" s="606">
        <f>M166+K166+I166</f>
        <v>0</v>
      </c>
      <c r="O166" s="275"/>
      <c r="P166" s="185"/>
    </row>
    <row r="167" spans="1:17" s="45" customFormat="1" ht="17.25" customHeight="1">
      <c r="A167" s="117"/>
      <c r="B167" s="329"/>
      <c r="C167" s="659" t="s">
        <v>313</v>
      </c>
      <c r="D167" s="41" t="s">
        <v>2</v>
      </c>
      <c r="E167" s="777" t="s">
        <v>169</v>
      </c>
      <c r="F167" s="604"/>
      <c r="G167" s="604">
        <f>G160*F167</f>
        <v>0</v>
      </c>
      <c r="H167" s="604">
        <v>0</v>
      </c>
      <c r="I167" s="604">
        <f>H167*G167</f>
        <v>0</v>
      </c>
      <c r="J167" s="604"/>
      <c r="K167" s="604"/>
      <c r="L167" s="604"/>
      <c r="M167" s="604"/>
      <c r="N167" s="606">
        <f>M167+K167+I167</f>
        <v>0</v>
      </c>
      <c r="O167" s="143"/>
      <c r="P167" s="184"/>
    </row>
    <row r="168" spans="1:17" s="102" customFormat="1" ht="69" customHeight="1">
      <c r="A168" s="117">
        <f>A160+1</f>
        <v>31</v>
      </c>
      <c r="B168" s="433" t="s">
        <v>192</v>
      </c>
      <c r="C168" s="38" t="s">
        <v>514</v>
      </c>
      <c r="D168" s="431" t="s">
        <v>190</v>
      </c>
      <c r="E168" s="517" t="s">
        <v>552</v>
      </c>
      <c r="F168" s="604"/>
      <c r="G168" s="615">
        <f>(1.4+2.8+3.3+8+2.8+5.9+2.8+4.8)*2.8</f>
        <v>89.04</v>
      </c>
      <c r="H168" s="604"/>
      <c r="I168" s="604"/>
      <c r="J168" s="604"/>
      <c r="K168" s="604"/>
      <c r="L168" s="604"/>
      <c r="M168" s="604"/>
      <c r="N168" s="606"/>
      <c r="O168" s="275"/>
      <c r="P168" s="185"/>
    </row>
    <row r="169" spans="1:17" s="63" customFormat="1" ht="17.25" customHeight="1">
      <c r="A169" s="117"/>
      <c r="B169" s="434" t="s">
        <v>17</v>
      </c>
      <c r="C169" s="659" t="s">
        <v>310</v>
      </c>
      <c r="D169" s="41" t="s">
        <v>140</v>
      </c>
      <c r="E169" s="375" t="str">
        <f>E168</f>
        <v>m2</v>
      </c>
      <c r="F169" s="604">
        <v>1</v>
      </c>
      <c r="G169" s="794">
        <f>G168*F169</f>
        <v>89.04</v>
      </c>
      <c r="H169" s="604"/>
      <c r="I169" s="604"/>
      <c r="J169" s="604">
        <v>0</v>
      </c>
      <c r="K169" s="604">
        <f>J169*G169</f>
        <v>0</v>
      </c>
      <c r="L169" s="604"/>
      <c r="M169" s="604"/>
      <c r="N169" s="606">
        <f>M169+K169+I169</f>
        <v>0</v>
      </c>
      <c r="O169" s="275"/>
      <c r="P169" s="184"/>
    </row>
    <row r="170" spans="1:17" s="102" customFormat="1" ht="17.25" customHeight="1">
      <c r="A170" s="117"/>
      <c r="B170" s="434" t="s">
        <v>193</v>
      </c>
      <c r="C170" s="766" t="s">
        <v>506</v>
      </c>
      <c r="D170" s="430" t="s">
        <v>3</v>
      </c>
      <c r="E170" s="375" t="s">
        <v>168</v>
      </c>
      <c r="F170" s="788">
        <f>247.1/100</f>
        <v>2.4710000000000001</v>
      </c>
      <c r="G170" s="788">
        <f>F170*G168</f>
        <v>220.01784000000004</v>
      </c>
      <c r="H170" s="604">
        <v>0</v>
      </c>
      <c r="I170" s="604">
        <f t="shared" ref="I170:I177" si="33">H170*G170</f>
        <v>0</v>
      </c>
      <c r="J170" s="604"/>
      <c r="K170" s="604"/>
      <c r="L170" s="604"/>
      <c r="M170" s="604"/>
      <c r="N170" s="606">
        <f t="shared" ref="N170:N177" si="34">M170+K170+I170</f>
        <v>0</v>
      </c>
      <c r="O170" s="275"/>
      <c r="P170" s="185"/>
    </row>
    <row r="171" spans="1:17" s="102" customFormat="1" ht="17.25" customHeight="1">
      <c r="A171" s="117"/>
      <c r="B171" s="434" t="s">
        <v>194</v>
      </c>
      <c r="C171" s="766" t="s">
        <v>507</v>
      </c>
      <c r="D171" s="430" t="s">
        <v>3</v>
      </c>
      <c r="E171" s="375" t="str">
        <f t="shared" ref="E171" si="35">E170</f>
        <v>l.m.</v>
      </c>
      <c r="F171" s="788">
        <f>52.77/100</f>
        <v>0.52770000000000006</v>
      </c>
      <c r="G171" s="788">
        <f>F171*G168</f>
        <v>46.986408000000011</v>
      </c>
      <c r="H171" s="604">
        <v>0</v>
      </c>
      <c r="I171" s="604">
        <f t="shared" si="33"/>
        <v>0</v>
      </c>
      <c r="J171" s="604"/>
      <c r="K171" s="604"/>
      <c r="L171" s="604"/>
      <c r="M171" s="604"/>
      <c r="N171" s="606">
        <f t="shared" si="34"/>
        <v>0</v>
      </c>
      <c r="O171" s="275"/>
      <c r="P171" s="185"/>
    </row>
    <row r="172" spans="1:17" s="102" customFormat="1" ht="17.25" customHeight="1">
      <c r="A172" s="117"/>
      <c r="B172" s="434" t="s">
        <v>92</v>
      </c>
      <c r="C172" s="39" t="s">
        <v>508</v>
      </c>
      <c r="D172" s="432" t="s">
        <v>7</v>
      </c>
      <c r="E172" s="795" t="s">
        <v>143</v>
      </c>
      <c r="F172" s="788">
        <f>150/100</f>
        <v>1.5</v>
      </c>
      <c r="G172" s="788">
        <f>G168*F172</f>
        <v>133.56</v>
      </c>
      <c r="H172" s="604">
        <v>0</v>
      </c>
      <c r="I172" s="604">
        <f t="shared" si="33"/>
        <v>0</v>
      </c>
      <c r="J172" s="604"/>
      <c r="K172" s="604"/>
      <c r="L172" s="604"/>
      <c r="M172" s="604"/>
      <c r="N172" s="606">
        <f t="shared" si="34"/>
        <v>0</v>
      </c>
      <c r="O172" s="275"/>
      <c r="P172" s="185"/>
    </row>
    <row r="173" spans="1:17" s="45" customFormat="1" ht="17.25" customHeight="1">
      <c r="A173" s="117"/>
      <c r="B173" s="434" t="s">
        <v>17</v>
      </c>
      <c r="C173" s="39" t="s">
        <v>509</v>
      </c>
      <c r="D173" s="432" t="s">
        <v>7</v>
      </c>
      <c r="E173" s="795" t="s">
        <v>143</v>
      </c>
      <c r="F173" s="788">
        <f>1326/100</f>
        <v>13.26</v>
      </c>
      <c r="G173" s="788">
        <f>F173*G168</f>
        <v>1180.6704</v>
      </c>
      <c r="H173" s="776">
        <v>0</v>
      </c>
      <c r="I173" s="604">
        <f t="shared" si="33"/>
        <v>0</v>
      </c>
      <c r="J173" s="604"/>
      <c r="K173" s="604"/>
      <c r="L173" s="604"/>
      <c r="M173" s="604"/>
      <c r="N173" s="606">
        <f t="shared" si="34"/>
        <v>0</v>
      </c>
      <c r="O173" s="143"/>
      <c r="P173" s="184"/>
    </row>
    <row r="174" spans="1:17" s="102" customFormat="1">
      <c r="A174" s="117"/>
      <c r="B174" s="434" t="s">
        <v>17</v>
      </c>
      <c r="C174" s="39" t="s">
        <v>510</v>
      </c>
      <c r="D174" s="432" t="s">
        <v>7</v>
      </c>
      <c r="E174" s="795" t="s">
        <v>143</v>
      </c>
      <c r="F174" s="788">
        <f>3166/100</f>
        <v>31.66</v>
      </c>
      <c r="G174" s="788">
        <f>F174*G168</f>
        <v>2819.0064000000002</v>
      </c>
      <c r="H174" s="776">
        <v>0</v>
      </c>
      <c r="I174" s="604">
        <f t="shared" si="33"/>
        <v>0</v>
      </c>
      <c r="J174" s="604"/>
      <c r="K174" s="604"/>
      <c r="L174" s="604"/>
      <c r="M174" s="604"/>
      <c r="N174" s="606">
        <f t="shared" si="34"/>
        <v>0</v>
      </c>
      <c r="O174" s="275"/>
      <c r="P174" s="185"/>
    </row>
    <row r="175" spans="1:17" s="102" customFormat="1" ht="17.25" customHeight="1">
      <c r="A175" s="117"/>
      <c r="B175" s="435"/>
      <c r="C175" s="2" t="s">
        <v>511</v>
      </c>
      <c r="D175" s="430" t="s">
        <v>191</v>
      </c>
      <c r="E175" s="375" t="s">
        <v>197</v>
      </c>
      <c r="F175" s="788">
        <v>1</v>
      </c>
      <c r="G175" s="788">
        <f>F175*G168</f>
        <v>89.04</v>
      </c>
      <c r="H175" s="604">
        <v>0</v>
      </c>
      <c r="I175" s="604">
        <f t="shared" si="33"/>
        <v>0</v>
      </c>
      <c r="J175" s="604"/>
      <c r="K175" s="604"/>
      <c r="L175" s="604"/>
      <c r="M175" s="604"/>
      <c r="N175" s="606">
        <f t="shared" si="34"/>
        <v>0</v>
      </c>
      <c r="O175" s="275"/>
      <c r="P175" s="185"/>
    </row>
    <row r="176" spans="1:17" s="102" customFormat="1" ht="36" customHeight="1">
      <c r="A176" s="117"/>
      <c r="B176" s="435" t="s">
        <v>195</v>
      </c>
      <c r="C176" s="39" t="s">
        <v>513</v>
      </c>
      <c r="D176" s="430" t="s">
        <v>191</v>
      </c>
      <c r="E176" s="517" t="s">
        <v>552</v>
      </c>
      <c r="F176" s="788">
        <v>2</v>
      </c>
      <c r="G176" s="788">
        <f>G168*F176</f>
        <v>178.08</v>
      </c>
      <c r="H176" s="604">
        <v>0</v>
      </c>
      <c r="I176" s="604">
        <f t="shared" si="33"/>
        <v>0</v>
      </c>
      <c r="J176" s="604"/>
      <c r="K176" s="604"/>
      <c r="L176" s="604"/>
      <c r="M176" s="604"/>
      <c r="N176" s="606">
        <f t="shared" si="34"/>
        <v>0</v>
      </c>
      <c r="O176" s="275"/>
      <c r="P176" s="185"/>
    </row>
    <row r="177" spans="1:16381" s="102" customFormat="1" ht="17.25" customHeight="1">
      <c r="A177" s="117"/>
      <c r="B177" s="435" t="s">
        <v>196</v>
      </c>
      <c r="C177" s="39" t="s">
        <v>512</v>
      </c>
      <c r="D177" s="430" t="s">
        <v>16</v>
      </c>
      <c r="E177" s="375" t="s">
        <v>16</v>
      </c>
      <c r="F177" s="788">
        <f>128.46/100</f>
        <v>1.2846000000000002</v>
      </c>
      <c r="G177" s="788">
        <f>G168*F177</f>
        <v>114.38078400000002</v>
      </c>
      <c r="H177" s="604">
        <v>0</v>
      </c>
      <c r="I177" s="604">
        <f t="shared" si="33"/>
        <v>0</v>
      </c>
      <c r="J177" s="604"/>
      <c r="K177" s="604"/>
      <c r="L177" s="604"/>
      <c r="M177" s="604"/>
      <c r="N177" s="606">
        <f t="shared" si="34"/>
        <v>0</v>
      </c>
      <c r="O177" s="275"/>
      <c r="P177" s="185"/>
    </row>
    <row r="178" spans="1:16381" s="102" customFormat="1" ht="18" customHeight="1">
      <c r="A178" s="117"/>
      <c r="B178" s="329"/>
      <c r="C178" s="669" t="s">
        <v>365</v>
      </c>
      <c r="D178" s="91"/>
      <c r="E178" s="517"/>
      <c r="F178" s="375"/>
      <c r="G178" s="517"/>
      <c r="H178" s="773"/>
      <c r="I178" s="796">
        <f>SUM(I11:I177)</f>
        <v>0</v>
      </c>
      <c r="J178" s="796"/>
      <c r="K178" s="796">
        <f>SUM(K11:K177)</f>
        <v>0</v>
      </c>
      <c r="L178" s="796"/>
      <c r="M178" s="796">
        <f>SUM(M11:M177)</f>
        <v>0</v>
      </c>
      <c r="N178" s="796">
        <f>SUM(N11:N177)</f>
        <v>0</v>
      </c>
      <c r="O178" s="277"/>
      <c r="P178" s="187"/>
      <c r="Q178" s="109"/>
    </row>
    <row r="179" spans="1:16381" s="42" customFormat="1" ht="24" customHeight="1">
      <c r="A179" s="372" t="s">
        <v>46</v>
      </c>
      <c r="B179" s="420"/>
      <c r="C179" s="671" t="s">
        <v>366</v>
      </c>
      <c r="D179" s="358"/>
      <c r="E179" s="797"/>
      <c r="F179" s="798"/>
      <c r="G179" s="797"/>
      <c r="H179" s="799"/>
      <c r="I179" s="799"/>
      <c r="J179" s="799"/>
      <c r="K179" s="799"/>
      <c r="L179" s="799"/>
      <c r="M179" s="799"/>
      <c r="N179" s="800"/>
      <c r="O179" s="272"/>
      <c r="P179" s="186"/>
    </row>
    <row r="180" spans="1:16381" s="42" customFormat="1" ht="18" customHeight="1">
      <c r="A180" s="859"/>
      <c r="B180" s="860"/>
      <c r="C180" s="853" t="s">
        <v>367</v>
      </c>
      <c r="D180" s="861"/>
      <c r="E180" s="862"/>
      <c r="F180" s="856"/>
      <c r="G180" s="862"/>
      <c r="H180" s="863"/>
      <c r="I180" s="864"/>
      <c r="J180" s="864"/>
      <c r="K180" s="864"/>
      <c r="L180" s="864"/>
      <c r="M180" s="864"/>
      <c r="N180" s="865"/>
      <c r="O180" s="286"/>
      <c r="P180" s="287"/>
      <c r="Q180" s="287"/>
      <c r="R180" s="287"/>
      <c r="S180" s="287"/>
      <c r="T180" s="287"/>
      <c r="U180" s="287"/>
      <c r="V180" s="287"/>
      <c r="W180" s="287"/>
      <c r="X180" s="287"/>
      <c r="Y180" s="287"/>
      <c r="Z180" s="287"/>
      <c r="AA180" s="287"/>
      <c r="AB180" s="287"/>
      <c r="AC180" s="287"/>
      <c r="AD180" s="287"/>
      <c r="AE180" s="287"/>
      <c r="AF180" s="287"/>
      <c r="AG180" s="287"/>
      <c r="AH180" s="287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7"/>
      <c r="AS180" s="287"/>
      <c r="AT180" s="287"/>
      <c r="AU180" s="287"/>
      <c r="AV180" s="287"/>
      <c r="AW180" s="287"/>
      <c r="AX180" s="287"/>
      <c r="AY180" s="287"/>
      <c r="AZ180" s="287"/>
      <c r="BA180" s="287"/>
      <c r="BB180" s="287"/>
      <c r="BC180" s="287"/>
      <c r="BD180" s="287"/>
      <c r="BE180" s="287"/>
      <c r="BF180" s="287"/>
      <c r="BG180" s="287"/>
      <c r="BH180" s="287"/>
      <c r="BI180" s="287"/>
      <c r="BJ180" s="287"/>
      <c r="BK180" s="287"/>
      <c r="BL180" s="287"/>
      <c r="BM180" s="287"/>
      <c r="BN180" s="287"/>
      <c r="BO180" s="287"/>
      <c r="BP180" s="287"/>
      <c r="BQ180" s="287"/>
      <c r="BR180" s="287"/>
      <c r="BS180" s="287"/>
      <c r="BT180" s="287"/>
      <c r="BU180" s="287"/>
      <c r="BV180" s="287"/>
      <c r="BW180" s="287"/>
      <c r="BX180" s="287"/>
      <c r="BY180" s="287"/>
      <c r="BZ180" s="287"/>
      <c r="CA180" s="287"/>
      <c r="CB180" s="287"/>
      <c r="CC180" s="287"/>
      <c r="CD180" s="287"/>
      <c r="CE180" s="287"/>
      <c r="CF180" s="287"/>
      <c r="CG180" s="287"/>
      <c r="CH180" s="287"/>
      <c r="CI180" s="287"/>
      <c r="CJ180" s="287"/>
      <c r="CK180" s="287"/>
      <c r="CL180" s="287"/>
      <c r="CM180" s="287"/>
      <c r="CN180" s="287"/>
      <c r="CO180" s="287"/>
      <c r="CP180" s="287"/>
      <c r="CQ180" s="287"/>
      <c r="CR180" s="287"/>
      <c r="CS180" s="287"/>
      <c r="CT180" s="287"/>
      <c r="CU180" s="287"/>
      <c r="CV180" s="287"/>
      <c r="CW180" s="287"/>
      <c r="CX180" s="287"/>
      <c r="CY180" s="287"/>
      <c r="CZ180" s="287"/>
      <c r="DA180" s="287"/>
      <c r="DB180" s="287"/>
      <c r="DC180" s="287"/>
      <c r="DD180" s="287"/>
      <c r="DE180" s="287"/>
      <c r="DF180" s="287"/>
      <c r="DG180" s="287"/>
      <c r="DH180" s="287"/>
      <c r="DI180" s="287"/>
      <c r="DJ180" s="287"/>
      <c r="DK180" s="287"/>
      <c r="DL180" s="287"/>
      <c r="DM180" s="287"/>
      <c r="DN180" s="287"/>
      <c r="DO180" s="287"/>
      <c r="DP180" s="287"/>
      <c r="DQ180" s="287"/>
      <c r="DR180" s="287"/>
      <c r="DS180" s="287"/>
      <c r="DT180" s="287"/>
      <c r="DU180" s="287"/>
      <c r="DV180" s="287"/>
      <c r="DW180" s="287"/>
      <c r="DX180" s="287"/>
      <c r="DY180" s="287"/>
      <c r="DZ180" s="287"/>
      <c r="EA180" s="287"/>
      <c r="EB180" s="287"/>
      <c r="EC180" s="287"/>
      <c r="ED180" s="287"/>
      <c r="EE180" s="287"/>
      <c r="EF180" s="287"/>
      <c r="EG180" s="287"/>
      <c r="EH180" s="287"/>
      <c r="EI180" s="287"/>
      <c r="EJ180" s="287"/>
      <c r="EK180" s="287"/>
      <c r="EL180" s="287"/>
      <c r="EM180" s="287"/>
      <c r="EN180" s="287"/>
      <c r="EO180" s="287"/>
      <c r="EP180" s="287"/>
      <c r="EQ180" s="287"/>
      <c r="ER180" s="287"/>
      <c r="ES180" s="287"/>
      <c r="ET180" s="287"/>
      <c r="EU180" s="287"/>
      <c r="EV180" s="287"/>
      <c r="EW180" s="287"/>
      <c r="EX180" s="287"/>
      <c r="EY180" s="287"/>
      <c r="EZ180" s="287"/>
      <c r="FA180" s="287"/>
      <c r="FB180" s="287"/>
      <c r="FC180" s="287"/>
      <c r="FD180" s="287"/>
      <c r="FE180" s="287"/>
      <c r="FF180" s="287"/>
      <c r="FG180" s="287"/>
      <c r="FH180" s="287"/>
      <c r="FI180" s="287"/>
      <c r="FJ180" s="287"/>
      <c r="FK180" s="287"/>
      <c r="FL180" s="287"/>
      <c r="FM180" s="287"/>
      <c r="FN180" s="287"/>
      <c r="FO180" s="287"/>
      <c r="FP180" s="287"/>
      <c r="FQ180" s="287"/>
      <c r="FR180" s="287"/>
      <c r="FS180" s="287"/>
      <c r="FT180" s="287"/>
      <c r="FU180" s="287"/>
      <c r="FV180" s="287"/>
      <c r="FW180" s="287"/>
      <c r="FX180" s="287"/>
      <c r="FY180" s="287"/>
      <c r="FZ180" s="287"/>
      <c r="GA180" s="287"/>
      <c r="GB180" s="287"/>
      <c r="GC180" s="287"/>
      <c r="GD180" s="287"/>
      <c r="GE180" s="287"/>
      <c r="GF180" s="287"/>
      <c r="GG180" s="287"/>
      <c r="GH180" s="287"/>
      <c r="GI180" s="287"/>
      <c r="GJ180" s="287"/>
      <c r="GK180" s="287"/>
      <c r="GL180" s="287"/>
      <c r="GM180" s="287"/>
      <c r="GN180" s="287"/>
      <c r="GO180" s="287"/>
      <c r="GP180" s="287"/>
      <c r="GQ180" s="287"/>
      <c r="GR180" s="287"/>
      <c r="GS180" s="287"/>
      <c r="GT180" s="287"/>
      <c r="GU180" s="287"/>
      <c r="GV180" s="287"/>
      <c r="GW180" s="287"/>
      <c r="GX180" s="287"/>
      <c r="GY180" s="287"/>
      <c r="GZ180" s="287"/>
      <c r="HA180" s="287"/>
      <c r="HB180" s="287"/>
      <c r="HC180" s="287"/>
      <c r="HD180" s="287"/>
      <c r="HE180" s="287"/>
      <c r="HF180" s="287"/>
      <c r="HG180" s="287"/>
      <c r="HH180" s="287"/>
      <c r="HI180" s="287"/>
      <c r="HJ180" s="287"/>
      <c r="HK180" s="287"/>
      <c r="HL180" s="287"/>
      <c r="HM180" s="287"/>
      <c r="HN180" s="287"/>
      <c r="HO180" s="287"/>
      <c r="HP180" s="287"/>
      <c r="HQ180" s="287"/>
      <c r="HR180" s="287"/>
      <c r="HS180" s="287"/>
      <c r="HT180" s="287"/>
      <c r="HU180" s="287"/>
      <c r="HV180" s="287"/>
      <c r="HW180" s="287"/>
      <c r="HX180" s="287"/>
      <c r="HY180" s="287"/>
      <c r="HZ180" s="287"/>
      <c r="IA180" s="287"/>
      <c r="IB180" s="287"/>
      <c r="IC180" s="287"/>
      <c r="ID180" s="287"/>
      <c r="IE180" s="287"/>
      <c r="IF180" s="287"/>
      <c r="IG180" s="287"/>
      <c r="IH180" s="287"/>
      <c r="II180" s="287"/>
      <c r="IJ180" s="287"/>
      <c r="IK180" s="287"/>
      <c r="IL180" s="287"/>
      <c r="IM180" s="287"/>
      <c r="IN180" s="287"/>
      <c r="IO180" s="287"/>
      <c r="IP180" s="287"/>
      <c r="IQ180" s="287"/>
      <c r="IR180" s="287"/>
      <c r="IS180" s="287"/>
      <c r="IT180" s="287"/>
      <c r="IU180" s="287"/>
      <c r="IV180" s="287"/>
      <c r="IW180" s="287"/>
      <c r="IX180" s="287"/>
      <c r="IY180" s="287"/>
      <c r="IZ180" s="287"/>
      <c r="JA180" s="287"/>
      <c r="JB180" s="287"/>
      <c r="JC180" s="287"/>
      <c r="JD180" s="287"/>
      <c r="JE180" s="287"/>
      <c r="JF180" s="287"/>
      <c r="JG180" s="287"/>
      <c r="JH180" s="287"/>
      <c r="JI180" s="287"/>
      <c r="JJ180" s="287"/>
      <c r="JK180" s="287"/>
      <c r="JL180" s="287"/>
      <c r="JM180" s="287"/>
      <c r="JN180" s="287"/>
      <c r="JO180" s="287"/>
      <c r="JP180" s="287"/>
      <c r="JQ180" s="287"/>
      <c r="JR180" s="287"/>
      <c r="JS180" s="287"/>
      <c r="JT180" s="287"/>
      <c r="JU180" s="287"/>
      <c r="JV180" s="287"/>
      <c r="JW180" s="287"/>
      <c r="JX180" s="287"/>
      <c r="JY180" s="287"/>
      <c r="JZ180" s="287"/>
      <c r="KA180" s="287"/>
      <c r="KB180" s="287"/>
      <c r="KC180" s="287"/>
      <c r="KD180" s="287"/>
      <c r="KE180" s="287"/>
      <c r="KF180" s="287"/>
      <c r="KG180" s="287"/>
      <c r="KH180" s="287"/>
      <c r="KI180" s="287"/>
      <c r="KJ180" s="287"/>
      <c r="KK180" s="287"/>
      <c r="KL180" s="287"/>
      <c r="KM180" s="287"/>
      <c r="KN180" s="287"/>
      <c r="KO180" s="287"/>
      <c r="KP180" s="287"/>
      <c r="KQ180" s="287"/>
      <c r="KR180" s="287"/>
      <c r="KS180" s="287"/>
      <c r="KT180" s="287"/>
      <c r="KU180" s="287"/>
      <c r="KV180" s="287"/>
      <c r="KW180" s="287"/>
      <c r="KX180" s="287"/>
      <c r="KY180" s="287"/>
      <c r="KZ180" s="287"/>
      <c r="LA180" s="287"/>
      <c r="LB180" s="287"/>
      <c r="LC180" s="287"/>
      <c r="LD180" s="287"/>
      <c r="LE180" s="287"/>
      <c r="LF180" s="287"/>
      <c r="LG180" s="287"/>
      <c r="LH180" s="287"/>
      <c r="LI180" s="287"/>
      <c r="LJ180" s="287"/>
      <c r="LK180" s="287"/>
      <c r="LL180" s="287"/>
      <c r="LM180" s="287"/>
      <c r="LN180" s="287"/>
      <c r="LO180" s="287"/>
      <c r="LP180" s="287"/>
      <c r="LQ180" s="287"/>
      <c r="LR180" s="287"/>
      <c r="LS180" s="287"/>
      <c r="LT180" s="287"/>
      <c r="LU180" s="287"/>
      <c r="LV180" s="287"/>
      <c r="LW180" s="287"/>
      <c r="LX180" s="287"/>
      <c r="LY180" s="287"/>
      <c r="LZ180" s="287"/>
      <c r="MA180" s="287"/>
      <c r="MB180" s="287"/>
      <c r="MC180" s="287"/>
      <c r="MD180" s="287"/>
      <c r="ME180" s="287"/>
      <c r="MF180" s="287"/>
      <c r="MG180" s="287"/>
      <c r="MH180" s="287"/>
      <c r="MI180" s="287"/>
      <c r="MJ180" s="287"/>
      <c r="MK180" s="287"/>
      <c r="ML180" s="287"/>
      <c r="MM180" s="287"/>
      <c r="MN180" s="287"/>
      <c r="MO180" s="287"/>
      <c r="MP180" s="287"/>
      <c r="MQ180" s="287"/>
      <c r="MR180" s="287"/>
      <c r="MS180" s="287"/>
      <c r="MT180" s="287"/>
      <c r="MU180" s="287"/>
      <c r="MV180" s="287"/>
      <c r="MW180" s="287"/>
      <c r="MX180" s="287"/>
      <c r="MY180" s="287"/>
      <c r="MZ180" s="287"/>
      <c r="NA180" s="287"/>
      <c r="NB180" s="287"/>
      <c r="NC180" s="287"/>
      <c r="ND180" s="287"/>
      <c r="NE180" s="287"/>
      <c r="NF180" s="287"/>
      <c r="NG180" s="287"/>
      <c r="NH180" s="287"/>
      <c r="NI180" s="287"/>
      <c r="NJ180" s="287"/>
      <c r="NK180" s="287"/>
      <c r="NL180" s="287"/>
      <c r="NM180" s="287"/>
      <c r="NN180" s="287"/>
      <c r="NO180" s="287"/>
      <c r="NP180" s="287"/>
      <c r="NQ180" s="287"/>
      <c r="NR180" s="287"/>
      <c r="NS180" s="287"/>
      <c r="NT180" s="287"/>
      <c r="NU180" s="287"/>
      <c r="NV180" s="287"/>
      <c r="NW180" s="287"/>
      <c r="NX180" s="287"/>
      <c r="NY180" s="287"/>
      <c r="NZ180" s="287"/>
      <c r="OA180" s="287"/>
      <c r="OB180" s="287"/>
      <c r="OC180" s="287"/>
      <c r="OD180" s="287"/>
      <c r="OE180" s="287"/>
      <c r="OF180" s="287"/>
      <c r="OG180" s="287"/>
      <c r="OH180" s="287"/>
      <c r="OI180" s="287"/>
      <c r="OJ180" s="287"/>
      <c r="OK180" s="287"/>
      <c r="OL180" s="287"/>
      <c r="OM180" s="287"/>
      <c r="ON180" s="287"/>
      <c r="OO180" s="287"/>
      <c r="OP180" s="287"/>
      <c r="OQ180" s="287"/>
      <c r="OR180" s="287"/>
      <c r="OS180" s="287"/>
      <c r="OT180" s="287"/>
      <c r="OU180" s="287"/>
      <c r="OV180" s="287"/>
      <c r="OW180" s="287"/>
      <c r="OX180" s="287"/>
      <c r="OY180" s="287"/>
      <c r="OZ180" s="287"/>
      <c r="PA180" s="287"/>
      <c r="PB180" s="287"/>
      <c r="PC180" s="287"/>
      <c r="PD180" s="287"/>
      <c r="PE180" s="287"/>
      <c r="PF180" s="287"/>
      <c r="PG180" s="287"/>
      <c r="PH180" s="287"/>
      <c r="PI180" s="287"/>
      <c r="PJ180" s="287"/>
      <c r="PK180" s="287"/>
      <c r="PL180" s="287"/>
      <c r="PM180" s="287"/>
      <c r="PN180" s="287"/>
      <c r="PO180" s="287"/>
      <c r="PP180" s="287"/>
      <c r="PQ180" s="287"/>
      <c r="PR180" s="287"/>
      <c r="PS180" s="287"/>
      <c r="PT180" s="287"/>
      <c r="PU180" s="287"/>
      <c r="PV180" s="287"/>
      <c r="PW180" s="287"/>
      <c r="PX180" s="287"/>
      <c r="PY180" s="287"/>
      <c r="PZ180" s="287"/>
      <c r="QA180" s="287"/>
      <c r="QB180" s="287"/>
      <c r="QC180" s="287"/>
      <c r="QD180" s="287"/>
      <c r="QE180" s="287"/>
      <c r="QF180" s="287"/>
      <c r="QG180" s="287"/>
      <c r="QH180" s="287"/>
      <c r="QI180" s="287"/>
      <c r="QJ180" s="287"/>
      <c r="QK180" s="287"/>
      <c r="QL180" s="287"/>
      <c r="QM180" s="287"/>
      <c r="QN180" s="287"/>
      <c r="QO180" s="287"/>
      <c r="QP180" s="287"/>
      <c r="QQ180" s="287"/>
      <c r="QR180" s="287"/>
      <c r="QS180" s="287"/>
      <c r="QT180" s="287"/>
      <c r="QU180" s="287"/>
      <c r="QV180" s="287"/>
      <c r="QW180" s="287"/>
      <c r="QX180" s="287"/>
      <c r="QY180" s="287"/>
      <c r="QZ180" s="287"/>
      <c r="RA180" s="287"/>
      <c r="RB180" s="287"/>
      <c r="RC180" s="287"/>
      <c r="RD180" s="287"/>
      <c r="RE180" s="287"/>
      <c r="RF180" s="287"/>
      <c r="RG180" s="287"/>
      <c r="RH180" s="287"/>
      <c r="RI180" s="287"/>
      <c r="RJ180" s="287"/>
      <c r="RK180" s="287"/>
      <c r="RL180" s="287"/>
      <c r="RM180" s="287"/>
      <c r="RN180" s="287"/>
      <c r="RO180" s="287"/>
      <c r="RP180" s="287"/>
      <c r="RQ180" s="287"/>
      <c r="RR180" s="287"/>
      <c r="RS180" s="287"/>
      <c r="RT180" s="287"/>
      <c r="RU180" s="287"/>
      <c r="RV180" s="287"/>
      <c r="RW180" s="287"/>
      <c r="RX180" s="287"/>
      <c r="RY180" s="287"/>
      <c r="RZ180" s="287"/>
      <c r="SA180" s="287"/>
      <c r="SB180" s="287"/>
      <c r="SC180" s="287"/>
      <c r="SD180" s="287"/>
      <c r="SE180" s="287"/>
      <c r="SF180" s="287"/>
      <c r="SG180" s="287"/>
      <c r="SH180" s="287"/>
      <c r="SI180" s="287"/>
      <c r="SJ180" s="287"/>
      <c r="SK180" s="287"/>
      <c r="SL180" s="287"/>
      <c r="SM180" s="287"/>
      <c r="SN180" s="287"/>
      <c r="SO180" s="287"/>
      <c r="SP180" s="287"/>
      <c r="SQ180" s="287"/>
      <c r="SR180" s="287"/>
      <c r="SS180" s="287"/>
      <c r="ST180" s="287"/>
      <c r="SU180" s="287"/>
      <c r="SV180" s="287"/>
      <c r="SW180" s="287"/>
      <c r="SX180" s="287"/>
      <c r="SY180" s="287"/>
      <c r="SZ180" s="287"/>
      <c r="TA180" s="287"/>
      <c r="TB180" s="287"/>
      <c r="TC180" s="287"/>
      <c r="TD180" s="287"/>
      <c r="TE180" s="287"/>
      <c r="TF180" s="287"/>
      <c r="TG180" s="287"/>
      <c r="TH180" s="287"/>
      <c r="TI180" s="287"/>
      <c r="TJ180" s="287"/>
      <c r="TK180" s="287"/>
      <c r="TL180" s="287"/>
      <c r="TM180" s="287"/>
      <c r="TN180" s="287"/>
      <c r="TO180" s="287"/>
      <c r="TP180" s="287"/>
      <c r="TQ180" s="287"/>
      <c r="TR180" s="287"/>
      <c r="TS180" s="287"/>
      <c r="TT180" s="287"/>
      <c r="TU180" s="287"/>
      <c r="TV180" s="287"/>
      <c r="TW180" s="287"/>
      <c r="TX180" s="287"/>
      <c r="TY180" s="287"/>
      <c r="TZ180" s="287"/>
      <c r="UA180" s="287"/>
      <c r="UB180" s="287"/>
      <c r="UC180" s="287"/>
      <c r="UD180" s="287"/>
      <c r="UE180" s="287"/>
      <c r="UF180" s="287"/>
      <c r="UG180" s="287"/>
      <c r="UH180" s="287"/>
      <c r="UI180" s="287"/>
      <c r="UJ180" s="287"/>
      <c r="UK180" s="287"/>
      <c r="UL180" s="287"/>
      <c r="UM180" s="287"/>
      <c r="UN180" s="287"/>
      <c r="UO180" s="287"/>
      <c r="UP180" s="287"/>
      <c r="UQ180" s="287"/>
      <c r="UR180" s="287"/>
      <c r="US180" s="287"/>
      <c r="UT180" s="287"/>
      <c r="UU180" s="287"/>
      <c r="UV180" s="287"/>
      <c r="UW180" s="287"/>
      <c r="UX180" s="287"/>
      <c r="UY180" s="287"/>
      <c r="UZ180" s="287"/>
      <c r="VA180" s="287"/>
      <c r="VB180" s="287"/>
      <c r="VC180" s="287"/>
      <c r="VD180" s="287"/>
      <c r="VE180" s="287"/>
      <c r="VF180" s="287"/>
      <c r="VG180" s="287"/>
      <c r="VH180" s="287"/>
      <c r="VI180" s="287"/>
      <c r="VJ180" s="287"/>
      <c r="VK180" s="287"/>
      <c r="VL180" s="287"/>
      <c r="VM180" s="287"/>
      <c r="VN180" s="287"/>
      <c r="VO180" s="287"/>
      <c r="VP180" s="287"/>
      <c r="VQ180" s="287"/>
      <c r="VR180" s="287"/>
      <c r="VS180" s="287"/>
      <c r="VT180" s="287"/>
      <c r="VU180" s="287"/>
      <c r="VV180" s="287"/>
      <c r="VW180" s="287"/>
      <c r="VX180" s="287"/>
      <c r="VY180" s="287"/>
      <c r="VZ180" s="287"/>
      <c r="WA180" s="287"/>
      <c r="WB180" s="287"/>
      <c r="WC180" s="287"/>
      <c r="WD180" s="287"/>
      <c r="WE180" s="287"/>
      <c r="WF180" s="287"/>
      <c r="WG180" s="287"/>
      <c r="WH180" s="287"/>
      <c r="WI180" s="287"/>
      <c r="WJ180" s="287"/>
      <c r="WK180" s="287"/>
      <c r="WL180" s="287"/>
      <c r="WM180" s="287"/>
      <c r="WN180" s="287"/>
      <c r="WO180" s="287"/>
      <c r="WP180" s="287"/>
      <c r="WQ180" s="287"/>
      <c r="WR180" s="287"/>
      <c r="WS180" s="287"/>
      <c r="WT180" s="287"/>
      <c r="WU180" s="287"/>
      <c r="WV180" s="287"/>
      <c r="WW180" s="287"/>
      <c r="WX180" s="287"/>
      <c r="WY180" s="287"/>
      <c r="WZ180" s="287"/>
      <c r="XA180" s="287"/>
      <c r="XB180" s="287"/>
      <c r="XC180" s="287"/>
      <c r="XD180" s="287"/>
      <c r="XE180" s="287"/>
      <c r="XF180" s="287"/>
      <c r="XG180" s="287"/>
      <c r="XH180" s="287"/>
      <c r="XI180" s="287"/>
      <c r="XJ180" s="287"/>
      <c r="XK180" s="287"/>
      <c r="XL180" s="287"/>
      <c r="XM180" s="287"/>
      <c r="XN180" s="287"/>
      <c r="XO180" s="287"/>
      <c r="XP180" s="287"/>
      <c r="XQ180" s="287"/>
      <c r="XR180" s="287"/>
      <c r="XS180" s="287"/>
      <c r="XT180" s="287"/>
      <c r="XU180" s="287"/>
      <c r="XV180" s="287"/>
      <c r="XW180" s="287"/>
      <c r="XX180" s="287"/>
      <c r="XY180" s="287"/>
      <c r="XZ180" s="287"/>
      <c r="YA180" s="287"/>
      <c r="YB180" s="287"/>
      <c r="YC180" s="287"/>
      <c r="YD180" s="287"/>
      <c r="YE180" s="287"/>
      <c r="YF180" s="287"/>
      <c r="YG180" s="287"/>
      <c r="YH180" s="287"/>
      <c r="YI180" s="287"/>
      <c r="YJ180" s="287"/>
      <c r="YK180" s="287"/>
      <c r="YL180" s="287"/>
      <c r="YM180" s="287"/>
      <c r="YN180" s="287"/>
      <c r="YO180" s="287"/>
      <c r="YP180" s="287"/>
      <c r="YQ180" s="287"/>
      <c r="YR180" s="287"/>
      <c r="YS180" s="287"/>
      <c r="YT180" s="287"/>
      <c r="YU180" s="287"/>
      <c r="YV180" s="287"/>
      <c r="YW180" s="287"/>
      <c r="YX180" s="287"/>
      <c r="YY180" s="287"/>
      <c r="YZ180" s="287"/>
      <c r="ZA180" s="287"/>
      <c r="ZB180" s="287"/>
      <c r="ZC180" s="287"/>
      <c r="ZD180" s="287"/>
      <c r="ZE180" s="287"/>
      <c r="ZF180" s="287"/>
      <c r="ZG180" s="287"/>
      <c r="ZH180" s="287"/>
      <c r="ZI180" s="287"/>
      <c r="ZJ180" s="287"/>
      <c r="ZK180" s="287"/>
      <c r="ZL180" s="287"/>
      <c r="ZM180" s="287"/>
      <c r="ZN180" s="287"/>
      <c r="ZO180" s="287"/>
      <c r="ZP180" s="287"/>
      <c r="ZQ180" s="287"/>
      <c r="ZR180" s="287"/>
      <c r="ZS180" s="287"/>
      <c r="ZT180" s="287"/>
      <c r="ZU180" s="287"/>
      <c r="ZV180" s="287"/>
      <c r="ZW180" s="287"/>
      <c r="ZX180" s="287"/>
      <c r="ZY180" s="287"/>
      <c r="ZZ180" s="287"/>
      <c r="AAA180" s="287"/>
      <c r="AAB180" s="287"/>
      <c r="AAC180" s="287"/>
      <c r="AAD180" s="287"/>
      <c r="AAE180" s="287"/>
      <c r="AAF180" s="287"/>
      <c r="AAG180" s="287"/>
      <c r="AAH180" s="287"/>
      <c r="AAI180" s="287"/>
      <c r="AAJ180" s="287"/>
      <c r="AAK180" s="287"/>
      <c r="AAL180" s="287"/>
      <c r="AAM180" s="287"/>
      <c r="AAN180" s="287"/>
      <c r="AAO180" s="287"/>
      <c r="AAP180" s="287"/>
      <c r="AAQ180" s="287"/>
      <c r="AAR180" s="287"/>
      <c r="AAS180" s="287"/>
      <c r="AAT180" s="287"/>
      <c r="AAU180" s="287"/>
      <c r="AAV180" s="287"/>
      <c r="AAW180" s="287"/>
      <c r="AAX180" s="287"/>
      <c r="AAY180" s="287"/>
      <c r="AAZ180" s="287"/>
      <c r="ABA180" s="287"/>
      <c r="ABB180" s="287"/>
      <c r="ABC180" s="287"/>
      <c r="ABD180" s="287"/>
      <c r="ABE180" s="287"/>
      <c r="ABF180" s="287"/>
      <c r="ABG180" s="287"/>
      <c r="ABH180" s="287"/>
      <c r="ABI180" s="287"/>
      <c r="ABJ180" s="287"/>
      <c r="ABK180" s="287"/>
      <c r="ABL180" s="287"/>
      <c r="ABM180" s="287"/>
      <c r="ABN180" s="287"/>
      <c r="ABO180" s="287"/>
      <c r="ABP180" s="287"/>
      <c r="ABQ180" s="287"/>
      <c r="ABR180" s="287"/>
      <c r="ABS180" s="287"/>
      <c r="ABT180" s="287"/>
      <c r="ABU180" s="287"/>
      <c r="ABV180" s="287"/>
      <c r="ABW180" s="287"/>
      <c r="ABX180" s="287"/>
      <c r="ABY180" s="287"/>
      <c r="ABZ180" s="287"/>
      <c r="ACA180" s="287"/>
      <c r="ACB180" s="287"/>
      <c r="ACC180" s="287"/>
      <c r="ACD180" s="287"/>
      <c r="ACE180" s="287"/>
      <c r="ACF180" s="287"/>
      <c r="ACG180" s="287"/>
      <c r="ACH180" s="287"/>
      <c r="ACI180" s="287"/>
      <c r="ACJ180" s="287"/>
      <c r="ACK180" s="287"/>
      <c r="ACL180" s="287"/>
      <c r="ACM180" s="287"/>
      <c r="ACN180" s="287"/>
      <c r="ACO180" s="287"/>
      <c r="ACP180" s="287"/>
      <c r="ACQ180" s="287"/>
      <c r="ACR180" s="287"/>
      <c r="ACS180" s="287"/>
      <c r="ACT180" s="287"/>
      <c r="ACU180" s="287"/>
      <c r="ACV180" s="287"/>
      <c r="ACW180" s="287"/>
      <c r="ACX180" s="287"/>
      <c r="ACY180" s="287"/>
      <c r="ACZ180" s="287"/>
      <c r="ADA180" s="287"/>
      <c r="ADB180" s="287"/>
      <c r="ADC180" s="287"/>
      <c r="ADD180" s="287"/>
      <c r="ADE180" s="287"/>
      <c r="ADF180" s="287"/>
      <c r="ADG180" s="287"/>
      <c r="ADH180" s="287"/>
      <c r="ADI180" s="287"/>
      <c r="ADJ180" s="287"/>
      <c r="ADK180" s="287"/>
      <c r="ADL180" s="287"/>
      <c r="ADM180" s="287"/>
      <c r="ADN180" s="287"/>
      <c r="ADO180" s="287"/>
      <c r="ADP180" s="287"/>
      <c r="ADQ180" s="287"/>
      <c r="ADR180" s="287"/>
      <c r="ADS180" s="287"/>
      <c r="ADT180" s="287"/>
      <c r="ADU180" s="287"/>
      <c r="ADV180" s="287"/>
      <c r="ADW180" s="287"/>
      <c r="ADX180" s="287"/>
      <c r="ADY180" s="287"/>
      <c r="ADZ180" s="287"/>
      <c r="AEA180" s="287"/>
      <c r="AEB180" s="287"/>
      <c r="AEC180" s="287"/>
      <c r="AED180" s="287"/>
      <c r="AEE180" s="287"/>
      <c r="AEF180" s="287"/>
      <c r="AEG180" s="287"/>
      <c r="AEH180" s="287"/>
      <c r="AEI180" s="287"/>
      <c r="AEJ180" s="287"/>
      <c r="AEK180" s="287"/>
      <c r="AEL180" s="287"/>
      <c r="AEM180" s="287"/>
      <c r="AEN180" s="287"/>
      <c r="AEO180" s="287"/>
      <c r="AEP180" s="287"/>
      <c r="AEQ180" s="287"/>
      <c r="AER180" s="287"/>
      <c r="AES180" s="287"/>
      <c r="AET180" s="287"/>
      <c r="AEU180" s="287"/>
      <c r="AEV180" s="287"/>
      <c r="AEW180" s="287"/>
      <c r="AEX180" s="287"/>
      <c r="AEY180" s="287"/>
      <c r="AEZ180" s="287"/>
      <c r="AFA180" s="287"/>
      <c r="AFB180" s="287"/>
      <c r="AFC180" s="287"/>
      <c r="AFD180" s="287"/>
      <c r="AFE180" s="287"/>
      <c r="AFF180" s="287"/>
      <c r="AFG180" s="287"/>
      <c r="AFH180" s="287"/>
      <c r="AFI180" s="287"/>
      <c r="AFJ180" s="287"/>
      <c r="AFK180" s="287"/>
      <c r="AFL180" s="287"/>
      <c r="AFM180" s="287"/>
      <c r="AFN180" s="287"/>
      <c r="AFO180" s="287"/>
      <c r="AFP180" s="287"/>
      <c r="AFQ180" s="287"/>
      <c r="AFR180" s="287"/>
      <c r="AFS180" s="287"/>
      <c r="AFT180" s="287"/>
      <c r="AFU180" s="287"/>
      <c r="AFV180" s="287"/>
      <c r="AFW180" s="287"/>
      <c r="AFX180" s="287"/>
      <c r="AFY180" s="287"/>
      <c r="AFZ180" s="287"/>
      <c r="AGA180" s="287"/>
      <c r="AGB180" s="287"/>
      <c r="AGC180" s="287"/>
      <c r="AGD180" s="287"/>
      <c r="AGE180" s="287"/>
      <c r="AGF180" s="287"/>
      <c r="AGG180" s="287"/>
      <c r="AGH180" s="287"/>
      <c r="AGI180" s="287"/>
      <c r="AGJ180" s="287"/>
      <c r="AGK180" s="287"/>
      <c r="AGL180" s="287"/>
      <c r="AGM180" s="287"/>
      <c r="AGN180" s="287"/>
      <c r="AGO180" s="287"/>
      <c r="AGP180" s="287"/>
      <c r="AGQ180" s="287"/>
      <c r="AGR180" s="287"/>
      <c r="AGS180" s="287"/>
      <c r="AGT180" s="287"/>
      <c r="AGU180" s="287"/>
      <c r="AGV180" s="287"/>
      <c r="AGW180" s="287"/>
      <c r="AGX180" s="287"/>
      <c r="AGY180" s="287"/>
      <c r="AGZ180" s="287"/>
      <c r="AHA180" s="287"/>
      <c r="AHB180" s="287"/>
      <c r="AHC180" s="287"/>
      <c r="AHD180" s="287"/>
      <c r="AHE180" s="287"/>
      <c r="AHF180" s="287"/>
      <c r="AHG180" s="287"/>
      <c r="AHH180" s="287"/>
      <c r="AHI180" s="287"/>
      <c r="AHJ180" s="287"/>
      <c r="AHK180" s="287"/>
      <c r="AHL180" s="287"/>
      <c r="AHM180" s="287"/>
      <c r="AHN180" s="287"/>
      <c r="AHO180" s="287"/>
      <c r="AHP180" s="287"/>
      <c r="AHQ180" s="287"/>
      <c r="AHR180" s="287"/>
      <c r="AHS180" s="287"/>
      <c r="AHT180" s="287"/>
      <c r="AHU180" s="287"/>
      <c r="AHV180" s="287"/>
      <c r="AHW180" s="287"/>
      <c r="AHX180" s="287"/>
      <c r="AHY180" s="287"/>
      <c r="AHZ180" s="287"/>
      <c r="AIA180" s="287"/>
      <c r="AIB180" s="287"/>
      <c r="AIC180" s="287"/>
      <c r="AID180" s="287"/>
      <c r="AIE180" s="287"/>
      <c r="AIF180" s="287"/>
      <c r="AIG180" s="287"/>
      <c r="AIH180" s="287"/>
      <c r="AII180" s="287"/>
      <c r="AIJ180" s="287"/>
      <c r="AIK180" s="287"/>
      <c r="AIL180" s="287"/>
      <c r="AIM180" s="287"/>
      <c r="AIN180" s="287"/>
      <c r="AIO180" s="287"/>
      <c r="AIP180" s="287"/>
      <c r="AIQ180" s="287"/>
      <c r="AIR180" s="287"/>
      <c r="AIS180" s="287"/>
      <c r="AIT180" s="287"/>
      <c r="AIU180" s="287"/>
      <c r="AIV180" s="287"/>
      <c r="AIW180" s="287"/>
      <c r="AIX180" s="287"/>
      <c r="AIY180" s="287"/>
      <c r="AIZ180" s="287"/>
      <c r="AJA180" s="287"/>
      <c r="AJB180" s="287"/>
      <c r="AJC180" s="287"/>
      <c r="AJD180" s="287"/>
      <c r="AJE180" s="287"/>
      <c r="AJF180" s="287"/>
      <c r="AJG180" s="287"/>
      <c r="AJH180" s="287"/>
      <c r="AJI180" s="287"/>
      <c r="AJJ180" s="287"/>
      <c r="AJK180" s="287"/>
      <c r="AJL180" s="287"/>
      <c r="AJM180" s="287"/>
      <c r="AJN180" s="287"/>
      <c r="AJO180" s="287"/>
      <c r="AJP180" s="287"/>
      <c r="AJQ180" s="287"/>
      <c r="AJR180" s="287"/>
      <c r="AJS180" s="287"/>
      <c r="AJT180" s="287"/>
      <c r="AJU180" s="287"/>
      <c r="AJV180" s="287"/>
      <c r="AJW180" s="287"/>
      <c r="AJX180" s="287"/>
      <c r="AJY180" s="287"/>
      <c r="AJZ180" s="287"/>
      <c r="AKA180" s="287"/>
      <c r="AKB180" s="287"/>
      <c r="AKC180" s="287"/>
      <c r="AKD180" s="287"/>
      <c r="AKE180" s="287"/>
      <c r="AKF180" s="287"/>
      <c r="AKG180" s="287"/>
      <c r="AKH180" s="287"/>
      <c r="AKI180" s="287"/>
      <c r="AKJ180" s="287"/>
      <c r="AKK180" s="287"/>
      <c r="AKL180" s="287"/>
      <c r="AKM180" s="287"/>
      <c r="AKN180" s="287"/>
      <c r="AKO180" s="287"/>
      <c r="AKP180" s="287"/>
      <c r="AKQ180" s="287"/>
      <c r="AKR180" s="287"/>
      <c r="AKS180" s="287"/>
      <c r="AKT180" s="287"/>
      <c r="AKU180" s="287"/>
      <c r="AKV180" s="287"/>
      <c r="AKW180" s="287"/>
      <c r="AKX180" s="287"/>
      <c r="AKY180" s="287"/>
      <c r="AKZ180" s="287"/>
      <c r="ALA180" s="287"/>
      <c r="ALB180" s="287"/>
      <c r="ALC180" s="287"/>
      <c r="ALD180" s="287"/>
      <c r="ALE180" s="287"/>
      <c r="ALF180" s="287"/>
      <c r="ALG180" s="287"/>
      <c r="ALH180" s="287"/>
      <c r="ALI180" s="287"/>
      <c r="ALJ180" s="287"/>
      <c r="ALK180" s="287"/>
      <c r="ALL180" s="287"/>
      <c r="ALM180" s="287"/>
      <c r="ALN180" s="287"/>
      <c r="ALO180" s="287"/>
      <c r="ALP180" s="287"/>
      <c r="ALQ180" s="287"/>
      <c r="ALR180" s="287"/>
      <c r="ALS180" s="287"/>
      <c r="ALT180" s="287"/>
      <c r="ALU180" s="287"/>
      <c r="ALV180" s="287"/>
      <c r="ALW180" s="287"/>
      <c r="ALX180" s="287"/>
      <c r="ALY180" s="287"/>
      <c r="ALZ180" s="287"/>
      <c r="AMA180" s="287"/>
      <c r="AMB180" s="287"/>
      <c r="AMC180" s="287"/>
      <c r="AMD180" s="287"/>
      <c r="AME180" s="287"/>
      <c r="AMF180" s="287"/>
      <c r="AMG180" s="287"/>
      <c r="AMH180" s="287"/>
      <c r="AMI180" s="287"/>
      <c r="AMJ180" s="287"/>
      <c r="AMK180" s="287"/>
      <c r="AML180" s="287"/>
      <c r="AMM180" s="287"/>
      <c r="AMN180" s="287"/>
      <c r="AMO180" s="287"/>
      <c r="AMP180" s="287"/>
      <c r="AMQ180" s="287"/>
      <c r="AMR180" s="287"/>
      <c r="AMS180" s="287"/>
      <c r="AMT180" s="287"/>
      <c r="AMU180" s="287"/>
      <c r="AMV180" s="287"/>
      <c r="AMW180" s="287"/>
      <c r="AMX180" s="287"/>
      <c r="AMY180" s="287"/>
      <c r="AMZ180" s="287"/>
      <c r="ANA180" s="287"/>
      <c r="ANB180" s="287"/>
      <c r="ANC180" s="287"/>
      <c r="AND180" s="287"/>
      <c r="ANE180" s="287"/>
      <c r="ANF180" s="287"/>
      <c r="ANG180" s="287"/>
      <c r="ANH180" s="287"/>
      <c r="ANI180" s="287"/>
      <c r="ANJ180" s="287"/>
      <c r="ANK180" s="287"/>
      <c r="ANL180" s="287"/>
      <c r="ANM180" s="287"/>
      <c r="ANN180" s="287"/>
      <c r="ANO180" s="287"/>
      <c r="ANP180" s="287"/>
      <c r="ANQ180" s="287"/>
      <c r="ANR180" s="287"/>
      <c r="ANS180" s="287"/>
      <c r="ANT180" s="287"/>
      <c r="ANU180" s="287"/>
      <c r="ANV180" s="287"/>
      <c r="ANW180" s="287"/>
      <c r="ANX180" s="287"/>
      <c r="ANY180" s="287"/>
      <c r="ANZ180" s="287"/>
      <c r="AOA180" s="287"/>
      <c r="AOB180" s="287"/>
      <c r="AOC180" s="287"/>
      <c r="AOD180" s="287"/>
      <c r="AOE180" s="287"/>
      <c r="AOF180" s="287"/>
      <c r="AOG180" s="287"/>
      <c r="AOH180" s="287"/>
      <c r="AOI180" s="287"/>
      <c r="AOJ180" s="287"/>
      <c r="AOK180" s="287"/>
      <c r="AOL180" s="287"/>
      <c r="AOM180" s="287"/>
      <c r="AON180" s="287"/>
      <c r="AOO180" s="287"/>
      <c r="AOP180" s="287"/>
      <c r="AOQ180" s="287"/>
      <c r="AOR180" s="287"/>
      <c r="AOS180" s="287"/>
      <c r="AOT180" s="287"/>
      <c r="AOU180" s="287"/>
      <c r="AOV180" s="287"/>
      <c r="AOW180" s="287"/>
      <c r="AOX180" s="287"/>
      <c r="AOY180" s="287"/>
      <c r="AOZ180" s="287"/>
      <c r="APA180" s="287"/>
      <c r="APB180" s="287"/>
      <c r="APC180" s="287"/>
      <c r="APD180" s="287"/>
      <c r="APE180" s="287"/>
      <c r="APF180" s="287"/>
      <c r="APG180" s="287"/>
      <c r="APH180" s="287"/>
      <c r="API180" s="287"/>
      <c r="APJ180" s="287"/>
      <c r="APK180" s="287"/>
      <c r="APL180" s="287"/>
      <c r="APM180" s="287"/>
      <c r="APN180" s="287"/>
      <c r="APO180" s="287"/>
      <c r="APP180" s="287"/>
      <c r="APQ180" s="287"/>
      <c r="APR180" s="287"/>
      <c r="APS180" s="287"/>
      <c r="APT180" s="287"/>
      <c r="APU180" s="287"/>
      <c r="APV180" s="287"/>
      <c r="APW180" s="287"/>
      <c r="APX180" s="287"/>
      <c r="APY180" s="287"/>
      <c r="APZ180" s="287"/>
      <c r="AQA180" s="287"/>
      <c r="AQB180" s="287"/>
      <c r="AQC180" s="287"/>
      <c r="AQD180" s="287"/>
      <c r="AQE180" s="287"/>
      <c r="AQF180" s="287"/>
      <c r="AQG180" s="287"/>
      <c r="AQH180" s="287"/>
      <c r="AQI180" s="287"/>
      <c r="AQJ180" s="287"/>
      <c r="AQK180" s="287"/>
      <c r="AQL180" s="287"/>
      <c r="AQM180" s="287"/>
      <c r="AQN180" s="287"/>
      <c r="AQO180" s="287"/>
      <c r="AQP180" s="287"/>
      <c r="AQQ180" s="287"/>
      <c r="AQR180" s="287"/>
      <c r="AQS180" s="287"/>
      <c r="AQT180" s="287"/>
      <c r="AQU180" s="287"/>
      <c r="AQV180" s="287"/>
      <c r="AQW180" s="287"/>
      <c r="AQX180" s="287"/>
      <c r="AQY180" s="287"/>
      <c r="AQZ180" s="287"/>
      <c r="ARA180" s="287"/>
      <c r="ARB180" s="287"/>
      <c r="ARC180" s="287"/>
      <c r="ARD180" s="287"/>
      <c r="ARE180" s="287"/>
      <c r="ARF180" s="287"/>
      <c r="ARG180" s="287"/>
      <c r="ARH180" s="287"/>
      <c r="ARI180" s="287"/>
      <c r="ARJ180" s="287"/>
      <c r="ARK180" s="287"/>
      <c r="ARL180" s="287"/>
      <c r="ARM180" s="287"/>
      <c r="ARN180" s="287"/>
      <c r="ARO180" s="287"/>
      <c r="ARP180" s="287"/>
      <c r="ARQ180" s="287"/>
      <c r="ARR180" s="287"/>
      <c r="ARS180" s="287"/>
      <c r="ART180" s="287"/>
      <c r="ARU180" s="287"/>
      <c r="ARV180" s="287"/>
      <c r="ARW180" s="287"/>
      <c r="ARX180" s="287"/>
      <c r="ARY180" s="287"/>
      <c r="ARZ180" s="287"/>
      <c r="ASA180" s="287"/>
      <c r="ASB180" s="287"/>
      <c r="ASC180" s="287"/>
      <c r="ASD180" s="287"/>
      <c r="ASE180" s="287"/>
      <c r="ASF180" s="287"/>
      <c r="ASG180" s="287"/>
      <c r="ASH180" s="287"/>
      <c r="ASI180" s="287"/>
      <c r="ASJ180" s="287"/>
      <c r="ASK180" s="287"/>
      <c r="ASL180" s="287"/>
      <c r="ASM180" s="287"/>
      <c r="ASN180" s="287"/>
      <c r="ASO180" s="287"/>
      <c r="ASP180" s="287"/>
      <c r="ASQ180" s="287"/>
      <c r="ASR180" s="287"/>
      <c r="ASS180" s="287"/>
      <c r="AST180" s="287"/>
      <c r="ASU180" s="287"/>
      <c r="ASV180" s="287"/>
      <c r="ASW180" s="287"/>
      <c r="ASX180" s="287"/>
      <c r="ASY180" s="287"/>
      <c r="ASZ180" s="287"/>
      <c r="ATA180" s="287"/>
      <c r="ATB180" s="287"/>
      <c r="ATC180" s="287"/>
      <c r="ATD180" s="287"/>
      <c r="ATE180" s="287"/>
      <c r="ATF180" s="287"/>
      <c r="ATG180" s="287"/>
      <c r="ATH180" s="287"/>
      <c r="ATI180" s="287"/>
      <c r="ATJ180" s="287"/>
      <c r="ATK180" s="287"/>
      <c r="ATL180" s="287"/>
      <c r="ATM180" s="287"/>
      <c r="ATN180" s="287"/>
      <c r="ATO180" s="287"/>
      <c r="ATP180" s="287"/>
      <c r="ATQ180" s="287"/>
      <c r="ATR180" s="287"/>
      <c r="ATS180" s="287"/>
      <c r="ATT180" s="287"/>
      <c r="ATU180" s="287"/>
      <c r="ATV180" s="287"/>
      <c r="ATW180" s="287"/>
      <c r="ATX180" s="287"/>
      <c r="ATY180" s="287"/>
      <c r="ATZ180" s="287"/>
      <c r="AUA180" s="287"/>
      <c r="AUB180" s="287"/>
      <c r="AUC180" s="287"/>
      <c r="AUD180" s="287"/>
      <c r="AUE180" s="287"/>
      <c r="AUF180" s="287"/>
      <c r="AUG180" s="287"/>
      <c r="AUH180" s="287"/>
      <c r="AUI180" s="287"/>
      <c r="AUJ180" s="287"/>
      <c r="AUK180" s="287"/>
      <c r="AUL180" s="287"/>
      <c r="AUM180" s="287"/>
      <c r="AUN180" s="287"/>
      <c r="AUO180" s="287"/>
      <c r="AUP180" s="287"/>
      <c r="AUQ180" s="287"/>
      <c r="AUR180" s="287"/>
      <c r="AUS180" s="287"/>
      <c r="AUT180" s="287"/>
      <c r="AUU180" s="287"/>
      <c r="AUV180" s="287"/>
      <c r="AUW180" s="287"/>
      <c r="AUX180" s="287"/>
      <c r="AUY180" s="287"/>
      <c r="AUZ180" s="287"/>
      <c r="AVA180" s="287"/>
      <c r="AVB180" s="287"/>
      <c r="AVC180" s="287"/>
      <c r="AVD180" s="287"/>
      <c r="AVE180" s="287"/>
      <c r="AVF180" s="287"/>
      <c r="AVG180" s="287"/>
      <c r="AVH180" s="287"/>
      <c r="AVI180" s="287"/>
      <c r="AVJ180" s="287"/>
      <c r="AVK180" s="287"/>
      <c r="AVL180" s="287"/>
      <c r="AVM180" s="287"/>
      <c r="AVN180" s="287"/>
      <c r="AVO180" s="287"/>
      <c r="AVP180" s="287"/>
      <c r="AVQ180" s="287"/>
      <c r="AVR180" s="287"/>
      <c r="AVS180" s="287"/>
      <c r="AVT180" s="287"/>
      <c r="AVU180" s="287"/>
      <c r="AVV180" s="287"/>
      <c r="AVW180" s="287"/>
      <c r="AVX180" s="287"/>
      <c r="AVY180" s="287"/>
      <c r="AVZ180" s="287"/>
      <c r="AWA180" s="287"/>
      <c r="AWB180" s="287"/>
      <c r="AWC180" s="287"/>
      <c r="AWD180" s="287"/>
      <c r="AWE180" s="287"/>
      <c r="AWF180" s="287"/>
      <c r="AWG180" s="287"/>
      <c r="AWH180" s="287"/>
      <c r="AWI180" s="287"/>
      <c r="AWJ180" s="287"/>
      <c r="AWK180" s="287"/>
      <c r="AWL180" s="287"/>
      <c r="AWM180" s="287"/>
      <c r="AWN180" s="287"/>
      <c r="AWO180" s="287"/>
      <c r="AWP180" s="287"/>
      <c r="AWQ180" s="287"/>
      <c r="AWR180" s="287"/>
      <c r="AWS180" s="287"/>
      <c r="AWT180" s="287"/>
      <c r="AWU180" s="287"/>
      <c r="AWV180" s="287"/>
      <c r="AWW180" s="287"/>
      <c r="AWX180" s="287"/>
      <c r="AWY180" s="287"/>
      <c r="AWZ180" s="287"/>
      <c r="AXA180" s="287"/>
      <c r="AXB180" s="287"/>
      <c r="AXC180" s="287"/>
      <c r="AXD180" s="287"/>
      <c r="AXE180" s="287"/>
      <c r="AXF180" s="287"/>
      <c r="AXG180" s="287"/>
      <c r="AXH180" s="287"/>
      <c r="AXI180" s="287"/>
      <c r="AXJ180" s="287"/>
      <c r="AXK180" s="287"/>
      <c r="AXL180" s="287"/>
      <c r="AXM180" s="287"/>
      <c r="AXN180" s="287"/>
      <c r="AXO180" s="287"/>
      <c r="AXP180" s="287"/>
      <c r="AXQ180" s="287"/>
      <c r="AXR180" s="287"/>
      <c r="AXS180" s="287"/>
      <c r="AXT180" s="287"/>
      <c r="AXU180" s="287"/>
      <c r="AXV180" s="287"/>
      <c r="AXW180" s="287"/>
      <c r="AXX180" s="287"/>
      <c r="AXY180" s="287"/>
      <c r="AXZ180" s="287"/>
      <c r="AYA180" s="287"/>
      <c r="AYB180" s="287"/>
      <c r="AYC180" s="287"/>
      <c r="AYD180" s="287"/>
      <c r="AYE180" s="287"/>
      <c r="AYF180" s="287"/>
      <c r="AYG180" s="287"/>
      <c r="AYH180" s="287"/>
      <c r="AYI180" s="287"/>
      <c r="AYJ180" s="287"/>
      <c r="AYK180" s="287"/>
      <c r="AYL180" s="287"/>
      <c r="AYM180" s="287"/>
      <c r="AYN180" s="287"/>
      <c r="AYO180" s="287"/>
      <c r="AYP180" s="287"/>
      <c r="AYQ180" s="287"/>
      <c r="AYR180" s="287"/>
      <c r="AYS180" s="287"/>
      <c r="AYT180" s="287"/>
      <c r="AYU180" s="287"/>
      <c r="AYV180" s="287"/>
      <c r="AYW180" s="287"/>
      <c r="AYX180" s="287"/>
      <c r="AYY180" s="287"/>
      <c r="AYZ180" s="287"/>
      <c r="AZA180" s="287"/>
      <c r="AZB180" s="287"/>
      <c r="AZC180" s="287"/>
      <c r="AZD180" s="287"/>
      <c r="AZE180" s="287"/>
      <c r="AZF180" s="287"/>
      <c r="AZG180" s="287"/>
      <c r="AZH180" s="287"/>
      <c r="AZI180" s="287"/>
      <c r="AZJ180" s="287"/>
      <c r="AZK180" s="287"/>
      <c r="AZL180" s="287"/>
      <c r="AZM180" s="287"/>
      <c r="AZN180" s="287"/>
      <c r="AZO180" s="287"/>
      <c r="AZP180" s="287"/>
      <c r="AZQ180" s="287"/>
      <c r="AZR180" s="287"/>
      <c r="AZS180" s="287"/>
      <c r="AZT180" s="287"/>
      <c r="AZU180" s="287"/>
      <c r="AZV180" s="287"/>
      <c r="AZW180" s="287"/>
      <c r="AZX180" s="287"/>
      <c r="AZY180" s="287"/>
      <c r="AZZ180" s="287"/>
      <c r="BAA180" s="287"/>
      <c r="BAB180" s="287"/>
      <c r="BAC180" s="287"/>
      <c r="BAD180" s="287"/>
      <c r="BAE180" s="287"/>
      <c r="BAF180" s="287"/>
      <c r="BAG180" s="287"/>
      <c r="BAH180" s="287"/>
      <c r="BAI180" s="287"/>
      <c r="BAJ180" s="287"/>
      <c r="BAK180" s="287"/>
      <c r="BAL180" s="287"/>
      <c r="BAM180" s="287"/>
      <c r="BAN180" s="287"/>
      <c r="BAO180" s="287"/>
      <c r="BAP180" s="287"/>
      <c r="BAQ180" s="287"/>
      <c r="BAR180" s="287"/>
      <c r="BAS180" s="287"/>
      <c r="BAT180" s="287"/>
      <c r="BAU180" s="287"/>
      <c r="BAV180" s="287"/>
      <c r="BAW180" s="287"/>
      <c r="BAX180" s="287"/>
      <c r="BAY180" s="287"/>
      <c r="BAZ180" s="287"/>
      <c r="BBA180" s="287"/>
      <c r="BBB180" s="287"/>
      <c r="BBC180" s="287"/>
      <c r="BBD180" s="287"/>
      <c r="BBE180" s="287"/>
      <c r="BBF180" s="287"/>
      <c r="BBG180" s="287"/>
      <c r="BBH180" s="287"/>
      <c r="BBI180" s="287"/>
      <c r="BBJ180" s="287"/>
      <c r="BBK180" s="287"/>
      <c r="BBL180" s="287"/>
      <c r="BBM180" s="287"/>
      <c r="BBN180" s="287"/>
      <c r="BBO180" s="287"/>
      <c r="BBP180" s="287"/>
      <c r="BBQ180" s="287"/>
      <c r="BBR180" s="287"/>
      <c r="BBS180" s="287"/>
      <c r="BBT180" s="287"/>
      <c r="BBU180" s="287"/>
      <c r="BBV180" s="287"/>
      <c r="BBW180" s="287"/>
      <c r="BBX180" s="287"/>
      <c r="BBY180" s="287"/>
      <c r="BBZ180" s="287"/>
      <c r="BCA180" s="287"/>
      <c r="BCB180" s="287"/>
      <c r="BCC180" s="287"/>
      <c r="BCD180" s="287"/>
      <c r="BCE180" s="287"/>
      <c r="BCF180" s="287"/>
      <c r="BCG180" s="287"/>
      <c r="BCH180" s="287"/>
      <c r="BCI180" s="287"/>
      <c r="BCJ180" s="287"/>
      <c r="BCK180" s="287"/>
      <c r="BCL180" s="287"/>
      <c r="BCM180" s="287"/>
      <c r="BCN180" s="287"/>
      <c r="BCO180" s="287"/>
      <c r="BCP180" s="287"/>
      <c r="BCQ180" s="287"/>
      <c r="BCR180" s="287"/>
      <c r="BCS180" s="287"/>
      <c r="BCT180" s="287"/>
      <c r="BCU180" s="287"/>
      <c r="BCV180" s="287"/>
      <c r="BCW180" s="287"/>
      <c r="BCX180" s="287"/>
      <c r="BCY180" s="287"/>
      <c r="BCZ180" s="287"/>
      <c r="BDA180" s="287"/>
      <c r="BDB180" s="287"/>
      <c r="BDC180" s="287"/>
      <c r="BDD180" s="287"/>
      <c r="BDE180" s="287"/>
      <c r="BDF180" s="287"/>
      <c r="BDG180" s="287"/>
      <c r="BDH180" s="287"/>
      <c r="BDI180" s="287"/>
      <c r="BDJ180" s="287"/>
      <c r="BDK180" s="287"/>
      <c r="BDL180" s="287"/>
      <c r="BDM180" s="287"/>
      <c r="BDN180" s="287"/>
      <c r="BDO180" s="287"/>
      <c r="BDP180" s="287"/>
      <c r="BDQ180" s="287"/>
      <c r="BDR180" s="287"/>
      <c r="BDS180" s="287"/>
      <c r="BDT180" s="287"/>
      <c r="BDU180" s="287"/>
      <c r="BDV180" s="287"/>
      <c r="BDW180" s="287"/>
      <c r="BDX180" s="287"/>
      <c r="BDY180" s="287"/>
      <c r="BDZ180" s="287"/>
      <c r="BEA180" s="287"/>
      <c r="BEB180" s="287"/>
      <c r="BEC180" s="287"/>
      <c r="BED180" s="287"/>
      <c r="BEE180" s="287"/>
      <c r="BEF180" s="287"/>
      <c r="BEG180" s="287"/>
      <c r="BEH180" s="287"/>
      <c r="BEI180" s="287"/>
      <c r="BEJ180" s="287"/>
      <c r="BEK180" s="287"/>
      <c r="BEL180" s="287"/>
      <c r="BEM180" s="287"/>
      <c r="BEN180" s="287"/>
      <c r="BEO180" s="287"/>
      <c r="BEP180" s="287"/>
      <c r="BEQ180" s="287"/>
      <c r="BER180" s="287"/>
      <c r="BES180" s="287"/>
      <c r="BET180" s="287"/>
      <c r="BEU180" s="287"/>
      <c r="BEV180" s="287"/>
      <c r="BEW180" s="287"/>
      <c r="BEX180" s="287"/>
      <c r="BEY180" s="287"/>
      <c r="BEZ180" s="287"/>
      <c r="BFA180" s="287"/>
      <c r="BFB180" s="287"/>
      <c r="BFC180" s="287"/>
      <c r="BFD180" s="287"/>
      <c r="BFE180" s="287"/>
      <c r="BFF180" s="287"/>
      <c r="BFG180" s="287"/>
      <c r="BFH180" s="287"/>
      <c r="BFI180" s="287"/>
      <c r="BFJ180" s="287"/>
      <c r="BFK180" s="287"/>
      <c r="BFL180" s="287"/>
      <c r="BFM180" s="287"/>
      <c r="BFN180" s="287"/>
      <c r="BFO180" s="287"/>
      <c r="BFP180" s="287"/>
      <c r="BFQ180" s="287"/>
      <c r="BFR180" s="287"/>
      <c r="BFS180" s="287"/>
      <c r="BFT180" s="287"/>
      <c r="BFU180" s="287"/>
      <c r="BFV180" s="287"/>
      <c r="BFW180" s="287"/>
      <c r="BFX180" s="287"/>
      <c r="BFY180" s="287"/>
      <c r="BFZ180" s="287"/>
      <c r="BGA180" s="287"/>
      <c r="BGB180" s="287"/>
      <c r="BGC180" s="287"/>
      <c r="BGD180" s="287"/>
      <c r="BGE180" s="287"/>
      <c r="BGF180" s="287"/>
      <c r="BGG180" s="287"/>
      <c r="BGH180" s="287"/>
      <c r="BGI180" s="287"/>
      <c r="BGJ180" s="287"/>
      <c r="BGK180" s="287"/>
      <c r="BGL180" s="287"/>
      <c r="BGM180" s="287"/>
      <c r="BGN180" s="287"/>
      <c r="BGO180" s="287"/>
      <c r="BGP180" s="287"/>
      <c r="BGQ180" s="287"/>
      <c r="BGR180" s="287"/>
      <c r="BGS180" s="287"/>
      <c r="BGT180" s="287"/>
      <c r="BGU180" s="287"/>
      <c r="BGV180" s="287"/>
      <c r="BGW180" s="287"/>
      <c r="BGX180" s="287"/>
      <c r="BGY180" s="287"/>
      <c r="BGZ180" s="287"/>
      <c r="BHA180" s="287"/>
      <c r="BHB180" s="287"/>
      <c r="BHC180" s="287"/>
      <c r="BHD180" s="287"/>
      <c r="BHE180" s="287"/>
      <c r="BHF180" s="287"/>
      <c r="BHG180" s="287"/>
      <c r="BHH180" s="287"/>
      <c r="BHI180" s="287"/>
      <c r="BHJ180" s="287"/>
      <c r="BHK180" s="287"/>
      <c r="BHL180" s="287"/>
      <c r="BHM180" s="287"/>
      <c r="BHN180" s="287"/>
      <c r="BHO180" s="287"/>
      <c r="BHP180" s="287"/>
      <c r="BHQ180" s="287"/>
      <c r="BHR180" s="287"/>
      <c r="BHS180" s="287"/>
      <c r="BHT180" s="287"/>
      <c r="BHU180" s="287"/>
      <c r="BHV180" s="287"/>
      <c r="BHW180" s="287"/>
      <c r="BHX180" s="287"/>
      <c r="BHY180" s="287"/>
      <c r="BHZ180" s="287"/>
      <c r="BIA180" s="287"/>
      <c r="BIB180" s="287"/>
      <c r="BIC180" s="287"/>
      <c r="BID180" s="287"/>
      <c r="BIE180" s="287"/>
      <c r="BIF180" s="287"/>
      <c r="BIG180" s="287"/>
      <c r="BIH180" s="287"/>
      <c r="BII180" s="287"/>
      <c r="BIJ180" s="287"/>
      <c r="BIK180" s="287"/>
      <c r="BIL180" s="287"/>
      <c r="BIM180" s="287"/>
      <c r="BIN180" s="287"/>
      <c r="BIO180" s="287"/>
      <c r="BIP180" s="287"/>
      <c r="BIQ180" s="287"/>
      <c r="BIR180" s="287"/>
      <c r="BIS180" s="287"/>
      <c r="BIT180" s="287"/>
      <c r="BIU180" s="287"/>
      <c r="BIV180" s="287"/>
      <c r="BIW180" s="287"/>
      <c r="BIX180" s="287"/>
      <c r="BIY180" s="287"/>
      <c r="BIZ180" s="287"/>
      <c r="BJA180" s="287"/>
      <c r="BJB180" s="287"/>
      <c r="BJC180" s="287"/>
      <c r="BJD180" s="287"/>
      <c r="BJE180" s="287"/>
      <c r="BJF180" s="287"/>
      <c r="BJG180" s="287"/>
      <c r="BJH180" s="287"/>
      <c r="BJI180" s="287"/>
      <c r="BJJ180" s="287"/>
      <c r="BJK180" s="287"/>
      <c r="BJL180" s="287"/>
      <c r="BJM180" s="287"/>
      <c r="BJN180" s="287"/>
      <c r="BJO180" s="287"/>
      <c r="BJP180" s="287"/>
      <c r="BJQ180" s="287"/>
      <c r="BJR180" s="287"/>
      <c r="BJS180" s="287"/>
      <c r="BJT180" s="287"/>
      <c r="BJU180" s="287"/>
      <c r="BJV180" s="287"/>
      <c r="BJW180" s="287"/>
      <c r="BJX180" s="287"/>
      <c r="BJY180" s="287"/>
      <c r="BJZ180" s="287"/>
      <c r="BKA180" s="287"/>
      <c r="BKB180" s="287"/>
      <c r="BKC180" s="287"/>
      <c r="BKD180" s="287"/>
      <c r="BKE180" s="287"/>
      <c r="BKF180" s="287"/>
      <c r="BKG180" s="287"/>
      <c r="BKH180" s="287"/>
      <c r="BKI180" s="287"/>
      <c r="BKJ180" s="287"/>
      <c r="BKK180" s="287"/>
      <c r="BKL180" s="287"/>
      <c r="BKM180" s="287"/>
      <c r="BKN180" s="287"/>
      <c r="BKO180" s="287"/>
      <c r="BKP180" s="287"/>
      <c r="BKQ180" s="287"/>
      <c r="BKR180" s="287"/>
      <c r="BKS180" s="287"/>
      <c r="BKT180" s="287"/>
      <c r="BKU180" s="287"/>
      <c r="BKV180" s="287"/>
      <c r="BKW180" s="287"/>
      <c r="BKX180" s="287"/>
      <c r="BKY180" s="287"/>
      <c r="BKZ180" s="287"/>
      <c r="BLA180" s="287"/>
      <c r="BLB180" s="287"/>
      <c r="BLC180" s="287"/>
      <c r="BLD180" s="287"/>
      <c r="BLE180" s="287"/>
      <c r="BLF180" s="287"/>
      <c r="BLG180" s="287"/>
      <c r="BLH180" s="287"/>
      <c r="BLI180" s="287"/>
      <c r="BLJ180" s="287"/>
      <c r="BLK180" s="287"/>
      <c r="BLL180" s="287"/>
      <c r="BLM180" s="287"/>
      <c r="BLN180" s="287"/>
      <c r="BLO180" s="287"/>
      <c r="BLP180" s="287"/>
      <c r="BLQ180" s="287"/>
      <c r="BLR180" s="287"/>
      <c r="BLS180" s="287"/>
      <c r="BLT180" s="287"/>
      <c r="BLU180" s="287"/>
      <c r="BLV180" s="287"/>
      <c r="BLW180" s="287"/>
      <c r="BLX180" s="287"/>
      <c r="BLY180" s="287"/>
      <c r="BLZ180" s="287"/>
      <c r="BMA180" s="287"/>
      <c r="BMB180" s="287"/>
      <c r="BMC180" s="287"/>
      <c r="BMD180" s="287"/>
      <c r="BME180" s="287"/>
      <c r="BMF180" s="287"/>
      <c r="BMG180" s="287"/>
      <c r="BMH180" s="287"/>
      <c r="BMI180" s="287"/>
      <c r="BMJ180" s="287"/>
      <c r="BMK180" s="287"/>
      <c r="BML180" s="287"/>
      <c r="BMM180" s="287"/>
      <c r="BMN180" s="287"/>
      <c r="BMO180" s="287"/>
      <c r="BMP180" s="287"/>
      <c r="BMQ180" s="287"/>
      <c r="BMR180" s="287"/>
      <c r="BMS180" s="287"/>
      <c r="BMT180" s="287"/>
      <c r="BMU180" s="287"/>
      <c r="BMV180" s="287"/>
      <c r="BMW180" s="287"/>
      <c r="BMX180" s="287"/>
      <c r="BMY180" s="287"/>
      <c r="BMZ180" s="287"/>
      <c r="BNA180" s="287"/>
      <c r="BNB180" s="287"/>
      <c r="BNC180" s="287"/>
      <c r="BND180" s="287"/>
      <c r="BNE180" s="287"/>
      <c r="BNF180" s="287"/>
      <c r="BNG180" s="287"/>
      <c r="BNH180" s="287"/>
      <c r="BNI180" s="287"/>
      <c r="BNJ180" s="287"/>
      <c r="BNK180" s="287"/>
      <c r="BNL180" s="287"/>
      <c r="BNM180" s="287"/>
      <c r="BNN180" s="287"/>
      <c r="BNO180" s="287"/>
      <c r="BNP180" s="287"/>
      <c r="BNQ180" s="287"/>
      <c r="BNR180" s="287"/>
      <c r="BNS180" s="287"/>
      <c r="BNT180" s="287"/>
      <c r="BNU180" s="287"/>
      <c r="BNV180" s="287"/>
      <c r="BNW180" s="287"/>
      <c r="BNX180" s="287"/>
      <c r="BNY180" s="287"/>
      <c r="BNZ180" s="287"/>
      <c r="BOA180" s="287"/>
      <c r="BOB180" s="287"/>
      <c r="BOC180" s="287"/>
      <c r="BOD180" s="287"/>
      <c r="BOE180" s="287"/>
      <c r="BOF180" s="287"/>
      <c r="BOG180" s="287"/>
      <c r="BOH180" s="287"/>
      <c r="BOI180" s="287"/>
      <c r="BOJ180" s="287"/>
      <c r="BOK180" s="287"/>
      <c r="BOL180" s="287"/>
      <c r="BOM180" s="287"/>
      <c r="BON180" s="287"/>
      <c r="BOO180" s="287"/>
      <c r="BOP180" s="287"/>
      <c r="BOQ180" s="287"/>
      <c r="BOR180" s="287"/>
      <c r="BOS180" s="287"/>
      <c r="BOT180" s="287"/>
      <c r="BOU180" s="287"/>
      <c r="BOV180" s="287"/>
      <c r="BOW180" s="287"/>
      <c r="BOX180" s="287"/>
      <c r="BOY180" s="287"/>
      <c r="BOZ180" s="287"/>
      <c r="BPA180" s="287"/>
      <c r="BPB180" s="287"/>
      <c r="BPC180" s="287"/>
      <c r="BPD180" s="287"/>
      <c r="BPE180" s="287"/>
      <c r="BPF180" s="287"/>
      <c r="BPG180" s="287"/>
      <c r="BPH180" s="287"/>
      <c r="BPI180" s="287"/>
      <c r="BPJ180" s="287"/>
      <c r="BPK180" s="287"/>
      <c r="BPL180" s="287"/>
      <c r="BPM180" s="287"/>
      <c r="BPN180" s="287"/>
      <c r="BPO180" s="287"/>
      <c r="BPP180" s="287"/>
      <c r="BPQ180" s="287"/>
      <c r="BPR180" s="287"/>
      <c r="BPS180" s="287"/>
      <c r="BPT180" s="287"/>
      <c r="BPU180" s="287"/>
      <c r="BPV180" s="287"/>
      <c r="BPW180" s="287"/>
      <c r="BPX180" s="287"/>
      <c r="BPY180" s="287"/>
      <c r="BPZ180" s="287"/>
      <c r="BQA180" s="287"/>
      <c r="BQB180" s="287"/>
      <c r="BQC180" s="287"/>
      <c r="BQD180" s="287"/>
      <c r="BQE180" s="287"/>
      <c r="BQF180" s="287"/>
      <c r="BQG180" s="287"/>
      <c r="BQH180" s="287"/>
      <c r="BQI180" s="287"/>
      <c r="BQJ180" s="287"/>
      <c r="BQK180" s="287"/>
      <c r="BQL180" s="287"/>
      <c r="BQM180" s="287"/>
      <c r="BQN180" s="287"/>
      <c r="BQO180" s="287"/>
      <c r="BQP180" s="287"/>
      <c r="BQQ180" s="287"/>
      <c r="BQR180" s="287"/>
      <c r="BQS180" s="287"/>
      <c r="BQT180" s="287"/>
      <c r="BQU180" s="287"/>
      <c r="BQV180" s="287"/>
      <c r="BQW180" s="287"/>
      <c r="BQX180" s="287"/>
      <c r="BQY180" s="287"/>
      <c r="BQZ180" s="287"/>
      <c r="BRA180" s="287"/>
      <c r="BRB180" s="287"/>
      <c r="BRC180" s="287"/>
      <c r="BRD180" s="287"/>
      <c r="BRE180" s="287"/>
      <c r="BRF180" s="287"/>
      <c r="BRG180" s="287"/>
      <c r="BRH180" s="287"/>
      <c r="BRI180" s="287"/>
      <c r="BRJ180" s="287"/>
      <c r="BRK180" s="287"/>
      <c r="BRL180" s="287"/>
      <c r="BRM180" s="287"/>
      <c r="BRN180" s="287"/>
      <c r="BRO180" s="287"/>
      <c r="BRP180" s="287"/>
      <c r="BRQ180" s="287"/>
      <c r="BRR180" s="287"/>
      <c r="BRS180" s="287"/>
      <c r="BRT180" s="287"/>
      <c r="BRU180" s="287"/>
      <c r="BRV180" s="287"/>
      <c r="BRW180" s="287"/>
      <c r="BRX180" s="287"/>
      <c r="BRY180" s="287"/>
      <c r="BRZ180" s="287"/>
      <c r="BSA180" s="287"/>
      <c r="BSB180" s="287"/>
      <c r="BSC180" s="287"/>
      <c r="BSD180" s="287"/>
      <c r="BSE180" s="287"/>
      <c r="BSF180" s="287"/>
      <c r="BSG180" s="287"/>
      <c r="BSH180" s="287"/>
      <c r="BSI180" s="287"/>
      <c r="BSJ180" s="287"/>
      <c r="BSK180" s="287"/>
      <c r="BSL180" s="287"/>
      <c r="BSM180" s="287"/>
      <c r="BSN180" s="287"/>
      <c r="BSO180" s="287"/>
      <c r="BSP180" s="287"/>
      <c r="BSQ180" s="287"/>
      <c r="BSR180" s="287"/>
      <c r="BSS180" s="287"/>
      <c r="BST180" s="287"/>
      <c r="BSU180" s="287"/>
      <c r="BSV180" s="287"/>
      <c r="BSW180" s="287"/>
      <c r="BSX180" s="287"/>
      <c r="BSY180" s="287"/>
      <c r="BSZ180" s="287"/>
      <c r="BTA180" s="287"/>
      <c r="BTB180" s="287"/>
      <c r="BTC180" s="287"/>
      <c r="BTD180" s="287"/>
      <c r="BTE180" s="287"/>
      <c r="BTF180" s="287"/>
      <c r="BTG180" s="287"/>
      <c r="BTH180" s="287"/>
      <c r="BTI180" s="287"/>
      <c r="BTJ180" s="287"/>
      <c r="BTK180" s="287"/>
      <c r="BTL180" s="287"/>
      <c r="BTM180" s="287"/>
      <c r="BTN180" s="287"/>
      <c r="BTO180" s="287"/>
      <c r="BTP180" s="287"/>
      <c r="BTQ180" s="287"/>
      <c r="BTR180" s="287"/>
      <c r="BTS180" s="287"/>
      <c r="BTT180" s="287"/>
      <c r="BTU180" s="287"/>
      <c r="BTV180" s="287"/>
      <c r="BTW180" s="287"/>
      <c r="BTX180" s="287"/>
      <c r="BTY180" s="287"/>
      <c r="BTZ180" s="287"/>
      <c r="BUA180" s="287"/>
      <c r="BUB180" s="287"/>
      <c r="BUC180" s="287"/>
      <c r="BUD180" s="287"/>
      <c r="BUE180" s="287"/>
      <c r="BUF180" s="287"/>
      <c r="BUG180" s="287"/>
      <c r="BUH180" s="287"/>
      <c r="BUI180" s="287"/>
      <c r="BUJ180" s="287"/>
      <c r="BUK180" s="287"/>
      <c r="BUL180" s="287"/>
      <c r="BUM180" s="287"/>
      <c r="BUN180" s="287"/>
      <c r="BUO180" s="287"/>
      <c r="BUP180" s="287"/>
      <c r="BUQ180" s="287"/>
      <c r="BUR180" s="287"/>
      <c r="BUS180" s="287"/>
      <c r="BUT180" s="287"/>
      <c r="BUU180" s="287"/>
      <c r="BUV180" s="287"/>
      <c r="BUW180" s="287"/>
      <c r="BUX180" s="287"/>
      <c r="BUY180" s="287"/>
      <c r="BUZ180" s="287"/>
      <c r="BVA180" s="287"/>
      <c r="BVB180" s="287"/>
      <c r="BVC180" s="287"/>
      <c r="BVD180" s="287"/>
      <c r="BVE180" s="287"/>
      <c r="BVF180" s="287"/>
      <c r="BVG180" s="287"/>
      <c r="BVH180" s="287"/>
      <c r="BVI180" s="287"/>
      <c r="BVJ180" s="287"/>
      <c r="BVK180" s="287"/>
      <c r="BVL180" s="287"/>
      <c r="BVM180" s="287"/>
      <c r="BVN180" s="287"/>
      <c r="BVO180" s="287"/>
      <c r="BVP180" s="287"/>
      <c r="BVQ180" s="287"/>
      <c r="BVR180" s="287"/>
      <c r="BVS180" s="287"/>
      <c r="BVT180" s="287"/>
      <c r="BVU180" s="287"/>
      <c r="BVV180" s="287"/>
      <c r="BVW180" s="287"/>
      <c r="BVX180" s="287"/>
      <c r="BVY180" s="287"/>
      <c r="BVZ180" s="287"/>
      <c r="BWA180" s="287"/>
      <c r="BWB180" s="287"/>
      <c r="BWC180" s="287"/>
      <c r="BWD180" s="287"/>
      <c r="BWE180" s="287"/>
      <c r="BWF180" s="287"/>
      <c r="BWG180" s="287"/>
      <c r="BWH180" s="287"/>
      <c r="BWI180" s="287"/>
      <c r="BWJ180" s="287"/>
      <c r="BWK180" s="287"/>
      <c r="BWL180" s="287"/>
      <c r="BWM180" s="287"/>
      <c r="BWN180" s="287"/>
      <c r="BWO180" s="287"/>
      <c r="BWP180" s="287"/>
      <c r="BWQ180" s="287"/>
      <c r="BWR180" s="287"/>
      <c r="BWS180" s="287"/>
      <c r="BWT180" s="287"/>
      <c r="BWU180" s="287"/>
      <c r="BWV180" s="287"/>
      <c r="BWW180" s="287"/>
      <c r="BWX180" s="287"/>
      <c r="BWY180" s="287"/>
      <c r="BWZ180" s="287"/>
      <c r="BXA180" s="287"/>
      <c r="BXB180" s="287"/>
      <c r="BXC180" s="287"/>
      <c r="BXD180" s="287"/>
      <c r="BXE180" s="287"/>
      <c r="BXF180" s="287"/>
      <c r="BXG180" s="287"/>
      <c r="BXH180" s="287"/>
      <c r="BXI180" s="287"/>
      <c r="BXJ180" s="287"/>
      <c r="BXK180" s="287"/>
      <c r="BXL180" s="287"/>
      <c r="BXM180" s="287"/>
      <c r="BXN180" s="287"/>
      <c r="BXO180" s="287"/>
      <c r="BXP180" s="287"/>
      <c r="BXQ180" s="287"/>
      <c r="BXR180" s="287"/>
      <c r="BXS180" s="287"/>
      <c r="BXT180" s="287"/>
      <c r="BXU180" s="287"/>
      <c r="BXV180" s="287"/>
      <c r="BXW180" s="287"/>
      <c r="BXX180" s="287"/>
      <c r="BXY180" s="287"/>
      <c r="BXZ180" s="287"/>
      <c r="BYA180" s="287"/>
      <c r="BYB180" s="287"/>
      <c r="BYC180" s="287"/>
      <c r="BYD180" s="287"/>
      <c r="BYE180" s="287"/>
      <c r="BYF180" s="287"/>
      <c r="BYG180" s="287"/>
      <c r="BYH180" s="287"/>
      <c r="BYI180" s="287"/>
      <c r="BYJ180" s="287"/>
      <c r="BYK180" s="287"/>
      <c r="BYL180" s="287"/>
      <c r="BYM180" s="287"/>
      <c r="BYN180" s="287"/>
      <c r="BYO180" s="287"/>
      <c r="BYP180" s="287"/>
      <c r="BYQ180" s="287"/>
      <c r="BYR180" s="287"/>
      <c r="BYS180" s="287"/>
      <c r="BYT180" s="287"/>
      <c r="BYU180" s="287"/>
      <c r="BYV180" s="287"/>
      <c r="BYW180" s="287"/>
      <c r="BYX180" s="287"/>
      <c r="BYY180" s="287"/>
      <c r="BYZ180" s="287"/>
      <c r="BZA180" s="287"/>
      <c r="BZB180" s="287"/>
      <c r="BZC180" s="287"/>
      <c r="BZD180" s="287"/>
      <c r="BZE180" s="287"/>
      <c r="BZF180" s="287"/>
      <c r="BZG180" s="287"/>
      <c r="BZH180" s="287"/>
      <c r="BZI180" s="287"/>
      <c r="BZJ180" s="287"/>
      <c r="BZK180" s="287"/>
      <c r="BZL180" s="287"/>
      <c r="BZM180" s="287"/>
      <c r="BZN180" s="287"/>
      <c r="BZO180" s="287"/>
      <c r="BZP180" s="287"/>
      <c r="BZQ180" s="287"/>
      <c r="BZR180" s="287"/>
      <c r="BZS180" s="287"/>
      <c r="BZT180" s="287"/>
      <c r="BZU180" s="287"/>
      <c r="BZV180" s="287"/>
      <c r="BZW180" s="287"/>
      <c r="BZX180" s="287"/>
      <c r="BZY180" s="287"/>
      <c r="BZZ180" s="287"/>
      <c r="CAA180" s="287"/>
      <c r="CAB180" s="287"/>
      <c r="CAC180" s="287"/>
      <c r="CAD180" s="287"/>
      <c r="CAE180" s="287"/>
      <c r="CAF180" s="287"/>
      <c r="CAG180" s="287"/>
      <c r="CAH180" s="287"/>
      <c r="CAI180" s="287"/>
      <c r="CAJ180" s="287"/>
      <c r="CAK180" s="287"/>
      <c r="CAL180" s="287"/>
      <c r="CAM180" s="287"/>
      <c r="CAN180" s="287"/>
      <c r="CAO180" s="287"/>
      <c r="CAP180" s="287"/>
      <c r="CAQ180" s="287"/>
      <c r="CAR180" s="287"/>
      <c r="CAS180" s="287"/>
      <c r="CAT180" s="287"/>
      <c r="CAU180" s="287"/>
      <c r="CAV180" s="287"/>
      <c r="CAW180" s="287"/>
      <c r="CAX180" s="287"/>
      <c r="CAY180" s="287"/>
      <c r="CAZ180" s="287"/>
      <c r="CBA180" s="287"/>
      <c r="CBB180" s="287"/>
      <c r="CBC180" s="287"/>
      <c r="CBD180" s="287"/>
      <c r="CBE180" s="287"/>
      <c r="CBF180" s="287"/>
      <c r="CBG180" s="287"/>
      <c r="CBH180" s="287"/>
      <c r="CBI180" s="287"/>
      <c r="CBJ180" s="287"/>
      <c r="CBK180" s="287"/>
      <c r="CBL180" s="287"/>
      <c r="CBM180" s="287"/>
      <c r="CBN180" s="287"/>
      <c r="CBO180" s="287"/>
      <c r="CBP180" s="287"/>
      <c r="CBQ180" s="287"/>
      <c r="CBR180" s="287"/>
      <c r="CBS180" s="287"/>
      <c r="CBT180" s="287"/>
      <c r="CBU180" s="287"/>
      <c r="CBV180" s="287"/>
      <c r="CBW180" s="287"/>
      <c r="CBX180" s="287"/>
      <c r="CBY180" s="287"/>
      <c r="CBZ180" s="287"/>
      <c r="CCA180" s="287"/>
      <c r="CCB180" s="287"/>
      <c r="CCC180" s="287"/>
      <c r="CCD180" s="287"/>
      <c r="CCE180" s="287"/>
      <c r="CCF180" s="287"/>
      <c r="CCG180" s="287"/>
      <c r="CCH180" s="287"/>
      <c r="CCI180" s="287"/>
      <c r="CCJ180" s="287"/>
      <c r="CCK180" s="287"/>
      <c r="CCL180" s="287"/>
      <c r="CCM180" s="287"/>
      <c r="CCN180" s="287"/>
      <c r="CCO180" s="287"/>
      <c r="CCP180" s="287"/>
      <c r="CCQ180" s="287"/>
      <c r="CCR180" s="287"/>
      <c r="CCS180" s="287"/>
      <c r="CCT180" s="287"/>
      <c r="CCU180" s="287"/>
      <c r="CCV180" s="287"/>
      <c r="CCW180" s="287"/>
      <c r="CCX180" s="287"/>
      <c r="CCY180" s="287"/>
      <c r="CCZ180" s="287"/>
      <c r="CDA180" s="287"/>
      <c r="CDB180" s="287"/>
      <c r="CDC180" s="287"/>
      <c r="CDD180" s="287"/>
      <c r="CDE180" s="287"/>
      <c r="CDF180" s="287"/>
      <c r="CDG180" s="287"/>
      <c r="CDH180" s="287"/>
      <c r="CDI180" s="287"/>
      <c r="CDJ180" s="287"/>
      <c r="CDK180" s="287"/>
      <c r="CDL180" s="287"/>
      <c r="CDM180" s="287"/>
      <c r="CDN180" s="287"/>
      <c r="CDO180" s="287"/>
      <c r="CDP180" s="287"/>
      <c r="CDQ180" s="287"/>
      <c r="CDR180" s="287"/>
      <c r="CDS180" s="287"/>
      <c r="CDT180" s="287"/>
      <c r="CDU180" s="287"/>
      <c r="CDV180" s="287"/>
      <c r="CDW180" s="287"/>
      <c r="CDX180" s="287"/>
      <c r="CDY180" s="287"/>
      <c r="CDZ180" s="287"/>
      <c r="CEA180" s="287"/>
      <c r="CEB180" s="287"/>
      <c r="CEC180" s="287"/>
      <c r="CED180" s="287"/>
      <c r="CEE180" s="287"/>
      <c r="CEF180" s="287"/>
      <c r="CEG180" s="287"/>
      <c r="CEH180" s="287"/>
      <c r="CEI180" s="287"/>
      <c r="CEJ180" s="287"/>
      <c r="CEK180" s="287"/>
      <c r="CEL180" s="287"/>
      <c r="CEM180" s="287"/>
      <c r="CEN180" s="287"/>
      <c r="CEO180" s="287"/>
      <c r="CEP180" s="287"/>
      <c r="CEQ180" s="287"/>
      <c r="CER180" s="287"/>
      <c r="CES180" s="287"/>
      <c r="CET180" s="287"/>
      <c r="CEU180" s="287"/>
      <c r="CEV180" s="287"/>
      <c r="CEW180" s="287"/>
      <c r="CEX180" s="287"/>
      <c r="CEY180" s="287"/>
      <c r="CEZ180" s="287"/>
      <c r="CFA180" s="287"/>
      <c r="CFB180" s="287"/>
      <c r="CFC180" s="287"/>
      <c r="CFD180" s="287"/>
      <c r="CFE180" s="287"/>
      <c r="CFF180" s="287"/>
      <c r="CFG180" s="287"/>
      <c r="CFH180" s="287"/>
      <c r="CFI180" s="287"/>
      <c r="CFJ180" s="287"/>
      <c r="CFK180" s="287"/>
      <c r="CFL180" s="287"/>
      <c r="CFM180" s="287"/>
      <c r="CFN180" s="287"/>
      <c r="CFO180" s="287"/>
      <c r="CFP180" s="287"/>
      <c r="CFQ180" s="287"/>
      <c r="CFR180" s="287"/>
      <c r="CFS180" s="287"/>
      <c r="CFT180" s="287"/>
      <c r="CFU180" s="287"/>
      <c r="CFV180" s="287"/>
      <c r="CFW180" s="287"/>
      <c r="CFX180" s="287"/>
      <c r="CFY180" s="287"/>
      <c r="CFZ180" s="287"/>
      <c r="CGA180" s="287"/>
      <c r="CGB180" s="287"/>
      <c r="CGC180" s="287"/>
      <c r="CGD180" s="287"/>
      <c r="CGE180" s="287"/>
      <c r="CGF180" s="287"/>
      <c r="CGG180" s="287"/>
      <c r="CGH180" s="287"/>
      <c r="CGI180" s="287"/>
      <c r="CGJ180" s="287"/>
      <c r="CGK180" s="287"/>
      <c r="CGL180" s="287"/>
      <c r="CGM180" s="287"/>
      <c r="CGN180" s="287"/>
      <c r="CGO180" s="287"/>
      <c r="CGP180" s="287"/>
      <c r="CGQ180" s="287"/>
      <c r="CGR180" s="287"/>
      <c r="CGS180" s="287"/>
      <c r="CGT180" s="287"/>
      <c r="CGU180" s="287"/>
      <c r="CGV180" s="287"/>
      <c r="CGW180" s="287"/>
      <c r="CGX180" s="287"/>
      <c r="CGY180" s="287"/>
      <c r="CGZ180" s="287"/>
      <c r="CHA180" s="287"/>
      <c r="CHB180" s="287"/>
      <c r="CHC180" s="287"/>
      <c r="CHD180" s="287"/>
      <c r="CHE180" s="287"/>
      <c r="CHF180" s="287"/>
      <c r="CHG180" s="287"/>
      <c r="CHH180" s="287"/>
      <c r="CHI180" s="287"/>
      <c r="CHJ180" s="287"/>
      <c r="CHK180" s="287"/>
      <c r="CHL180" s="287"/>
      <c r="CHM180" s="287"/>
      <c r="CHN180" s="287"/>
      <c r="CHO180" s="287"/>
      <c r="CHP180" s="287"/>
      <c r="CHQ180" s="287"/>
      <c r="CHR180" s="287"/>
      <c r="CHS180" s="287"/>
      <c r="CHT180" s="287"/>
      <c r="CHU180" s="287"/>
      <c r="CHV180" s="287"/>
      <c r="CHW180" s="287"/>
      <c r="CHX180" s="287"/>
      <c r="CHY180" s="287"/>
      <c r="CHZ180" s="287"/>
      <c r="CIA180" s="287"/>
      <c r="CIB180" s="287"/>
      <c r="CIC180" s="287"/>
      <c r="CID180" s="287"/>
      <c r="CIE180" s="287"/>
      <c r="CIF180" s="287"/>
      <c r="CIG180" s="287"/>
      <c r="CIH180" s="287"/>
      <c r="CII180" s="287"/>
      <c r="CIJ180" s="287"/>
      <c r="CIK180" s="287"/>
      <c r="CIL180" s="287"/>
      <c r="CIM180" s="287"/>
      <c r="CIN180" s="287"/>
      <c r="CIO180" s="287"/>
      <c r="CIP180" s="287"/>
      <c r="CIQ180" s="287"/>
      <c r="CIR180" s="287"/>
      <c r="CIS180" s="287"/>
      <c r="CIT180" s="287"/>
      <c r="CIU180" s="287"/>
      <c r="CIV180" s="287"/>
      <c r="CIW180" s="287"/>
      <c r="CIX180" s="287"/>
      <c r="CIY180" s="287"/>
      <c r="CIZ180" s="287"/>
      <c r="CJA180" s="287"/>
      <c r="CJB180" s="287"/>
      <c r="CJC180" s="287"/>
      <c r="CJD180" s="287"/>
      <c r="CJE180" s="287"/>
      <c r="CJF180" s="287"/>
      <c r="CJG180" s="287"/>
      <c r="CJH180" s="287"/>
      <c r="CJI180" s="287"/>
      <c r="CJJ180" s="287"/>
      <c r="CJK180" s="287"/>
      <c r="CJL180" s="287"/>
      <c r="CJM180" s="287"/>
      <c r="CJN180" s="287"/>
      <c r="CJO180" s="287"/>
      <c r="CJP180" s="287"/>
      <c r="CJQ180" s="287"/>
      <c r="CJR180" s="287"/>
      <c r="CJS180" s="287"/>
      <c r="CJT180" s="287"/>
      <c r="CJU180" s="287"/>
      <c r="CJV180" s="287"/>
      <c r="CJW180" s="287"/>
      <c r="CJX180" s="287"/>
      <c r="CJY180" s="287"/>
      <c r="CJZ180" s="287"/>
      <c r="CKA180" s="287"/>
      <c r="CKB180" s="287"/>
      <c r="CKC180" s="287"/>
      <c r="CKD180" s="287"/>
      <c r="CKE180" s="287"/>
      <c r="CKF180" s="287"/>
      <c r="CKG180" s="287"/>
      <c r="CKH180" s="287"/>
      <c r="CKI180" s="287"/>
      <c r="CKJ180" s="287"/>
      <c r="CKK180" s="287"/>
      <c r="CKL180" s="287"/>
      <c r="CKM180" s="287"/>
      <c r="CKN180" s="287"/>
      <c r="CKO180" s="287"/>
      <c r="CKP180" s="287"/>
      <c r="CKQ180" s="287"/>
      <c r="CKR180" s="287"/>
      <c r="CKS180" s="287"/>
      <c r="CKT180" s="287"/>
      <c r="CKU180" s="287"/>
      <c r="CKV180" s="287"/>
      <c r="CKW180" s="287"/>
      <c r="CKX180" s="287"/>
      <c r="CKY180" s="287"/>
      <c r="CKZ180" s="287"/>
      <c r="CLA180" s="287"/>
      <c r="CLB180" s="287"/>
      <c r="CLC180" s="287"/>
      <c r="CLD180" s="287"/>
      <c r="CLE180" s="287"/>
      <c r="CLF180" s="287"/>
      <c r="CLG180" s="287"/>
      <c r="CLH180" s="287"/>
      <c r="CLI180" s="287"/>
      <c r="CLJ180" s="287"/>
      <c r="CLK180" s="287"/>
      <c r="CLL180" s="287"/>
      <c r="CLM180" s="287"/>
      <c r="CLN180" s="287"/>
      <c r="CLO180" s="287"/>
      <c r="CLP180" s="287"/>
      <c r="CLQ180" s="287"/>
      <c r="CLR180" s="287"/>
      <c r="CLS180" s="287"/>
      <c r="CLT180" s="287"/>
      <c r="CLU180" s="287"/>
      <c r="CLV180" s="287"/>
      <c r="CLW180" s="287"/>
      <c r="CLX180" s="287"/>
      <c r="CLY180" s="287"/>
      <c r="CLZ180" s="287"/>
      <c r="CMA180" s="287"/>
      <c r="CMB180" s="287"/>
      <c r="CMC180" s="287"/>
      <c r="CMD180" s="287"/>
      <c r="CME180" s="287"/>
      <c r="CMF180" s="287"/>
      <c r="CMG180" s="287"/>
      <c r="CMH180" s="287"/>
      <c r="CMI180" s="287"/>
      <c r="CMJ180" s="287"/>
      <c r="CMK180" s="287"/>
      <c r="CML180" s="287"/>
      <c r="CMM180" s="287"/>
      <c r="CMN180" s="287"/>
      <c r="CMO180" s="287"/>
      <c r="CMP180" s="287"/>
      <c r="CMQ180" s="287"/>
      <c r="CMR180" s="287"/>
      <c r="CMS180" s="287"/>
      <c r="CMT180" s="287"/>
      <c r="CMU180" s="287"/>
      <c r="CMV180" s="287"/>
      <c r="CMW180" s="287"/>
      <c r="CMX180" s="287"/>
      <c r="CMY180" s="287"/>
      <c r="CMZ180" s="287"/>
      <c r="CNA180" s="287"/>
      <c r="CNB180" s="287"/>
      <c r="CNC180" s="287"/>
      <c r="CND180" s="287"/>
      <c r="CNE180" s="287"/>
      <c r="CNF180" s="287"/>
      <c r="CNG180" s="287"/>
      <c r="CNH180" s="287"/>
      <c r="CNI180" s="287"/>
      <c r="CNJ180" s="287"/>
      <c r="CNK180" s="287"/>
      <c r="CNL180" s="287"/>
      <c r="CNM180" s="287"/>
      <c r="CNN180" s="287"/>
      <c r="CNO180" s="287"/>
      <c r="CNP180" s="287"/>
      <c r="CNQ180" s="287"/>
      <c r="CNR180" s="287"/>
      <c r="CNS180" s="287"/>
      <c r="CNT180" s="287"/>
      <c r="CNU180" s="287"/>
      <c r="CNV180" s="287"/>
      <c r="CNW180" s="287"/>
      <c r="CNX180" s="287"/>
      <c r="CNY180" s="287"/>
      <c r="CNZ180" s="287"/>
      <c r="COA180" s="287"/>
      <c r="COB180" s="287"/>
      <c r="COC180" s="287"/>
      <c r="COD180" s="287"/>
      <c r="COE180" s="287"/>
      <c r="COF180" s="287"/>
      <c r="COG180" s="287"/>
      <c r="COH180" s="287"/>
      <c r="COI180" s="287"/>
      <c r="COJ180" s="287"/>
      <c r="COK180" s="287"/>
      <c r="COL180" s="287"/>
      <c r="COM180" s="287"/>
      <c r="CON180" s="287"/>
      <c r="COO180" s="287"/>
      <c r="COP180" s="287"/>
      <c r="COQ180" s="287"/>
      <c r="COR180" s="287"/>
      <c r="COS180" s="287"/>
      <c r="COT180" s="287"/>
      <c r="COU180" s="287"/>
      <c r="COV180" s="287"/>
      <c r="COW180" s="287"/>
      <c r="COX180" s="287"/>
      <c r="COY180" s="287"/>
      <c r="COZ180" s="287"/>
      <c r="CPA180" s="287"/>
      <c r="CPB180" s="287"/>
      <c r="CPC180" s="287"/>
      <c r="CPD180" s="287"/>
      <c r="CPE180" s="287"/>
      <c r="CPF180" s="287"/>
      <c r="CPG180" s="287"/>
      <c r="CPH180" s="287"/>
      <c r="CPI180" s="287"/>
      <c r="CPJ180" s="287"/>
      <c r="CPK180" s="287"/>
      <c r="CPL180" s="287"/>
      <c r="CPM180" s="287"/>
      <c r="CPN180" s="287"/>
      <c r="CPO180" s="287"/>
      <c r="CPP180" s="287"/>
      <c r="CPQ180" s="287"/>
      <c r="CPR180" s="287"/>
      <c r="CPS180" s="287"/>
      <c r="CPT180" s="287"/>
      <c r="CPU180" s="287"/>
      <c r="CPV180" s="287"/>
      <c r="CPW180" s="287"/>
      <c r="CPX180" s="287"/>
      <c r="CPY180" s="287"/>
      <c r="CPZ180" s="287"/>
      <c r="CQA180" s="287"/>
      <c r="CQB180" s="287"/>
      <c r="CQC180" s="287"/>
      <c r="CQD180" s="287"/>
      <c r="CQE180" s="287"/>
      <c r="CQF180" s="287"/>
      <c r="CQG180" s="287"/>
      <c r="CQH180" s="287"/>
      <c r="CQI180" s="287"/>
      <c r="CQJ180" s="287"/>
      <c r="CQK180" s="287"/>
      <c r="CQL180" s="287"/>
      <c r="CQM180" s="287"/>
      <c r="CQN180" s="287"/>
      <c r="CQO180" s="287"/>
      <c r="CQP180" s="287"/>
      <c r="CQQ180" s="287"/>
      <c r="CQR180" s="287"/>
      <c r="CQS180" s="287"/>
      <c r="CQT180" s="287"/>
      <c r="CQU180" s="287"/>
      <c r="CQV180" s="287"/>
      <c r="CQW180" s="287"/>
      <c r="CQX180" s="287"/>
      <c r="CQY180" s="287"/>
      <c r="CQZ180" s="287"/>
      <c r="CRA180" s="287"/>
      <c r="CRB180" s="287"/>
      <c r="CRC180" s="287"/>
      <c r="CRD180" s="287"/>
      <c r="CRE180" s="287"/>
      <c r="CRF180" s="287"/>
      <c r="CRG180" s="287"/>
      <c r="CRH180" s="287"/>
      <c r="CRI180" s="287"/>
      <c r="CRJ180" s="287"/>
      <c r="CRK180" s="287"/>
      <c r="CRL180" s="287"/>
      <c r="CRM180" s="287"/>
      <c r="CRN180" s="287"/>
      <c r="CRO180" s="287"/>
      <c r="CRP180" s="287"/>
      <c r="CRQ180" s="287"/>
      <c r="CRR180" s="287"/>
      <c r="CRS180" s="287"/>
      <c r="CRT180" s="287"/>
      <c r="CRU180" s="287"/>
      <c r="CRV180" s="287"/>
      <c r="CRW180" s="287"/>
      <c r="CRX180" s="287"/>
      <c r="CRY180" s="287"/>
      <c r="CRZ180" s="287"/>
      <c r="CSA180" s="287"/>
      <c r="CSB180" s="287"/>
      <c r="CSC180" s="287"/>
      <c r="CSD180" s="287"/>
      <c r="CSE180" s="287"/>
      <c r="CSF180" s="287"/>
      <c r="CSG180" s="287"/>
      <c r="CSH180" s="287"/>
      <c r="CSI180" s="287"/>
      <c r="CSJ180" s="287"/>
      <c r="CSK180" s="287"/>
      <c r="CSL180" s="287"/>
      <c r="CSM180" s="287"/>
      <c r="CSN180" s="287"/>
      <c r="CSO180" s="287"/>
      <c r="CSP180" s="287"/>
      <c r="CSQ180" s="287"/>
      <c r="CSR180" s="287"/>
      <c r="CSS180" s="287"/>
      <c r="CST180" s="287"/>
      <c r="CSU180" s="287"/>
      <c r="CSV180" s="287"/>
      <c r="CSW180" s="287"/>
      <c r="CSX180" s="287"/>
      <c r="CSY180" s="287"/>
      <c r="CSZ180" s="287"/>
      <c r="CTA180" s="287"/>
      <c r="CTB180" s="287"/>
      <c r="CTC180" s="287"/>
      <c r="CTD180" s="287"/>
      <c r="CTE180" s="287"/>
      <c r="CTF180" s="287"/>
      <c r="CTG180" s="287"/>
      <c r="CTH180" s="287"/>
      <c r="CTI180" s="287"/>
      <c r="CTJ180" s="287"/>
      <c r="CTK180" s="287"/>
      <c r="CTL180" s="287"/>
      <c r="CTM180" s="287"/>
      <c r="CTN180" s="287"/>
      <c r="CTO180" s="287"/>
      <c r="CTP180" s="287"/>
      <c r="CTQ180" s="287"/>
      <c r="CTR180" s="287"/>
      <c r="CTS180" s="287"/>
      <c r="CTT180" s="287"/>
      <c r="CTU180" s="287"/>
      <c r="CTV180" s="287"/>
      <c r="CTW180" s="287"/>
      <c r="CTX180" s="287"/>
      <c r="CTY180" s="287"/>
      <c r="CTZ180" s="287"/>
      <c r="CUA180" s="287"/>
      <c r="CUB180" s="287"/>
      <c r="CUC180" s="287"/>
      <c r="CUD180" s="287"/>
      <c r="CUE180" s="287"/>
      <c r="CUF180" s="287"/>
      <c r="CUG180" s="287"/>
      <c r="CUH180" s="287"/>
      <c r="CUI180" s="287"/>
      <c r="CUJ180" s="287"/>
      <c r="CUK180" s="287"/>
      <c r="CUL180" s="287"/>
      <c r="CUM180" s="287"/>
      <c r="CUN180" s="287"/>
      <c r="CUO180" s="287"/>
      <c r="CUP180" s="287"/>
      <c r="CUQ180" s="287"/>
      <c r="CUR180" s="287"/>
      <c r="CUS180" s="287"/>
      <c r="CUT180" s="287"/>
      <c r="CUU180" s="287"/>
      <c r="CUV180" s="287"/>
      <c r="CUW180" s="287"/>
      <c r="CUX180" s="287"/>
      <c r="CUY180" s="287"/>
      <c r="CUZ180" s="287"/>
      <c r="CVA180" s="287"/>
      <c r="CVB180" s="287"/>
      <c r="CVC180" s="287"/>
      <c r="CVD180" s="287"/>
      <c r="CVE180" s="287"/>
      <c r="CVF180" s="287"/>
      <c r="CVG180" s="287"/>
      <c r="CVH180" s="287"/>
      <c r="CVI180" s="287"/>
      <c r="CVJ180" s="287"/>
      <c r="CVK180" s="287"/>
      <c r="CVL180" s="287"/>
      <c r="CVM180" s="287"/>
      <c r="CVN180" s="287"/>
      <c r="CVO180" s="287"/>
      <c r="CVP180" s="287"/>
      <c r="CVQ180" s="287"/>
      <c r="CVR180" s="287"/>
      <c r="CVS180" s="287"/>
      <c r="CVT180" s="287"/>
      <c r="CVU180" s="287"/>
      <c r="CVV180" s="287"/>
      <c r="CVW180" s="287"/>
      <c r="CVX180" s="287"/>
      <c r="CVY180" s="287"/>
      <c r="CVZ180" s="287"/>
      <c r="CWA180" s="287"/>
      <c r="CWB180" s="287"/>
      <c r="CWC180" s="287"/>
      <c r="CWD180" s="287"/>
      <c r="CWE180" s="287"/>
      <c r="CWF180" s="287"/>
      <c r="CWG180" s="287"/>
      <c r="CWH180" s="287"/>
      <c r="CWI180" s="287"/>
      <c r="CWJ180" s="287"/>
      <c r="CWK180" s="287"/>
      <c r="CWL180" s="287"/>
      <c r="CWM180" s="287"/>
      <c r="CWN180" s="287"/>
      <c r="CWO180" s="287"/>
      <c r="CWP180" s="287"/>
      <c r="CWQ180" s="287"/>
      <c r="CWR180" s="287"/>
      <c r="CWS180" s="287"/>
      <c r="CWT180" s="287"/>
      <c r="CWU180" s="287"/>
      <c r="CWV180" s="287"/>
      <c r="CWW180" s="287"/>
      <c r="CWX180" s="287"/>
      <c r="CWY180" s="287"/>
      <c r="CWZ180" s="287"/>
      <c r="CXA180" s="287"/>
      <c r="CXB180" s="287"/>
      <c r="CXC180" s="287"/>
      <c r="CXD180" s="287"/>
      <c r="CXE180" s="287"/>
      <c r="CXF180" s="287"/>
      <c r="CXG180" s="287"/>
      <c r="CXH180" s="287"/>
      <c r="CXI180" s="287"/>
      <c r="CXJ180" s="287"/>
      <c r="CXK180" s="287"/>
      <c r="CXL180" s="287"/>
      <c r="CXM180" s="287"/>
      <c r="CXN180" s="287"/>
      <c r="CXO180" s="287"/>
      <c r="CXP180" s="287"/>
      <c r="CXQ180" s="287"/>
      <c r="CXR180" s="287"/>
      <c r="CXS180" s="287"/>
      <c r="CXT180" s="287"/>
      <c r="CXU180" s="287"/>
      <c r="CXV180" s="287"/>
      <c r="CXW180" s="287"/>
      <c r="CXX180" s="287"/>
      <c r="CXY180" s="287"/>
      <c r="CXZ180" s="287"/>
      <c r="CYA180" s="287"/>
      <c r="CYB180" s="287"/>
      <c r="CYC180" s="287"/>
      <c r="CYD180" s="287"/>
      <c r="CYE180" s="287"/>
      <c r="CYF180" s="287"/>
      <c r="CYG180" s="287"/>
      <c r="CYH180" s="287"/>
      <c r="CYI180" s="287"/>
      <c r="CYJ180" s="287"/>
      <c r="CYK180" s="287"/>
      <c r="CYL180" s="287"/>
      <c r="CYM180" s="287"/>
      <c r="CYN180" s="287"/>
      <c r="CYO180" s="287"/>
      <c r="CYP180" s="287"/>
      <c r="CYQ180" s="287"/>
      <c r="CYR180" s="287"/>
      <c r="CYS180" s="287"/>
      <c r="CYT180" s="287"/>
      <c r="CYU180" s="287"/>
      <c r="CYV180" s="287"/>
      <c r="CYW180" s="287"/>
      <c r="CYX180" s="287"/>
      <c r="CYY180" s="287"/>
      <c r="CYZ180" s="287"/>
      <c r="CZA180" s="287"/>
      <c r="CZB180" s="287"/>
      <c r="CZC180" s="287"/>
      <c r="CZD180" s="287"/>
      <c r="CZE180" s="287"/>
      <c r="CZF180" s="287"/>
      <c r="CZG180" s="287"/>
      <c r="CZH180" s="287"/>
      <c r="CZI180" s="287"/>
      <c r="CZJ180" s="287"/>
      <c r="CZK180" s="287"/>
      <c r="CZL180" s="287"/>
      <c r="CZM180" s="287"/>
      <c r="CZN180" s="287"/>
      <c r="CZO180" s="287"/>
      <c r="CZP180" s="287"/>
      <c r="CZQ180" s="287"/>
      <c r="CZR180" s="287"/>
      <c r="CZS180" s="287"/>
      <c r="CZT180" s="287"/>
      <c r="CZU180" s="287"/>
      <c r="CZV180" s="287"/>
      <c r="CZW180" s="287"/>
      <c r="CZX180" s="287"/>
      <c r="CZY180" s="287"/>
      <c r="CZZ180" s="287"/>
      <c r="DAA180" s="287"/>
      <c r="DAB180" s="287"/>
      <c r="DAC180" s="287"/>
      <c r="DAD180" s="287"/>
      <c r="DAE180" s="287"/>
      <c r="DAF180" s="287"/>
      <c r="DAG180" s="287"/>
      <c r="DAH180" s="287"/>
      <c r="DAI180" s="287"/>
      <c r="DAJ180" s="287"/>
      <c r="DAK180" s="287"/>
      <c r="DAL180" s="287"/>
      <c r="DAM180" s="287"/>
      <c r="DAN180" s="287"/>
      <c r="DAO180" s="287"/>
      <c r="DAP180" s="287"/>
      <c r="DAQ180" s="287"/>
      <c r="DAR180" s="287"/>
      <c r="DAS180" s="287"/>
      <c r="DAT180" s="287"/>
      <c r="DAU180" s="287"/>
      <c r="DAV180" s="287"/>
      <c r="DAW180" s="287"/>
      <c r="DAX180" s="287"/>
      <c r="DAY180" s="287"/>
      <c r="DAZ180" s="287"/>
      <c r="DBA180" s="287"/>
      <c r="DBB180" s="287"/>
      <c r="DBC180" s="287"/>
      <c r="DBD180" s="287"/>
      <c r="DBE180" s="287"/>
      <c r="DBF180" s="287"/>
      <c r="DBG180" s="287"/>
      <c r="DBH180" s="287"/>
      <c r="DBI180" s="287"/>
      <c r="DBJ180" s="287"/>
      <c r="DBK180" s="287"/>
      <c r="DBL180" s="287"/>
      <c r="DBM180" s="287"/>
      <c r="DBN180" s="287"/>
      <c r="DBO180" s="287"/>
      <c r="DBP180" s="287"/>
      <c r="DBQ180" s="287"/>
      <c r="DBR180" s="287"/>
      <c r="DBS180" s="287"/>
      <c r="DBT180" s="287"/>
      <c r="DBU180" s="287"/>
      <c r="DBV180" s="287"/>
      <c r="DBW180" s="287"/>
      <c r="DBX180" s="287"/>
      <c r="DBY180" s="287"/>
      <c r="DBZ180" s="287"/>
      <c r="DCA180" s="287"/>
      <c r="DCB180" s="287"/>
      <c r="DCC180" s="287"/>
      <c r="DCD180" s="287"/>
      <c r="DCE180" s="287"/>
      <c r="DCF180" s="287"/>
      <c r="DCG180" s="287"/>
      <c r="DCH180" s="287"/>
      <c r="DCI180" s="287"/>
      <c r="DCJ180" s="287"/>
      <c r="DCK180" s="287"/>
      <c r="DCL180" s="287"/>
      <c r="DCM180" s="287"/>
      <c r="DCN180" s="287"/>
      <c r="DCO180" s="287"/>
      <c r="DCP180" s="287"/>
      <c r="DCQ180" s="287"/>
      <c r="DCR180" s="287"/>
      <c r="DCS180" s="287"/>
      <c r="DCT180" s="287"/>
      <c r="DCU180" s="287"/>
      <c r="DCV180" s="287"/>
      <c r="DCW180" s="287"/>
      <c r="DCX180" s="287"/>
      <c r="DCY180" s="287"/>
      <c r="DCZ180" s="287"/>
      <c r="DDA180" s="287"/>
      <c r="DDB180" s="287"/>
      <c r="DDC180" s="287"/>
      <c r="DDD180" s="287"/>
      <c r="DDE180" s="287"/>
      <c r="DDF180" s="287"/>
      <c r="DDG180" s="287"/>
      <c r="DDH180" s="287"/>
      <c r="DDI180" s="287"/>
      <c r="DDJ180" s="287"/>
      <c r="DDK180" s="287"/>
      <c r="DDL180" s="287"/>
      <c r="DDM180" s="287"/>
      <c r="DDN180" s="287"/>
      <c r="DDO180" s="287"/>
      <c r="DDP180" s="287"/>
      <c r="DDQ180" s="287"/>
      <c r="DDR180" s="287"/>
      <c r="DDS180" s="287"/>
      <c r="DDT180" s="287"/>
      <c r="DDU180" s="287"/>
      <c r="DDV180" s="287"/>
      <c r="DDW180" s="287"/>
      <c r="DDX180" s="287"/>
      <c r="DDY180" s="287"/>
      <c r="DDZ180" s="287"/>
      <c r="DEA180" s="287"/>
      <c r="DEB180" s="287"/>
      <c r="DEC180" s="287"/>
      <c r="DED180" s="287"/>
      <c r="DEE180" s="287"/>
      <c r="DEF180" s="287"/>
      <c r="DEG180" s="287"/>
      <c r="DEH180" s="287"/>
      <c r="DEI180" s="287"/>
      <c r="DEJ180" s="287"/>
      <c r="DEK180" s="287"/>
      <c r="DEL180" s="287"/>
      <c r="DEM180" s="287"/>
      <c r="DEN180" s="287"/>
      <c r="DEO180" s="287"/>
      <c r="DEP180" s="287"/>
      <c r="DEQ180" s="287"/>
      <c r="DER180" s="287"/>
      <c r="DES180" s="287"/>
      <c r="DET180" s="287"/>
      <c r="DEU180" s="287"/>
      <c r="DEV180" s="287"/>
      <c r="DEW180" s="287"/>
      <c r="DEX180" s="287"/>
      <c r="DEY180" s="287"/>
      <c r="DEZ180" s="287"/>
      <c r="DFA180" s="287"/>
      <c r="DFB180" s="287"/>
      <c r="DFC180" s="287"/>
      <c r="DFD180" s="287"/>
      <c r="DFE180" s="287"/>
      <c r="DFF180" s="287"/>
      <c r="DFG180" s="287"/>
      <c r="DFH180" s="287"/>
      <c r="DFI180" s="287"/>
      <c r="DFJ180" s="287"/>
      <c r="DFK180" s="287"/>
      <c r="DFL180" s="287"/>
      <c r="DFM180" s="287"/>
      <c r="DFN180" s="287"/>
      <c r="DFO180" s="287"/>
      <c r="DFP180" s="287"/>
      <c r="DFQ180" s="287"/>
      <c r="DFR180" s="287"/>
      <c r="DFS180" s="287"/>
      <c r="DFT180" s="287"/>
      <c r="DFU180" s="287"/>
      <c r="DFV180" s="287"/>
      <c r="DFW180" s="287"/>
      <c r="DFX180" s="287"/>
      <c r="DFY180" s="287"/>
      <c r="DFZ180" s="287"/>
      <c r="DGA180" s="287"/>
      <c r="DGB180" s="287"/>
      <c r="DGC180" s="287"/>
      <c r="DGD180" s="287"/>
      <c r="DGE180" s="287"/>
      <c r="DGF180" s="287"/>
      <c r="DGG180" s="287"/>
      <c r="DGH180" s="287"/>
      <c r="DGI180" s="287"/>
      <c r="DGJ180" s="287"/>
      <c r="DGK180" s="287"/>
      <c r="DGL180" s="287"/>
      <c r="DGM180" s="287"/>
      <c r="DGN180" s="287"/>
      <c r="DGO180" s="287"/>
      <c r="DGP180" s="287"/>
      <c r="DGQ180" s="287"/>
      <c r="DGR180" s="287"/>
      <c r="DGS180" s="287"/>
      <c r="DGT180" s="287"/>
      <c r="DGU180" s="287"/>
      <c r="DGV180" s="287"/>
      <c r="DGW180" s="287"/>
      <c r="DGX180" s="287"/>
      <c r="DGY180" s="287"/>
      <c r="DGZ180" s="287"/>
      <c r="DHA180" s="287"/>
      <c r="DHB180" s="287"/>
      <c r="DHC180" s="287"/>
      <c r="DHD180" s="287"/>
      <c r="DHE180" s="287"/>
      <c r="DHF180" s="287"/>
      <c r="DHG180" s="287"/>
      <c r="DHH180" s="287"/>
      <c r="DHI180" s="287"/>
      <c r="DHJ180" s="287"/>
      <c r="DHK180" s="287"/>
      <c r="DHL180" s="287"/>
      <c r="DHM180" s="287"/>
      <c r="DHN180" s="287"/>
      <c r="DHO180" s="287"/>
      <c r="DHP180" s="287"/>
      <c r="DHQ180" s="287"/>
      <c r="DHR180" s="287"/>
      <c r="DHS180" s="287"/>
      <c r="DHT180" s="287"/>
      <c r="DHU180" s="287"/>
      <c r="DHV180" s="287"/>
      <c r="DHW180" s="287"/>
      <c r="DHX180" s="287"/>
      <c r="DHY180" s="287"/>
      <c r="DHZ180" s="287"/>
      <c r="DIA180" s="287"/>
      <c r="DIB180" s="287"/>
      <c r="DIC180" s="287"/>
      <c r="DID180" s="287"/>
      <c r="DIE180" s="287"/>
      <c r="DIF180" s="287"/>
      <c r="DIG180" s="287"/>
      <c r="DIH180" s="287"/>
      <c r="DII180" s="287"/>
      <c r="DIJ180" s="287"/>
      <c r="DIK180" s="287"/>
      <c r="DIL180" s="287"/>
      <c r="DIM180" s="287"/>
      <c r="DIN180" s="287"/>
      <c r="DIO180" s="287"/>
      <c r="DIP180" s="287"/>
      <c r="DIQ180" s="287"/>
      <c r="DIR180" s="287"/>
      <c r="DIS180" s="287"/>
      <c r="DIT180" s="287"/>
      <c r="DIU180" s="287"/>
      <c r="DIV180" s="287"/>
      <c r="DIW180" s="287"/>
      <c r="DIX180" s="287"/>
      <c r="DIY180" s="287"/>
      <c r="DIZ180" s="287"/>
      <c r="DJA180" s="287"/>
      <c r="DJB180" s="287"/>
      <c r="DJC180" s="287"/>
      <c r="DJD180" s="287"/>
      <c r="DJE180" s="287"/>
      <c r="DJF180" s="287"/>
      <c r="DJG180" s="287"/>
      <c r="DJH180" s="287"/>
      <c r="DJI180" s="287"/>
      <c r="DJJ180" s="287"/>
      <c r="DJK180" s="287"/>
      <c r="DJL180" s="287"/>
      <c r="DJM180" s="287"/>
      <c r="DJN180" s="287"/>
      <c r="DJO180" s="287"/>
      <c r="DJP180" s="287"/>
      <c r="DJQ180" s="287"/>
      <c r="DJR180" s="287"/>
      <c r="DJS180" s="287"/>
      <c r="DJT180" s="287"/>
      <c r="DJU180" s="287"/>
      <c r="DJV180" s="287"/>
      <c r="DJW180" s="287"/>
      <c r="DJX180" s="287"/>
      <c r="DJY180" s="287"/>
      <c r="DJZ180" s="287"/>
      <c r="DKA180" s="287"/>
      <c r="DKB180" s="287"/>
      <c r="DKC180" s="287"/>
      <c r="DKD180" s="287"/>
      <c r="DKE180" s="287"/>
      <c r="DKF180" s="287"/>
      <c r="DKG180" s="287"/>
      <c r="DKH180" s="287"/>
      <c r="DKI180" s="287"/>
      <c r="DKJ180" s="287"/>
      <c r="DKK180" s="287"/>
      <c r="DKL180" s="287"/>
      <c r="DKM180" s="287"/>
      <c r="DKN180" s="287"/>
      <c r="DKO180" s="287"/>
      <c r="DKP180" s="287"/>
      <c r="DKQ180" s="287"/>
      <c r="DKR180" s="287"/>
      <c r="DKS180" s="287"/>
      <c r="DKT180" s="287"/>
      <c r="DKU180" s="287"/>
      <c r="DKV180" s="287"/>
      <c r="DKW180" s="287"/>
      <c r="DKX180" s="287"/>
      <c r="DKY180" s="287"/>
      <c r="DKZ180" s="287"/>
      <c r="DLA180" s="287"/>
      <c r="DLB180" s="287"/>
      <c r="DLC180" s="287"/>
      <c r="DLD180" s="287"/>
      <c r="DLE180" s="287"/>
      <c r="DLF180" s="287"/>
      <c r="DLG180" s="287"/>
      <c r="DLH180" s="287"/>
      <c r="DLI180" s="287"/>
      <c r="DLJ180" s="287"/>
      <c r="DLK180" s="287"/>
      <c r="DLL180" s="287"/>
      <c r="DLM180" s="287"/>
      <c r="DLN180" s="287"/>
      <c r="DLO180" s="287"/>
      <c r="DLP180" s="287"/>
      <c r="DLQ180" s="287"/>
      <c r="DLR180" s="287"/>
      <c r="DLS180" s="287"/>
      <c r="DLT180" s="287"/>
      <c r="DLU180" s="287"/>
      <c r="DLV180" s="287"/>
      <c r="DLW180" s="287"/>
      <c r="DLX180" s="287"/>
      <c r="DLY180" s="287"/>
      <c r="DLZ180" s="287"/>
      <c r="DMA180" s="287"/>
      <c r="DMB180" s="287"/>
      <c r="DMC180" s="287"/>
      <c r="DMD180" s="287"/>
      <c r="DME180" s="287"/>
      <c r="DMF180" s="287"/>
      <c r="DMG180" s="287"/>
      <c r="DMH180" s="287"/>
      <c r="DMI180" s="287"/>
      <c r="DMJ180" s="287"/>
      <c r="DMK180" s="287"/>
      <c r="DML180" s="287"/>
      <c r="DMM180" s="287"/>
      <c r="DMN180" s="287"/>
      <c r="DMO180" s="287"/>
      <c r="DMP180" s="287"/>
      <c r="DMQ180" s="287"/>
      <c r="DMR180" s="287"/>
      <c r="DMS180" s="287"/>
      <c r="DMT180" s="287"/>
      <c r="DMU180" s="287"/>
      <c r="DMV180" s="287"/>
      <c r="DMW180" s="287"/>
      <c r="DMX180" s="287"/>
      <c r="DMY180" s="287"/>
      <c r="DMZ180" s="287"/>
      <c r="DNA180" s="287"/>
      <c r="DNB180" s="287"/>
      <c r="DNC180" s="287"/>
      <c r="DND180" s="287"/>
      <c r="DNE180" s="287"/>
      <c r="DNF180" s="287"/>
      <c r="DNG180" s="287"/>
      <c r="DNH180" s="287"/>
      <c r="DNI180" s="287"/>
      <c r="DNJ180" s="287"/>
      <c r="DNK180" s="287"/>
      <c r="DNL180" s="287"/>
      <c r="DNM180" s="287"/>
      <c r="DNN180" s="287"/>
      <c r="DNO180" s="287"/>
      <c r="DNP180" s="287"/>
      <c r="DNQ180" s="287"/>
      <c r="DNR180" s="287"/>
      <c r="DNS180" s="287"/>
      <c r="DNT180" s="287"/>
      <c r="DNU180" s="287"/>
      <c r="DNV180" s="287"/>
      <c r="DNW180" s="287"/>
      <c r="DNX180" s="287"/>
      <c r="DNY180" s="287"/>
      <c r="DNZ180" s="287"/>
      <c r="DOA180" s="287"/>
      <c r="DOB180" s="287"/>
      <c r="DOC180" s="287"/>
      <c r="DOD180" s="287"/>
      <c r="DOE180" s="287"/>
      <c r="DOF180" s="287"/>
      <c r="DOG180" s="287"/>
      <c r="DOH180" s="287"/>
      <c r="DOI180" s="287"/>
      <c r="DOJ180" s="287"/>
      <c r="DOK180" s="287"/>
      <c r="DOL180" s="287"/>
      <c r="DOM180" s="287"/>
      <c r="DON180" s="287"/>
      <c r="DOO180" s="287"/>
      <c r="DOP180" s="287"/>
      <c r="DOQ180" s="287"/>
      <c r="DOR180" s="287"/>
      <c r="DOS180" s="287"/>
      <c r="DOT180" s="287"/>
      <c r="DOU180" s="287"/>
      <c r="DOV180" s="287"/>
      <c r="DOW180" s="287"/>
      <c r="DOX180" s="287"/>
      <c r="DOY180" s="287"/>
      <c r="DOZ180" s="287"/>
      <c r="DPA180" s="287"/>
      <c r="DPB180" s="287"/>
      <c r="DPC180" s="287"/>
      <c r="DPD180" s="287"/>
      <c r="DPE180" s="287"/>
      <c r="DPF180" s="287"/>
      <c r="DPG180" s="287"/>
      <c r="DPH180" s="287"/>
      <c r="DPI180" s="287"/>
      <c r="DPJ180" s="287"/>
      <c r="DPK180" s="287"/>
      <c r="DPL180" s="287"/>
      <c r="DPM180" s="287"/>
      <c r="DPN180" s="287"/>
      <c r="DPO180" s="287"/>
      <c r="DPP180" s="287"/>
      <c r="DPQ180" s="287"/>
      <c r="DPR180" s="287"/>
      <c r="DPS180" s="287"/>
      <c r="DPT180" s="287"/>
      <c r="DPU180" s="287"/>
      <c r="DPV180" s="287"/>
      <c r="DPW180" s="287"/>
      <c r="DPX180" s="287"/>
      <c r="DPY180" s="287"/>
      <c r="DPZ180" s="287"/>
      <c r="DQA180" s="287"/>
      <c r="DQB180" s="287"/>
      <c r="DQC180" s="287"/>
      <c r="DQD180" s="287"/>
      <c r="DQE180" s="287"/>
      <c r="DQF180" s="287"/>
      <c r="DQG180" s="287"/>
      <c r="DQH180" s="287"/>
      <c r="DQI180" s="287"/>
      <c r="DQJ180" s="287"/>
      <c r="DQK180" s="287"/>
      <c r="DQL180" s="287"/>
      <c r="DQM180" s="287"/>
      <c r="DQN180" s="287"/>
      <c r="DQO180" s="287"/>
      <c r="DQP180" s="287"/>
      <c r="DQQ180" s="287"/>
      <c r="DQR180" s="287"/>
      <c r="DQS180" s="287"/>
      <c r="DQT180" s="287"/>
      <c r="DQU180" s="287"/>
      <c r="DQV180" s="287"/>
      <c r="DQW180" s="287"/>
      <c r="DQX180" s="287"/>
      <c r="DQY180" s="287"/>
      <c r="DQZ180" s="287"/>
      <c r="DRA180" s="287"/>
      <c r="DRB180" s="287"/>
      <c r="DRC180" s="287"/>
      <c r="DRD180" s="287"/>
      <c r="DRE180" s="287"/>
      <c r="DRF180" s="287"/>
      <c r="DRG180" s="287"/>
      <c r="DRH180" s="287"/>
      <c r="DRI180" s="287"/>
      <c r="DRJ180" s="287"/>
      <c r="DRK180" s="287"/>
      <c r="DRL180" s="287"/>
      <c r="DRM180" s="287"/>
      <c r="DRN180" s="287"/>
      <c r="DRO180" s="287"/>
      <c r="DRP180" s="287"/>
      <c r="DRQ180" s="287"/>
      <c r="DRR180" s="287"/>
      <c r="DRS180" s="287"/>
      <c r="DRT180" s="287"/>
      <c r="DRU180" s="287"/>
      <c r="DRV180" s="287"/>
      <c r="DRW180" s="287"/>
      <c r="DRX180" s="287"/>
      <c r="DRY180" s="287"/>
      <c r="DRZ180" s="287"/>
      <c r="DSA180" s="287"/>
      <c r="DSB180" s="287"/>
      <c r="DSC180" s="287"/>
      <c r="DSD180" s="287"/>
      <c r="DSE180" s="287"/>
      <c r="DSF180" s="287"/>
      <c r="DSG180" s="287"/>
      <c r="DSH180" s="287"/>
      <c r="DSI180" s="287"/>
      <c r="DSJ180" s="287"/>
      <c r="DSK180" s="287"/>
      <c r="DSL180" s="287"/>
      <c r="DSM180" s="287"/>
      <c r="DSN180" s="287"/>
      <c r="DSO180" s="287"/>
      <c r="DSP180" s="287"/>
      <c r="DSQ180" s="287"/>
      <c r="DSR180" s="287"/>
      <c r="DSS180" s="287"/>
      <c r="DST180" s="287"/>
      <c r="DSU180" s="287"/>
      <c r="DSV180" s="287"/>
      <c r="DSW180" s="287"/>
      <c r="DSX180" s="287"/>
      <c r="DSY180" s="287"/>
      <c r="DSZ180" s="287"/>
      <c r="DTA180" s="287"/>
      <c r="DTB180" s="287"/>
      <c r="DTC180" s="287"/>
      <c r="DTD180" s="287"/>
      <c r="DTE180" s="287"/>
      <c r="DTF180" s="287"/>
      <c r="DTG180" s="287"/>
      <c r="DTH180" s="287"/>
      <c r="DTI180" s="287"/>
      <c r="DTJ180" s="287"/>
      <c r="DTK180" s="287"/>
      <c r="DTL180" s="287"/>
      <c r="DTM180" s="287"/>
      <c r="DTN180" s="287"/>
      <c r="DTO180" s="287"/>
      <c r="DTP180" s="287"/>
      <c r="DTQ180" s="287"/>
      <c r="DTR180" s="287"/>
      <c r="DTS180" s="287"/>
      <c r="DTT180" s="287"/>
      <c r="DTU180" s="287"/>
      <c r="DTV180" s="287"/>
      <c r="DTW180" s="287"/>
      <c r="DTX180" s="287"/>
      <c r="DTY180" s="287"/>
      <c r="DTZ180" s="287"/>
      <c r="DUA180" s="287"/>
      <c r="DUB180" s="287"/>
      <c r="DUC180" s="287"/>
      <c r="DUD180" s="287"/>
      <c r="DUE180" s="287"/>
      <c r="DUF180" s="287"/>
      <c r="DUG180" s="287"/>
      <c r="DUH180" s="287"/>
      <c r="DUI180" s="287"/>
      <c r="DUJ180" s="287"/>
      <c r="DUK180" s="287"/>
      <c r="DUL180" s="287"/>
      <c r="DUM180" s="287"/>
      <c r="DUN180" s="287"/>
      <c r="DUO180" s="287"/>
      <c r="DUP180" s="287"/>
      <c r="DUQ180" s="287"/>
      <c r="DUR180" s="287"/>
      <c r="DUS180" s="287"/>
      <c r="DUT180" s="287"/>
      <c r="DUU180" s="287"/>
      <c r="DUV180" s="287"/>
      <c r="DUW180" s="287"/>
      <c r="DUX180" s="287"/>
      <c r="DUY180" s="287"/>
      <c r="DUZ180" s="287"/>
      <c r="DVA180" s="287"/>
      <c r="DVB180" s="287"/>
      <c r="DVC180" s="287"/>
      <c r="DVD180" s="287"/>
      <c r="DVE180" s="287"/>
      <c r="DVF180" s="287"/>
      <c r="DVG180" s="287"/>
      <c r="DVH180" s="287"/>
      <c r="DVI180" s="287"/>
      <c r="DVJ180" s="287"/>
      <c r="DVK180" s="287"/>
      <c r="DVL180" s="287"/>
      <c r="DVM180" s="287"/>
      <c r="DVN180" s="287"/>
      <c r="DVO180" s="287"/>
      <c r="DVP180" s="287"/>
      <c r="DVQ180" s="287"/>
      <c r="DVR180" s="287"/>
      <c r="DVS180" s="287"/>
      <c r="DVT180" s="287"/>
      <c r="DVU180" s="287"/>
      <c r="DVV180" s="287"/>
      <c r="DVW180" s="287"/>
      <c r="DVX180" s="287"/>
      <c r="DVY180" s="287"/>
      <c r="DVZ180" s="287"/>
      <c r="DWA180" s="287"/>
      <c r="DWB180" s="287"/>
      <c r="DWC180" s="287"/>
      <c r="DWD180" s="287"/>
      <c r="DWE180" s="287"/>
      <c r="DWF180" s="287"/>
      <c r="DWG180" s="287"/>
      <c r="DWH180" s="287"/>
      <c r="DWI180" s="287"/>
      <c r="DWJ180" s="287"/>
      <c r="DWK180" s="287"/>
      <c r="DWL180" s="287"/>
      <c r="DWM180" s="287"/>
      <c r="DWN180" s="287"/>
      <c r="DWO180" s="287"/>
      <c r="DWP180" s="287"/>
      <c r="DWQ180" s="287"/>
      <c r="DWR180" s="287"/>
      <c r="DWS180" s="287"/>
      <c r="DWT180" s="287"/>
      <c r="DWU180" s="287"/>
      <c r="DWV180" s="287"/>
      <c r="DWW180" s="287"/>
      <c r="DWX180" s="287"/>
      <c r="DWY180" s="287"/>
      <c r="DWZ180" s="287"/>
      <c r="DXA180" s="287"/>
      <c r="DXB180" s="287"/>
      <c r="DXC180" s="287"/>
      <c r="DXD180" s="287"/>
      <c r="DXE180" s="287"/>
      <c r="DXF180" s="287"/>
      <c r="DXG180" s="287"/>
      <c r="DXH180" s="287"/>
      <c r="DXI180" s="287"/>
      <c r="DXJ180" s="287"/>
      <c r="DXK180" s="287"/>
      <c r="DXL180" s="287"/>
      <c r="DXM180" s="287"/>
      <c r="DXN180" s="287"/>
      <c r="DXO180" s="287"/>
      <c r="DXP180" s="287"/>
      <c r="DXQ180" s="287"/>
      <c r="DXR180" s="287"/>
      <c r="DXS180" s="287"/>
      <c r="DXT180" s="287"/>
      <c r="DXU180" s="287"/>
      <c r="DXV180" s="287"/>
      <c r="DXW180" s="287"/>
      <c r="DXX180" s="287"/>
      <c r="DXY180" s="287"/>
      <c r="DXZ180" s="287"/>
      <c r="DYA180" s="287"/>
      <c r="DYB180" s="287"/>
      <c r="DYC180" s="287"/>
      <c r="DYD180" s="287"/>
      <c r="DYE180" s="287"/>
      <c r="DYF180" s="287"/>
      <c r="DYG180" s="287"/>
      <c r="DYH180" s="287"/>
      <c r="DYI180" s="287"/>
      <c r="DYJ180" s="287"/>
      <c r="DYK180" s="287"/>
      <c r="DYL180" s="287"/>
      <c r="DYM180" s="287"/>
      <c r="DYN180" s="287"/>
      <c r="DYO180" s="287"/>
      <c r="DYP180" s="287"/>
      <c r="DYQ180" s="287"/>
      <c r="DYR180" s="287"/>
      <c r="DYS180" s="287"/>
      <c r="DYT180" s="287"/>
      <c r="DYU180" s="287"/>
      <c r="DYV180" s="287"/>
      <c r="DYW180" s="287"/>
      <c r="DYX180" s="287"/>
      <c r="DYY180" s="287"/>
      <c r="DYZ180" s="287"/>
      <c r="DZA180" s="287"/>
      <c r="DZB180" s="287"/>
      <c r="DZC180" s="287"/>
      <c r="DZD180" s="287"/>
      <c r="DZE180" s="287"/>
      <c r="DZF180" s="287"/>
      <c r="DZG180" s="287"/>
      <c r="DZH180" s="287"/>
      <c r="DZI180" s="287"/>
      <c r="DZJ180" s="287"/>
      <c r="DZK180" s="287"/>
      <c r="DZL180" s="287"/>
      <c r="DZM180" s="287"/>
      <c r="DZN180" s="287"/>
      <c r="DZO180" s="287"/>
      <c r="DZP180" s="287"/>
      <c r="DZQ180" s="287"/>
      <c r="DZR180" s="287"/>
      <c r="DZS180" s="287"/>
      <c r="DZT180" s="287"/>
      <c r="DZU180" s="287"/>
      <c r="DZV180" s="287"/>
      <c r="DZW180" s="287"/>
      <c r="DZX180" s="287"/>
      <c r="DZY180" s="287"/>
      <c r="DZZ180" s="287"/>
      <c r="EAA180" s="287"/>
      <c r="EAB180" s="287"/>
      <c r="EAC180" s="287"/>
      <c r="EAD180" s="287"/>
      <c r="EAE180" s="287"/>
      <c r="EAF180" s="287"/>
      <c r="EAG180" s="287"/>
      <c r="EAH180" s="287"/>
      <c r="EAI180" s="287"/>
      <c r="EAJ180" s="287"/>
      <c r="EAK180" s="287"/>
      <c r="EAL180" s="287"/>
      <c r="EAM180" s="287"/>
      <c r="EAN180" s="287"/>
      <c r="EAO180" s="287"/>
      <c r="EAP180" s="287"/>
      <c r="EAQ180" s="287"/>
      <c r="EAR180" s="287"/>
      <c r="EAS180" s="287"/>
      <c r="EAT180" s="287"/>
      <c r="EAU180" s="287"/>
      <c r="EAV180" s="287"/>
      <c r="EAW180" s="287"/>
      <c r="EAX180" s="287"/>
      <c r="EAY180" s="287"/>
      <c r="EAZ180" s="287"/>
      <c r="EBA180" s="287"/>
      <c r="EBB180" s="287"/>
      <c r="EBC180" s="287"/>
      <c r="EBD180" s="287"/>
      <c r="EBE180" s="287"/>
      <c r="EBF180" s="287"/>
      <c r="EBG180" s="287"/>
      <c r="EBH180" s="287"/>
      <c r="EBI180" s="287"/>
      <c r="EBJ180" s="287"/>
      <c r="EBK180" s="287"/>
      <c r="EBL180" s="287"/>
      <c r="EBM180" s="287"/>
      <c r="EBN180" s="287"/>
      <c r="EBO180" s="287"/>
      <c r="EBP180" s="287"/>
      <c r="EBQ180" s="287"/>
      <c r="EBR180" s="287"/>
      <c r="EBS180" s="287"/>
      <c r="EBT180" s="287"/>
      <c r="EBU180" s="287"/>
      <c r="EBV180" s="287"/>
      <c r="EBW180" s="287"/>
      <c r="EBX180" s="287"/>
      <c r="EBY180" s="287"/>
      <c r="EBZ180" s="287"/>
      <c r="ECA180" s="287"/>
      <c r="ECB180" s="287"/>
      <c r="ECC180" s="287"/>
      <c r="ECD180" s="287"/>
      <c r="ECE180" s="287"/>
      <c r="ECF180" s="287"/>
      <c r="ECG180" s="287"/>
      <c r="ECH180" s="287"/>
      <c r="ECI180" s="287"/>
      <c r="ECJ180" s="287"/>
      <c r="ECK180" s="287"/>
      <c r="ECL180" s="287"/>
      <c r="ECM180" s="287"/>
      <c r="ECN180" s="287"/>
      <c r="ECO180" s="287"/>
      <c r="ECP180" s="287"/>
      <c r="ECQ180" s="287"/>
      <c r="ECR180" s="287"/>
      <c r="ECS180" s="287"/>
      <c r="ECT180" s="287"/>
      <c r="ECU180" s="287"/>
      <c r="ECV180" s="287"/>
      <c r="ECW180" s="287"/>
      <c r="ECX180" s="287"/>
      <c r="ECY180" s="287"/>
      <c r="ECZ180" s="287"/>
      <c r="EDA180" s="287"/>
      <c r="EDB180" s="287"/>
      <c r="EDC180" s="287"/>
      <c r="EDD180" s="287"/>
      <c r="EDE180" s="287"/>
      <c r="EDF180" s="287"/>
      <c r="EDG180" s="287"/>
      <c r="EDH180" s="287"/>
      <c r="EDI180" s="287"/>
      <c r="EDJ180" s="287"/>
      <c r="EDK180" s="287"/>
      <c r="EDL180" s="287"/>
      <c r="EDM180" s="287"/>
      <c r="EDN180" s="287"/>
      <c r="EDO180" s="287"/>
      <c r="EDP180" s="287"/>
      <c r="EDQ180" s="287"/>
      <c r="EDR180" s="287"/>
      <c r="EDS180" s="287"/>
      <c r="EDT180" s="287"/>
      <c r="EDU180" s="287"/>
      <c r="EDV180" s="287"/>
      <c r="EDW180" s="287"/>
      <c r="EDX180" s="287"/>
      <c r="EDY180" s="287"/>
      <c r="EDZ180" s="287"/>
      <c r="EEA180" s="287"/>
      <c r="EEB180" s="287"/>
      <c r="EEC180" s="287"/>
      <c r="EED180" s="287"/>
      <c r="EEE180" s="287"/>
      <c r="EEF180" s="287"/>
      <c r="EEG180" s="287"/>
      <c r="EEH180" s="287"/>
      <c r="EEI180" s="287"/>
      <c r="EEJ180" s="287"/>
      <c r="EEK180" s="287"/>
      <c r="EEL180" s="287"/>
      <c r="EEM180" s="287"/>
      <c r="EEN180" s="287"/>
      <c r="EEO180" s="287"/>
      <c r="EEP180" s="287"/>
      <c r="EEQ180" s="287"/>
      <c r="EER180" s="287"/>
      <c r="EES180" s="287"/>
      <c r="EET180" s="287"/>
      <c r="EEU180" s="287"/>
      <c r="EEV180" s="287"/>
      <c r="EEW180" s="287"/>
      <c r="EEX180" s="287"/>
      <c r="EEY180" s="287"/>
      <c r="EEZ180" s="287"/>
      <c r="EFA180" s="287"/>
      <c r="EFB180" s="287"/>
      <c r="EFC180" s="287"/>
      <c r="EFD180" s="287"/>
      <c r="EFE180" s="287"/>
      <c r="EFF180" s="287"/>
      <c r="EFG180" s="287"/>
      <c r="EFH180" s="287"/>
      <c r="EFI180" s="287"/>
      <c r="EFJ180" s="287"/>
      <c r="EFK180" s="287"/>
      <c r="EFL180" s="287"/>
      <c r="EFM180" s="287"/>
      <c r="EFN180" s="287"/>
      <c r="EFO180" s="287"/>
      <c r="EFP180" s="287"/>
      <c r="EFQ180" s="287"/>
      <c r="EFR180" s="287"/>
      <c r="EFS180" s="287"/>
      <c r="EFT180" s="287"/>
      <c r="EFU180" s="287"/>
      <c r="EFV180" s="287"/>
      <c r="EFW180" s="287"/>
      <c r="EFX180" s="287"/>
      <c r="EFY180" s="287"/>
      <c r="EFZ180" s="287"/>
      <c r="EGA180" s="287"/>
      <c r="EGB180" s="287"/>
      <c r="EGC180" s="287"/>
      <c r="EGD180" s="287"/>
      <c r="EGE180" s="287"/>
      <c r="EGF180" s="287"/>
      <c r="EGG180" s="287"/>
      <c r="EGH180" s="287"/>
      <c r="EGI180" s="287"/>
      <c r="EGJ180" s="287"/>
      <c r="EGK180" s="287"/>
      <c r="EGL180" s="287"/>
      <c r="EGM180" s="287"/>
      <c r="EGN180" s="287"/>
      <c r="EGO180" s="287"/>
      <c r="EGP180" s="287"/>
      <c r="EGQ180" s="287"/>
      <c r="EGR180" s="287"/>
      <c r="EGS180" s="287"/>
      <c r="EGT180" s="287"/>
      <c r="EGU180" s="287"/>
      <c r="EGV180" s="287"/>
      <c r="EGW180" s="287"/>
      <c r="EGX180" s="287"/>
      <c r="EGY180" s="287"/>
      <c r="EGZ180" s="287"/>
      <c r="EHA180" s="287"/>
      <c r="EHB180" s="287"/>
      <c r="EHC180" s="287"/>
      <c r="EHD180" s="287"/>
      <c r="EHE180" s="287"/>
      <c r="EHF180" s="287"/>
      <c r="EHG180" s="287"/>
      <c r="EHH180" s="287"/>
      <c r="EHI180" s="287"/>
      <c r="EHJ180" s="287"/>
      <c r="EHK180" s="287"/>
      <c r="EHL180" s="287"/>
      <c r="EHM180" s="287"/>
      <c r="EHN180" s="287"/>
      <c r="EHO180" s="287"/>
      <c r="EHP180" s="287"/>
      <c r="EHQ180" s="287"/>
      <c r="EHR180" s="287"/>
      <c r="EHS180" s="287"/>
      <c r="EHT180" s="287"/>
      <c r="EHU180" s="287"/>
      <c r="EHV180" s="287"/>
      <c r="EHW180" s="287"/>
      <c r="EHX180" s="287"/>
      <c r="EHY180" s="287"/>
      <c r="EHZ180" s="287"/>
      <c r="EIA180" s="287"/>
      <c r="EIB180" s="287"/>
      <c r="EIC180" s="287"/>
      <c r="EID180" s="287"/>
      <c r="EIE180" s="287"/>
      <c r="EIF180" s="287"/>
      <c r="EIG180" s="287"/>
      <c r="EIH180" s="287"/>
      <c r="EII180" s="287"/>
      <c r="EIJ180" s="287"/>
      <c r="EIK180" s="287"/>
      <c r="EIL180" s="287"/>
      <c r="EIM180" s="287"/>
      <c r="EIN180" s="287"/>
      <c r="EIO180" s="287"/>
      <c r="EIP180" s="287"/>
      <c r="EIQ180" s="287"/>
      <c r="EIR180" s="287"/>
      <c r="EIS180" s="287"/>
      <c r="EIT180" s="287"/>
      <c r="EIU180" s="287"/>
      <c r="EIV180" s="287"/>
      <c r="EIW180" s="287"/>
      <c r="EIX180" s="287"/>
      <c r="EIY180" s="287"/>
      <c r="EIZ180" s="287"/>
      <c r="EJA180" s="287"/>
      <c r="EJB180" s="287"/>
      <c r="EJC180" s="287"/>
      <c r="EJD180" s="287"/>
      <c r="EJE180" s="287"/>
      <c r="EJF180" s="287"/>
      <c r="EJG180" s="287"/>
      <c r="EJH180" s="287"/>
      <c r="EJI180" s="287"/>
      <c r="EJJ180" s="287"/>
      <c r="EJK180" s="287"/>
      <c r="EJL180" s="287"/>
      <c r="EJM180" s="287"/>
      <c r="EJN180" s="287"/>
      <c r="EJO180" s="287"/>
      <c r="EJP180" s="287"/>
      <c r="EJQ180" s="287"/>
      <c r="EJR180" s="287"/>
      <c r="EJS180" s="287"/>
      <c r="EJT180" s="287"/>
      <c r="EJU180" s="287"/>
      <c r="EJV180" s="287"/>
      <c r="EJW180" s="287"/>
      <c r="EJX180" s="287"/>
      <c r="EJY180" s="287"/>
      <c r="EJZ180" s="287"/>
      <c r="EKA180" s="287"/>
      <c r="EKB180" s="287"/>
      <c r="EKC180" s="287"/>
      <c r="EKD180" s="287"/>
      <c r="EKE180" s="287"/>
      <c r="EKF180" s="287"/>
      <c r="EKG180" s="287"/>
      <c r="EKH180" s="287"/>
      <c r="EKI180" s="287"/>
      <c r="EKJ180" s="287"/>
      <c r="EKK180" s="287"/>
      <c r="EKL180" s="287"/>
      <c r="EKM180" s="287"/>
      <c r="EKN180" s="287"/>
      <c r="EKO180" s="287"/>
      <c r="EKP180" s="287"/>
      <c r="EKQ180" s="287"/>
      <c r="EKR180" s="287"/>
      <c r="EKS180" s="287"/>
      <c r="EKT180" s="287"/>
      <c r="EKU180" s="287"/>
      <c r="EKV180" s="287"/>
      <c r="EKW180" s="287"/>
      <c r="EKX180" s="287"/>
      <c r="EKY180" s="287"/>
      <c r="EKZ180" s="287"/>
      <c r="ELA180" s="287"/>
      <c r="ELB180" s="287"/>
      <c r="ELC180" s="287"/>
      <c r="ELD180" s="287"/>
      <c r="ELE180" s="287"/>
      <c r="ELF180" s="287"/>
      <c r="ELG180" s="287"/>
      <c r="ELH180" s="287"/>
      <c r="ELI180" s="287"/>
      <c r="ELJ180" s="287"/>
      <c r="ELK180" s="287"/>
      <c r="ELL180" s="287"/>
      <c r="ELM180" s="287"/>
      <c r="ELN180" s="287"/>
      <c r="ELO180" s="287"/>
      <c r="ELP180" s="287"/>
      <c r="ELQ180" s="287"/>
      <c r="ELR180" s="287"/>
      <c r="ELS180" s="287"/>
      <c r="ELT180" s="287"/>
      <c r="ELU180" s="287"/>
      <c r="ELV180" s="287"/>
      <c r="ELW180" s="287"/>
      <c r="ELX180" s="287"/>
      <c r="ELY180" s="287"/>
      <c r="ELZ180" s="287"/>
      <c r="EMA180" s="287"/>
      <c r="EMB180" s="287"/>
      <c r="EMC180" s="287"/>
      <c r="EMD180" s="287"/>
      <c r="EME180" s="287"/>
      <c r="EMF180" s="287"/>
      <c r="EMG180" s="287"/>
      <c r="EMH180" s="287"/>
      <c r="EMI180" s="287"/>
      <c r="EMJ180" s="287"/>
      <c r="EMK180" s="287"/>
      <c r="EML180" s="287"/>
      <c r="EMM180" s="287"/>
      <c r="EMN180" s="287"/>
      <c r="EMO180" s="287"/>
      <c r="EMP180" s="287"/>
      <c r="EMQ180" s="287"/>
      <c r="EMR180" s="287"/>
      <c r="EMS180" s="287"/>
      <c r="EMT180" s="287"/>
      <c r="EMU180" s="287"/>
      <c r="EMV180" s="287"/>
      <c r="EMW180" s="287"/>
      <c r="EMX180" s="287"/>
      <c r="EMY180" s="287"/>
      <c r="EMZ180" s="287"/>
      <c r="ENA180" s="287"/>
      <c r="ENB180" s="287"/>
      <c r="ENC180" s="287"/>
      <c r="END180" s="287"/>
      <c r="ENE180" s="287"/>
      <c r="ENF180" s="287"/>
      <c r="ENG180" s="287"/>
      <c r="ENH180" s="287"/>
      <c r="ENI180" s="287"/>
      <c r="ENJ180" s="287"/>
      <c r="ENK180" s="287"/>
      <c r="ENL180" s="287"/>
      <c r="ENM180" s="287"/>
      <c r="ENN180" s="287"/>
      <c r="ENO180" s="287"/>
      <c r="ENP180" s="287"/>
      <c r="ENQ180" s="287"/>
      <c r="ENR180" s="287"/>
      <c r="ENS180" s="287"/>
      <c r="ENT180" s="287"/>
      <c r="ENU180" s="287"/>
      <c r="ENV180" s="287"/>
      <c r="ENW180" s="287"/>
      <c r="ENX180" s="287"/>
      <c r="ENY180" s="287"/>
      <c r="ENZ180" s="287"/>
      <c r="EOA180" s="287"/>
      <c r="EOB180" s="287"/>
      <c r="EOC180" s="287"/>
      <c r="EOD180" s="287"/>
      <c r="EOE180" s="287"/>
      <c r="EOF180" s="287"/>
      <c r="EOG180" s="287"/>
      <c r="EOH180" s="287"/>
      <c r="EOI180" s="287"/>
      <c r="EOJ180" s="287"/>
      <c r="EOK180" s="287"/>
      <c r="EOL180" s="287"/>
      <c r="EOM180" s="287"/>
      <c r="EON180" s="287"/>
      <c r="EOO180" s="287"/>
      <c r="EOP180" s="287"/>
      <c r="EOQ180" s="287"/>
      <c r="EOR180" s="287"/>
      <c r="EOS180" s="287"/>
      <c r="EOT180" s="287"/>
      <c r="EOU180" s="287"/>
      <c r="EOV180" s="287"/>
      <c r="EOW180" s="287"/>
      <c r="EOX180" s="287"/>
      <c r="EOY180" s="287"/>
      <c r="EOZ180" s="287"/>
      <c r="EPA180" s="287"/>
      <c r="EPB180" s="287"/>
      <c r="EPC180" s="287"/>
      <c r="EPD180" s="287"/>
      <c r="EPE180" s="287"/>
      <c r="EPF180" s="287"/>
      <c r="EPG180" s="287"/>
      <c r="EPH180" s="287"/>
      <c r="EPI180" s="287"/>
      <c r="EPJ180" s="287"/>
      <c r="EPK180" s="287"/>
      <c r="EPL180" s="287"/>
      <c r="EPM180" s="287"/>
      <c r="EPN180" s="287"/>
      <c r="EPO180" s="287"/>
      <c r="EPP180" s="287"/>
      <c r="EPQ180" s="287"/>
      <c r="EPR180" s="287"/>
      <c r="EPS180" s="287"/>
      <c r="EPT180" s="287"/>
      <c r="EPU180" s="287"/>
      <c r="EPV180" s="287"/>
      <c r="EPW180" s="287"/>
      <c r="EPX180" s="287"/>
      <c r="EPY180" s="287"/>
      <c r="EPZ180" s="287"/>
      <c r="EQA180" s="287"/>
      <c r="EQB180" s="287"/>
      <c r="EQC180" s="287"/>
      <c r="EQD180" s="287"/>
      <c r="EQE180" s="287"/>
      <c r="EQF180" s="287"/>
      <c r="EQG180" s="287"/>
      <c r="EQH180" s="287"/>
      <c r="EQI180" s="287"/>
      <c r="EQJ180" s="287"/>
      <c r="EQK180" s="287"/>
      <c r="EQL180" s="287"/>
      <c r="EQM180" s="287"/>
      <c r="EQN180" s="287"/>
      <c r="EQO180" s="287"/>
      <c r="EQP180" s="287"/>
      <c r="EQQ180" s="287"/>
      <c r="EQR180" s="287"/>
      <c r="EQS180" s="287"/>
      <c r="EQT180" s="287"/>
      <c r="EQU180" s="287"/>
      <c r="EQV180" s="287"/>
      <c r="EQW180" s="287"/>
      <c r="EQX180" s="287"/>
      <c r="EQY180" s="287"/>
      <c r="EQZ180" s="287"/>
      <c r="ERA180" s="287"/>
      <c r="ERB180" s="287"/>
      <c r="ERC180" s="287"/>
      <c r="ERD180" s="287"/>
      <c r="ERE180" s="287"/>
      <c r="ERF180" s="287"/>
      <c r="ERG180" s="287"/>
      <c r="ERH180" s="287"/>
      <c r="ERI180" s="287"/>
      <c r="ERJ180" s="287"/>
      <c r="ERK180" s="287"/>
      <c r="ERL180" s="287"/>
      <c r="ERM180" s="287"/>
      <c r="ERN180" s="287"/>
      <c r="ERO180" s="287"/>
      <c r="ERP180" s="287"/>
      <c r="ERQ180" s="287"/>
      <c r="ERR180" s="287"/>
      <c r="ERS180" s="287"/>
      <c r="ERT180" s="287"/>
      <c r="ERU180" s="287"/>
      <c r="ERV180" s="287"/>
      <c r="ERW180" s="287"/>
      <c r="ERX180" s="287"/>
      <c r="ERY180" s="287"/>
      <c r="ERZ180" s="287"/>
      <c r="ESA180" s="287"/>
      <c r="ESB180" s="287"/>
      <c r="ESC180" s="287"/>
      <c r="ESD180" s="287"/>
      <c r="ESE180" s="287"/>
      <c r="ESF180" s="287"/>
      <c r="ESG180" s="287"/>
      <c r="ESH180" s="287"/>
      <c r="ESI180" s="287"/>
      <c r="ESJ180" s="287"/>
      <c r="ESK180" s="287"/>
      <c r="ESL180" s="287"/>
      <c r="ESM180" s="287"/>
      <c r="ESN180" s="287"/>
      <c r="ESO180" s="287"/>
      <c r="ESP180" s="287"/>
      <c r="ESQ180" s="287"/>
      <c r="ESR180" s="287"/>
      <c r="ESS180" s="287"/>
      <c r="EST180" s="287"/>
      <c r="ESU180" s="287"/>
      <c r="ESV180" s="287"/>
      <c r="ESW180" s="287"/>
      <c r="ESX180" s="287"/>
      <c r="ESY180" s="287"/>
      <c r="ESZ180" s="287"/>
      <c r="ETA180" s="287"/>
      <c r="ETB180" s="287"/>
      <c r="ETC180" s="287"/>
      <c r="ETD180" s="287"/>
      <c r="ETE180" s="287"/>
      <c r="ETF180" s="287"/>
      <c r="ETG180" s="287"/>
      <c r="ETH180" s="287"/>
      <c r="ETI180" s="287"/>
      <c r="ETJ180" s="287"/>
      <c r="ETK180" s="287"/>
      <c r="ETL180" s="287"/>
      <c r="ETM180" s="287"/>
      <c r="ETN180" s="287"/>
      <c r="ETO180" s="287"/>
      <c r="ETP180" s="287"/>
      <c r="ETQ180" s="287"/>
      <c r="ETR180" s="287"/>
      <c r="ETS180" s="287"/>
      <c r="ETT180" s="287"/>
      <c r="ETU180" s="287"/>
      <c r="ETV180" s="287"/>
      <c r="ETW180" s="287"/>
      <c r="ETX180" s="287"/>
      <c r="ETY180" s="287"/>
      <c r="ETZ180" s="287"/>
      <c r="EUA180" s="287"/>
      <c r="EUB180" s="287"/>
      <c r="EUC180" s="287"/>
      <c r="EUD180" s="287"/>
      <c r="EUE180" s="287"/>
      <c r="EUF180" s="287"/>
      <c r="EUG180" s="287"/>
      <c r="EUH180" s="287"/>
      <c r="EUI180" s="287"/>
      <c r="EUJ180" s="287"/>
      <c r="EUK180" s="287"/>
      <c r="EUL180" s="287"/>
      <c r="EUM180" s="287"/>
      <c r="EUN180" s="287"/>
      <c r="EUO180" s="287"/>
      <c r="EUP180" s="287"/>
      <c r="EUQ180" s="287"/>
      <c r="EUR180" s="287"/>
      <c r="EUS180" s="287"/>
      <c r="EUT180" s="287"/>
      <c r="EUU180" s="287"/>
      <c r="EUV180" s="287"/>
      <c r="EUW180" s="287"/>
      <c r="EUX180" s="287"/>
      <c r="EUY180" s="287"/>
      <c r="EUZ180" s="287"/>
      <c r="EVA180" s="287"/>
      <c r="EVB180" s="287"/>
      <c r="EVC180" s="287"/>
      <c r="EVD180" s="287"/>
      <c r="EVE180" s="287"/>
      <c r="EVF180" s="287"/>
      <c r="EVG180" s="287"/>
      <c r="EVH180" s="287"/>
      <c r="EVI180" s="287"/>
      <c r="EVJ180" s="287"/>
      <c r="EVK180" s="287"/>
      <c r="EVL180" s="287"/>
      <c r="EVM180" s="287"/>
      <c r="EVN180" s="287"/>
      <c r="EVO180" s="287"/>
      <c r="EVP180" s="287"/>
      <c r="EVQ180" s="287"/>
      <c r="EVR180" s="287"/>
      <c r="EVS180" s="287"/>
      <c r="EVT180" s="287"/>
      <c r="EVU180" s="287"/>
      <c r="EVV180" s="287"/>
      <c r="EVW180" s="287"/>
      <c r="EVX180" s="287"/>
      <c r="EVY180" s="287"/>
      <c r="EVZ180" s="287"/>
      <c r="EWA180" s="287"/>
      <c r="EWB180" s="287"/>
      <c r="EWC180" s="287"/>
      <c r="EWD180" s="287"/>
      <c r="EWE180" s="287"/>
      <c r="EWF180" s="287"/>
      <c r="EWG180" s="287"/>
      <c r="EWH180" s="287"/>
      <c r="EWI180" s="287"/>
      <c r="EWJ180" s="287"/>
      <c r="EWK180" s="287"/>
      <c r="EWL180" s="287"/>
      <c r="EWM180" s="287"/>
      <c r="EWN180" s="287"/>
      <c r="EWO180" s="287"/>
      <c r="EWP180" s="287"/>
      <c r="EWQ180" s="287"/>
      <c r="EWR180" s="287"/>
      <c r="EWS180" s="287"/>
      <c r="EWT180" s="287"/>
      <c r="EWU180" s="287"/>
      <c r="EWV180" s="287"/>
      <c r="EWW180" s="287"/>
      <c r="EWX180" s="287"/>
      <c r="EWY180" s="287"/>
      <c r="EWZ180" s="287"/>
      <c r="EXA180" s="287"/>
      <c r="EXB180" s="287"/>
      <c r="EXC180" s="287"/>
      <c r="EXD180" s="287"/>
      <c r="EXE180" s="287"/>
      <c r="EXF180" s="287"/>
      <c r="EXG180" s="287"/>
      <c r="EXH180" s="287"/>
      <c r="EXI180" s="287"/>
      <c r="EXJ180" s="287"/>
      <c r="EXK180" s="287"/>
      <c r="EXL180" s="287"/>
      <c r="EXM180" s="287"/>
      <c r="EXN180" s="287"/>
      <c r="EXO180" s="287"/>
      <c r="EXP180" s="287"/>
      <c r="EXQ180" s="287"/>
      <c r="EXR180" s="287"/>
      <c r="EXS180" s="287"/>
      <c r="EXT180" s="287"/>
      <c r="EXU180" s="287"/>
      <c r="EXV180" s="287"/>
      <c r="EXW180" s="287"/>
      <c r="EXX180" s="287"/>
      <c r="EXY180" s="287"/>
      <c r="EXZ180" s="287"/>
      <c r="EYA180" s="287"/>
      <c r="EYB180" s="287"/>
      <c r="EYC180" s="287"/>
      <c r="EYD180" s="287"/>
      <c r="EYE180" s="287"/>
      <c r="EYF180" s="287"/>
      <c r="EYG180" s="287"/>
      <c r="EYH180" s="287"/>
      <c r="EYI180" s="287"/>
      <c r="EYJ180" s="287"/>
      <c r="EYK180" s="287"/>
      <c r="EYL180" s="287"/>
      <c r="EYM180" s="287"/>
      <c r="EYN180" s="287"/>
      <c r="EYO180" s="287"/>
      <c r="EYP180" s="287"/>
      <c r="EYQ180" s="287"/>
      <c r="EYR180" s="287"/>
      <c r="EYS180" s="287"/>
      <c r="EYT180" s="287"/>
      <c r="EYU180" s="287"/>
      <c r="EYV180" s="287"/>
      <c r="EYW180" s="287"/>
      <c r="EYX180" s="287"/>
      <c r="EYY180" s="287"/>
      <c r="EYZ180" s="287"/>
      <c r="EZA180" s="287"/>
      <c r="EZB180" s="287"/>
      <c r="EZC180" s="287"/>
      <c r="EZD180" s="287"/>
      <c r="EZE180" s="287"/>
      <c r="EZF180" s="287"/>
      <c r="EZG180" s="287"/>
      <c r="EZH180" s="287"/>
      <c r="EZI180" s="287"/>
      <c r="EZJ180" s="287"/>
      <c r="EZK180" s="287"/>
      <c r="EZL180" s="287"/>
      <c r="EZM180" s="287"/>
      <c r="EZN180" s="287"/>
      <c r="EZO180" s="287"/>
      <c r="EZP180" s="287"/>
      <c r="EZQ180" s="287"/>
      <c r="EZR180" s="287"/>
      <c r="EZS180" s="287"/>
      <c r="EZT180" s="287"/>
      <c r="EZU180" s="287"/>
      <c r="EZV180" s="287"/>
      <c r="EZW180" s="287"/>
      <c r="EZX180" s="287"/>
      <c r="EZY180" s="287"/>
      <c r="EZZ180" s="287"/>
      <c r="FAA180" s="287"/>
      <c r="FAB180" s="287"/>
      <c r="FAC180" s="287"/>
      <c r="FAD180" s="287"/>
      <c r="FAE180" s="287"/>
      <c r="FAF180" s="287"/>
      <c r="FAG180" s="287"/>
      <c r="FAH180" s="287"/>
      <c r="FAI180" s="287"/>
      <c r="FAJ180" s="287"/>
      <c r="FAK180" s="287"/>
      <c r="FAL180" s="287"/>
      <c r="FAM180" s="287"/>
      <c r="FAN180" s="287"/>
      <c r="FAO180" s="287"/>
      <c r="FAP180" s="287"/>
      <c r="FAQ180" s="287"/>
      <c r="FAR180" s="287"/>
      <c r="FAS180" s="287"/>
      <c r="FAT180" s="287"/>
      <c r="FAU180" s="287"/>
      <c r="FAV180" s="287"/>
      <c r="FAW180" s="287"/>
      <c r="FAX180" s="287"/>
      <c r="FAY180" s="287"/>
      <c r="FAZ180" s="287"/>
      <c r="FBA180" s="287"/>
      <c r="FBB180" s="287"/>
      <c r="FBC180" s="287"/>
      <c r="FBD180" s="287"/>
      <c r="FBE180" s="287"/>
      <c r="FBF180" s="287"/>
      <c r="FBG180" s="287"/>
      <c r="FBH180" s="287"/>
      <c r="FBI180" s="287"/>
      <c r="FBJ180" s="287"/>
      <c r="FBK180" s="287"/>
      <c r="FBL180" s="287"/>
      <c r="FBM180" s="287"/>
      <c r="FBN180" s="287"/>
      <c r="FBO180" s="287"/>
      <c r="FBP180" s="287"/>
      <c r="FBQ180" s="287"/>
      <c r="FBR180" s="287"/>
      <c r="FBS180" s="287"/>
      <c r="FBT180" s="287"/>
      <c r="FBU180" s="287"/>
      <c r="FBV180" s="287"/>
      <c r="FBW180" s="287"/>
      <c r="FBX180" s="287"/>
      <c r="FBY180" s="287"/>
      <c r="FBZ180" s="287"/>
      <c r="FCA180" s="287"/>
      <c r="FCB180" s="287"/>
      <c r="FCC180" s="287"/>
      <c r="FCD180" s="287"/>
      <c r="FCE180" s="287"/>
      <c r="FCF180" s="287"/>
      <c r="FCG180" s="287"/>
      <c r="FCH180" s="287"/>
      <c r="FCI180" s="287"/>
      <c r="FCJ180" s="287"/>
      <c r="FCK180" s="287"/>
      <c r="FCL180" s="287"/>
      <c r="FCM180" s="287"/>
      <c r="FCN180" s="287"/>
      <c r="FCO180" s="287"/>
      <c r="FCP180" s="287"/>
      <c r="FCQ180" s="287"/>
      <c r="FCR180" s="287"/>
      <c r="FCS180" s="287"/>
      <c r="FCT180" s="287"/>
      <c r="FCU180" s="287"/>
      <c r="FCV180" s="287"/>
      <c r="FCW180" s="287"/>
      <c r="FCX180" s="287"/>
      <c r="FCY180" s="287"/>
      <c r="FCZ180" s="287"/>
      <c r="FDA180" s="287"/>
      <c r="FDB180" s="287"/>
      <c r="FDC180" s="287"/>
      <c r="FDD180" s="287"/>
      <c r="FDE180" s="287"/>
      <c r="FDF180" s="287"/>
      <c r="FDG180" s="287"/>
      <c r="FDH180" s="287"/>
      <c r="FDI180" s="287"/>
      <c r="FDJ180" s="287"/>
      <c r="FDK180" s="287"/>
      <c r="FDL180" s="287"/>
      <c r="FDM180" s="287"/>
      <c r="FDN180" s="287"/>
      <c r="FDO180" s="287"/>
      <c r="FDP180" s="287"/>
      <c r="FDQ180" s="287"/>
      <c r="FDR180" s="287"/>
      <c r="FDS180" s="287"/>
      <c r="FDT180" s="287"/>
      <c r="FDU180" s="287"/>
      <c r="FDV180" s="287"/>
      <c r="FDW180" s="287"/>
      <c r="FDX180" s="287"/>
      <c r="FDY180" s="287"/>
      <c r="FDZ180" s="287"/>
      <c r="FEA180" s="287"/>
      <c r="FEB180" s="287"/>
      <c r="FEC180" s="287"/>
      <c r="FED180" s="287"/>
      <c r="FEE180" s="287"/>
      <c r="FEF180" s="287"/>
      <c r="FEG180" s="287"/>
      <c r="FEH180" s="287"/>
      <c r="FEI180" s="287"/>
      <c r="FEJ180" s="287"/>
      <c r="FEK180" s="287"/>
      <c r="FEL180" s="287"/>
      <c r="FEM180" s="287"/>
      <c r="FEN180" s="287"/>
      <c r="FEO180" s="287"/>
      <c r="FEP180" s="287"/>
      <c r="FEQ180" s="287"/>
      <c r="FER180" s="287"/>
      <c r="FES180" s="287"/>
      <c r="FET180" s="287"/>
      <c r="FEU180" s="287"/>
      <c r="FEV180" s="287"/>
      <c r="FEW180" s="287"/>
      <c r="FEX180" s="287"/>
      <c r="FEY180" s="287"/>
      <c r="FEZ180" s="287"/>
      <c r="FFA180" s="287"/>
      <c r="FFB180" s="287"/>
      <c r="FFC180" s="287"/>
      <c r="FFD180" s="287"/>
      <c r="FFE180" s="287"/>
      <c r="FFF180" s="287"/>
      <c r="FFG180" s="287"/>
      <c r="FFH180" s="287"/>
      <c r="FFI180" s="287"/>
      <c r="FFJ180" s="287"/>
      <c r="FFK180" s="287"/>
      <c r="FFL180" s="287"/>
      <c r="FFM180" s="287"/>
      <c r="FFN180" s="287"/>
      <c r="FFO180" s="287"/>
      <c r="FFP180" s="287"/>
      <c r="FFQ180" s="287"/>
      <c r="FFR180" s="287"/>
      <c r="FFS180" s="287"/>
      <c r="FFT180" s="287"/>
      <c r="FFU180" s="287"/>
      <c r="FFV180" s="287"/>
      <c r="FFW180" s="287"/>
      <c r="FFX180" s="287"/>
      <c r="FFY180" s="287"/>
      <c r="FFZ180" s="287"/>
      <c r="FGA180" s="287"/>
      <c r="FGB180" s="287"/>
      <c r="FGC180" s="287"/>
      <c r="FGD180" s="287"/>
      <c r="FGE180" s="287"/>
      <c r="FGF180" s="287"/>
      <c r="FGG180" s="287"/>
      <c r="FGH180" s="287"/>
      <c r="FGI180" s="287"/>
      <c r="FGJ180" s="287"/>
      <c r="FGK180" s="287"/>
      <c r="FGL180" s="287"/>
      <c r="FGM180" s="287"/>
      <c r="FGN180" s="287"/>
      <c r="FGO180" s="287"/>
      <c r="FGP180" s="287"/>
      <c r="FGQ180" s="287"/>
      <c r="FGR180" s="287"/>
      <c r="FGS180" s="287"/>
      <c r="FGT180" s="287"/>
      <c r="FGU180" s="287"/>
      <c r="FGV180" s="287"/>
      <c r="FGW180" s="287"/>
      <c r="FGX180" s="287"/>
      <c r="FGY180" s="287"/>
      <c r="FGZ180" s="287"/>
      <c r="FHA180" s="287"/>
      <c r="FHB180" s="287"/>
      <c r="FHC180" s="287"/>
      <c r="FHD180" s="287"/>
      <c r="FHE180" s="287"/>
      <c r="FHF180" s="287"/>
      <c r="FHG180" s="287"/>
      <c r="FHH180" s="287"/>
      <c r="FHI180" s="287"/>
      <c r="FHJ180" s="287"/>
      <c r="FHK180" s="287"/>
      <c r="FHL180" s="287"/>
      <c r="FHM180" s="287"/>
      <c r="FHN180" s="287"/>
      <c r="FHO180" s="287"/>
      <c r="FHP180" s="287"/>
      <c r="FHQ180" s="287"/>
      <c r="FHR180" s="287"/>
      <c r="FHS180" s="287"/>
      <c r="FHT180" s="287"/>
      <c r="FHU180" s="287"/>
      <c r="FHV180" s="287"/>
      <c r="FHW180" s="287"/>
      <c r="FHX180" s="287"/>
      <c r="FHY180" s="287"/>
      <c r="FHZ180" s="287"/>
      <c r="FIA180" s="287"/>
      <c r="FIB180" s="287"/>
      <c r="FIC180" s="287"/>
      <c r="FID180" s="287"/>
      <c r="FIE180" s="287"/>
      <c r="FIF180" s="287"/>
      <c r="FIG180" s="287"/>
      <c r="FIH180" s="287"/>
      <c r="FII180" s="287"/>
      <c r="FIJ180" s="287"/>
      <c r="FIK180" s="287"/>
      <c r="FIL180" s="287"/>
      <c r="FIM180" s="287"/>
      <c r="FIN180" s="287"/>
      <c r="FIO180" s="287"/>
      <c r="FIP180" s="287"/>
      <c r="FIQ180" s="287"/>
      <c r="FIR180" s="287"/>
      <c r="FIS180" s="287"/>
      <c r="FIT180" s="287"/>
      <c r="FIU180" s="287"/>
      <c r="FIV180" s="287"/>
      <c r="FIW180" s="287"/>
      <c r="FIX180" s="287"/>
      <c r="FIY180" s="287"/>
      <c r="FIZ180" s="287"/>
      <c r="FJA180" s="287"/>
      <c r="FJB180" s="287"/>
      <c r="FJC180" s="287"/>
      <c r="FJD180" s="287"/>
      <c r="FJE180" s="287"/>
      <c r="FJF180" s="287"/>
      <c r="FJG180" s="287"/>
      <c r="FJH180" s="287"/>
      <c r="FJI180" s="287"/>
      <c r="FJJ180" s="287"/>
      <c r="FJK180" s="287"/>
      <c r="FJL180" s="287"/>
      <c r="FJM180" s="287"/>
      <c r="FJN180" s="287"/>
      <c r="FJO180" s="287"/>
      <c r="FJP180" s="287"/>
      <c r="FJQ180" s="287"/>
      <c r="FJR180" s="287"/>
      <c r="FJS180" s="287"/>
      <c r="FJT180" s="287"/>
      <c r="FJU180" s="287"/>
      <c r="FJV180" s="287"/>
      <c r="FJW180" s="287"/>
      <c r="FJX180" s="287"/>
      <c r="FJY180" s="287"/>
      <c r="FJZ180" s="287"/>
      <c r="FKA180" s="287"/>
      <c r="FKB180" s="287"/>
      <c r="FKC180" s="287"/>
      <c r="FKD180" s="287"/>
      <c r="FKE180" s="287"/>
      <c r="FKF180" s="287"/>
      <c r="FKG180" s="287"/>
      <c r="FKH180" s="287"/>
      <c r="FKI180" s="287"/>
      <c r="FKJ180" s="287"/>
      <c r="FKK180" s="287"/>
      <c r="FKL180" s="287"/>
      <c r="FKM180" s="287"/>
      <c r="FKN180" s="287"/>
      <c r="FKO180" s="287"/>
      <c r="FKP180" s="287"/>
      <c r="FKQ180" s="287"/>
      <c r="FKR180" s="287"/>
      <c r="FKS180" s="287"/>
      <c r="FKT180" s="287"/>
      <c r="FKU180" s="287"/>
      <c r="FKV180" s="287"/>
      <c r="FKW180" s="287"/>
      <c r="FKX180" s="287"/>
      <c r="FKY180" s="287"/>
      <c r="FKZ180" s="287"/>
      <c r="FLA180" s="287"/>
      <c r="FLB180" s="287"/>
      <c r="FLC180" s="287"/>
      <c r="FLD180" s="287"/>
      <c r="FLE180" s="287"/>
      <c r="FLF180" s="287"/>
      <c r="FLG180" s="287"/>
      <c r="FLH180" s="287"/>
      <c r="FLI180" s="287"/>
      <c r="FLJ180" s="287"/>
      <c r="FLK180" s="287"/>
      <c r="FLL180" s="287"/>
      <c r="FLM180" s="287"/>
      <c r="FLN180" s="287"/>
      <c r="FLO180" s="287"/>
      <c r="FLP180" s="287"/>
      <c r="FLQ180" s="287"/>
      <c r="FLR180" s="287"/>
      <c r="FLS180" s="287"/>
      <c r="FLT180" s="287"/>
      <c r="FLU180" s="287"/>
      <c r="FLV180" s="287"/>
      <c r="FLW180" s="287"/>
      <c r="FLX180" s="287"/>
      <c r="FLY180" s="287"/>
      <c r="FLZ180" s="287"/>
      <c r="FMA180" s="287"/>
      <c r="FMB180" s="287"/>
      <c r="FMC180" s="287"/>
      <c r="FMD180" s="287"/>
      <c r="FME180" s="287"/>
      <c r="FMF180" s="287"/>
      <c r="FMG180" s="287"/>
      <c r="FMH180" s="287"/>
      <c r="FMI180" s="287"/>
      <c r="FMJ180" s="287"/>
      <c r="FMK180" s="287"/>
      <c r="FML180" s="287"/>
      <c r="FMM180" s="287"/>
      <c r="FMN180" s="287"/>
      <c r="FMO180" s="287"/>
      <c r="FMP180" s="287"/>
      <c r="FMQ180" s="287"/>
      <c r="FMR180" s="287"/>
      <c r="FMS180" s="287"/>
      <c r="FMT180" s="287"/>
      <c r="FMU180" s="287"/>
      <c r="FMV180" s="287"/>
      <c r="FMW180" s="287"/>
      <c r="FMX180" s="287"/>
      <c r="FMY180" s="287"/>
      <c r="FMZ180" s="287"/>
      <c r="FNA180" s="287"/>
      <c r="FNB180" s="287"/>
      <c r="FNC180" s="287"/>
      <c r="FND180" s="287"/>
      <c r="FNE180" s="287"/>
      <c r="FNF180" s="287"/>
      <c r="FNG180" s="287"/>
      <c r="FNH180" s="287"/>
      <c r="FNI180" s="287"/>
      <c r="FNJ180" s="287"/>
      <c r="FNK180" s="287"/>
      <c r="FNL180" s="287"/>
      <c r="FNM180" s="287"/>
      <c r="FNN180" s="287"/>
      <c r="FNO180" s="287"/>
      <c r="FNP180" s="287"/>
      <c r="FNQ180" s="287"/>
      <c r="FNR180" s="287"/>
      <c r="FNS180" s="287"/>
      <c r="FNT180" s="287"/>
      <c r="FNU180" s="287"/>
      <c r="FNV180" s="287"/>
      <c r="FNW180" s="287"/>
      <c r="FNX180" s="287"/>
      <c r="FNY180" s="287"/>
      <c r="FNZ180" s="287"/>
      <c r="FOA180" s="287"/>
      <c r="FOB180" s="287"/>
      <c r="FOC180" s="287"/>
      <c r="FOD180" s="287"/>
      <c r="FOE180" s="287"/>
      <c r="FOF180" s="287"/>
      <c r="FOG180" s="287"/>
      <c r="FOH180" s="287"/>
      <c r="FOI180" s="287"/>
      <c r="FOJ180" s="287"/>
      <c r="FOK180" s="287"/>
      <c r="FOL180" s="287"/>
      <c r="FOM180" s="287"/>
      <c r="FON180" s="287"/>
      <c r="FOO180" s="287"/>
      <c r="FOP180" s="287"/>
      <c r="FOQ180" s="287"/>
      <c r="FOR180" s="287"/>
      <c r="FOS180" s="287"/>
      <c r="FOT180" s="287"/>
      <c r="FOU180" s="287"/>
      <c r="FOV180" s="287"/>
      <c r="FOW180" s="287"/>
      <c r="FOX180" s="287"/>
      <c r="FOY180" s="287"/>
      <c r="FOZ180" s="287"/>
      <c r="FPA180" s="287"/>
      <c r="FPB180" s="287"/>
      <c r="FPC180" s="287"/>
      <c r="FPD180" s="287"/>
      <c r="FPE180" s="287"/>
      <c r="FPF180" s="287"/>
      <c r="FPG180" s="287"/>
      <c r="FPH180" s="287"/>
      <c r="FPI180" s="287"/>
      <c r="FPJ180" s="287"/>
      <c r="FPK180" s="287"/>
      <c r="FPL180" s="287"/>
      <c r="FPM180" s="287"/>
      <c r="FPN180" s="287"/>
      <c r="FPO180" s="287"/>
      <c r="FPP180" s="287"/>
      <c r="FPQ180" s="287"/>
      <c r="FPR180" s="287"/>
      <c r="FPS180" s="287"/>
      <c r="FPT180" s="287"/>
      <c r="FPU180" s="287"/>
      <c r="FPV180" s="287"/>
      <c r="FPW180" s="287"/>
      <c r="FPX180" s="287"/>
      <c r="FPY180" s="287"/>
      <c r="FPZ180" s="287"/>
      <c r="FQA180" s="287"/>
      <c r="FQB180" s="287"/>
      <c r="FQC180" s="287"/>
      <c r="FQD180" s="287"/>
      <c r="FQE180" s="287"/>
      <c r="FQF180" s="287"/>
      <c r="FQG180" s="287"/>
      <c r="FQH180" s="287"/>
      <c r="FQI180" s="287"/>
      <c r="FQJ180" s="287"/>
      <c r="FQK180" s="287"/>
      <c r="FQL180" s="287"/>
      <c r="FQM180" s="287"/>
      <c r="FQN180" s="287"/>
      <c r="FQO180" s="287"/>
      <c r="FQP180" s="287"/>
      <c r="FQQ180" s="287"/>
      <c r="FQR180" s="287"/>
      <c r="FQS180" s="287"/>
      <c r="FQT180" s="287"/>
      <c r="FQU180" s="287"/>
      <c r="FQV180" s="287"/>
      <c r="FQW180" s="287"/>
      <c r="FQX180" s="287"/>
      <c r="FQY180" s="287"/>
      <c r="FQZ180" s="287"/>
      <c r="FRA180" s="287"/>
      <c r="FRB180" s="287"/>
      <c r="FRC180" s="287"/>
      <c r="FRD180" s="287"/>
      <c r="FRE180" s="287"/>
      <c r="FRF180" s="287"/>
      <c r="FRG180" s="287"/>
      <c r="FRH180" s="287"/>
      <c r="FRI180" s="287"/>
      <c r="FRJ180" s="287"/>
      <c r="FRK180" s="287"/>
      <c r="FRL180" s="287"/>
      <c r="FRM180" s="287"/>
      <c r="FRN180" s="287"/>
      <c r="FRO180" s="287"/>
      <c r="FRP180" s="287"/>
      <c r="FRQ180" s="287"/>
      <c r="FRR180" s="287"/>
      <c r="FRS180" s="287"/>
      <c r="FRT180" s="287"/>
      <c r="FRU180" s="287"/>
      <c r="FRV180" s="287"/>
      <c r="FRW180" s="287"/>
      <c r="FRX180" s="287"/>
      <c r="FRY180" s="287"/>
      <c r="FRZ180" s="287"/>
      <c r="FSA180" s="287"/>
      <c r="FSB180" s="287"/>
      <c r="FSC180" s="287"/>
      <c r="FSD180" s="287"/>
      <c r="FSE180" s="287"/>
      <c r="FSF180" s="287"/>
      <c r="FSG180" s="287"/>
      <c r="FSH180" s="287"/>
      <c r="FSI180" s="287"/>
      <c r="FSJ180" s="287"/>
      <c r="FSK180" s="287"/>
      <c r="FSL180" s="287"/>
      <c r="FSM180" s="287"/>
      <c r="FSN180" s="287"/>
      <c r="FSO180" s="287"/>
      <c r="FSP180" s="287"/>
      <c r="FSQ180" s="287"/>
      <c r="FSR180" s="287"/>
      <c r="FSS180" s="287"/>
      <c r="FST180" s="287"/>
      <c r="FSU180" s="287"/>
      <c r="FSV180" s="287"/>
      <c r="FSW180" s="287"/>
      <c r="FSX180" s="287"/>
      <c r="FSY180" s="287"/>
      <c r="FSZ180" s="287"/>
      <c r="FTA180" s="287"/>
      <c r="FTB180" s="287"/>
      <c r="FTC180" s="287"/>
      <c r="FTD180" s="287"/>
      <c r="FTE180" s="287"/>
      <c r="FTF180" s="287"/>
      <c r="FTG180" s="287"/>
      <c r="FTH180" s="287"/>
      <c r="FTI180" s="287"/>
      <c r="FTJ180" s="287"/>
      <c r="FTK180" s="287"/>
      <c r="FTL180" s="287"/>
      <c r="FTM180" s="287"/>
      <c r="FTN180" s="287"/>
      <c r="FTO180" s="287"/>
      <c r="FTP180" s="287"/>
      <c r="FTQ180" s="287"/>
      <c r="FTR180" s="287"/>
      <c r="FTS180" s="287"/>
      <c r="FTT180" s="287"/>
      <c r="FTU180" s="287"/>
      <c r="FTV180" s="287"/>
      <c r="FTW180" s="287"/>
      <c r="FTX180" s="287"/>
      <c r="FTY180" s="287"/>
      <c r="FTZ180" s="287"/>
      <c r="FUA180" s="287"/>
      <c r="FUB180" s="287"/>
      <c r="FUC180" s="287"/>
      <c r="FUD180" s="287"/>
      <c r="FUE180" s="287"/>
      <c r="FUF180" s="287"/>
      <c r="FUG180" s="287"/>
      <c r="FUH180" s="287"/>
      <c r="FUI180" s="287"/>
      <c r="FUJ180" s="287"/>
      <c r="FUK180" s="287"/>
      <c r="FUL180" s="287"/>
      <c r="FUM180" s="287"/>
      <c r="FUN180" s="287"/>
      <c r="FUO180" s="287"/>
      <c r="FUP180" s="287"/>
      <c r="FUQ180" s="287"/>
      <c r="FUR180" s="287"/>
      <c r="FUS180" s="287"/>
      <c r="FUT180" s="287"/>
      <c r="FUU180" s="287"/>
      <c r="FUV180" s="287"/>
      <c r="FUW180" s="287"/>
      <c r="FUX180" s="287"/>
      <c r="FUY180" s="287"/>
      <c r="FUZ180" s="287"/>
      <c r="FVA180" s="287"/>
      <c r="FVB180" s="287"/>
      <c r="FVC180" s="287"/>
      <c r="FVD180" s="287"/>
      <c r="FVE180" s="287"/>
      <c r="FVF180" s="287"/>
      <c r="FVG180" s="287"/>
      <c r="FVH180" s="287"/>
      <c r="FVI180" s="287"/>
      <c r="FVJ180" s="287"/>
      <c r="FVK180" s="287"/>
      <c r="FVL180" s="287"/>
      <c r="FVM180" s="287"/>
      <c r="FVN180" s="287"/>
      <c r="FVO180" s="287"/>
      <c r="FVP180" s="287"/>
      <c r="FVQ180" s="287"/>
      <c r="FVR180" s="287"/>
      <c r="FVS180" s="287"/>
      <c r="FVT180" s="287"/>
      <c r="FVU180" s="287"/>
      <c r="FVV180" s="287"/>
      <c r="FVW180" s="287"/>
      <c r="FVX180" s="287"/>
      <c r="FVY180" s="287"/>
      <c r="FVZ180" s="287"/>
      <c r="FWA180" s="287"/>
      <c r="FWB180" s="287"/>
      <c r="FWC180" s="287"/>
      <c r="FWD180" s="287"/>
      <c r="FWE180" s="287"/>
      <c r="FWF180" s="287"/>
      <c r="FWG180" s="287"/>
      <c r="FWH180" s="287"/>
      <c r="FWI180" s="287"/>
      <c r="FWJ180" s="287"/>
      <c r="FWK180" s="287"/>
      <c r="FWL180" s="287"/>
      <c r="FWM180" s="287"/>
      <c r="FWN180" s="287"/>
      <c r="FWO180" s="287"/>
      <c r="FWP180" s="287"/>
      <c r="FWQ180" s="287"/>
      <c r="FWR180" s="287"/>
      <c r="FWS180" s="287"/>
      <c r="FWT180" s="287"/>
      <c r="FWU180" s="287"/>
      <c r="FWV180" s="287"/>
      <c r="FWW180" s="287"/>
      <c r="FWX180" s="287"/>
      <c r="FWY180" s="287"/>
      <c r="FWZ180" s="287"/>
      <c r="FXA180" s="287"/>
      <c r="FXB180" s="287"/>
      <c r="FXC180" s="287"/>
      <c r="FXD180" s="287"/>
      <c r="FXE180" s="287"/>
      <c r="FXF180" s="287"/>
      <c r="FXG180" s="287"/>
      <c r="FXH180" s="287"/>
      <c r="FXI180" s="287"/>
      <c r="FXJ180" s="287"/>
      <c r="FXK180" s="287"/>
      <c r="FXL180" s="287"/>
      <c r="FXM180" s="287"/>
      <c r="FXN180" s="287"/>
      <c r="FXO180" s="287"/>
      <c r="FXP180" s="287"/>
      <c r="FXQ180" s="287"/>
      <c r="FXR180" s="287"/>
      <c r="FXS180" s="287"/>
      <c r="FXT180" s="287"/>
      <c r="FXU180" s="287"/>
      <c r="FXV180" s="287"/>
      <c r="FXW180" s="287"/>
      <c r="FXX180" s="287"/>
      <c r="FXY180" s="287"/>
      <c r="FXZ180" s="287"/>
      <c r="FYA180" s="287"/>
      <c r="FYB180" s="287"/>
      <c r="FYC180" s="287"/>
      <c r="FYD180" s="287"/>
      <c r="FYE180" s="287"/>
      <c r="FYF180" s="287"/>
      <c r="FYG180" s="287"/>
      <c r="FYH180" s="287"/>
      <c r="FYI180" s="287"/>
      <c r="FYJ180" s="287"/>
      <c r="FYK180" s="287"/>
      <c r="FYL180" s="287"/>
      <c r="FYM180" s="287"/>
      <c r="FYN180" s="287"/>
      <c r="FYO180" s="287"/>
      <c r="FYP180" s="287"/>
      <c r="FYQ180" s="287"/>
      <c r="FYR180" s="287"/>
      <c r="FYS180" s="287"/>
      <c r="FYT180" s="287"/>
      <c r="FYU180" s="287"/>
      <c r="FYV180" s="287"/>
      <c r="FYW180" s="287"/>
      <c r="FYX180" s="287"/>
      <c r="FYY180" s="287"/>
      <c r="FYZ180" s="287"/>
      <c r="FZA180" s="287"/>
      <c r="FZB180" s="287"/>
      <c r="FZC180" s="287"/>
      <c r="FZD180" s="287"/>
      <c r="FZE180" s="287"/>
      <c r="FZF180" s="287"/>
      <c r="FZG180" s="287"/>
      <c r="FZH180" s="287"/>
      <c r="FZI180" s="287"/>
      <c r="FZJ180" s="287"/>
      <c r="FZK180" s="287"/>
      <c r="FZL180" s="287"/>
      <c r="FZM180" s="287"/>
      <c r="FZN180" s="287"/>
      <c r="FZO180" s="287"/>
      <c r="FZP180" s="287"/>
      <c r="FZQ180" s="287"/>
      <c r="FZR180" s="287"/>
      <c r="FZS180" s="287"/>
      <c r="FZT180" s="287"/>
      <c r="FZU180" s="287"/>
      <c r="FZV180" s="287"/>
      <c r="FZW180" s="287"/>
      <c r="FZX180" s="287"/>
      <c r="FZY180" s="287"/>
      <c r="FZZ180" s="287"/>
      <c r="GAA180" s="287"/>
      <c r="GAB180" s="287"/>
      <c r="GAC180" s="287"/>
      <c r="GAD180" s="287"/>
      <c r="GAE180" s="287"/>
      <c r="GAF180" s="287"/>
      <c r="GAG180" s="287"/>
      <c r="GAH180" s="287"/>
      <c r="GAI180" s="287"/>
      <c r="GAJ180" s="287"/>
      <c r="GAK180" s="287"/>
      <c r="GAL180" s="287"/>
      <c r="GAM180" s="287"/>
      <c r="GAN180" s="287"/>
      <c r="GAO180" s="287"/>
      <c r="GAP180" s="287"/>
      <c r="GAQ180" s="287"/>
      <c r="GAR180" s="287"/>
      <c r="GAS180" s="287"/>
      <c r="GAT180" s="287"/>
      <c r="GAU180" s="287"/>
      <c r="GAV180" s="287"/>
      <c r="GAW180" s="287"/>
      <c r="GAX180" s="287"/>
      <c r="GAY180" s="287"/>
      <c r="GAZ180" s="287"/>
      <c r="GBA180" s="287"/>
      <c r="GBB180" s="287"/>
      <c r="GBC180" s="287"/>
      <c r="GBD180" s="287"/>
      <c r="GBE180" s="287"/>
      <c r="GBF180" s="287"/>
      <c r="GBG180" s="287"/>
      <c r="GBH180" s="287"/>
      <c r="GBI180" s="287"/>
      <c r="GBJ180" s="287"/>
      <c r="GBK180" s="287"/>
      <c r="GBL180" s="287"/>
      <c r="GBM180" s="287"/>
      <c r="GBN180" s="287"/>
      <c r="GBO180" s="287"/>
      <c r="GBP180" s="287"/>
      <c r="GBQ180" s="287"/>
      <c r="GBR180" s="287"/>
      <c r="GBS180" s="287"/>
      <c r="GBT180" s="287"/>
      <c r="GBU180" s="287"/>
      <c r="GBV180" s="287"/>
      <c r="GBW180" s="287"/>
      <c r="GBX180" s="287"/>
      <c r="GBY180" s="287"/>
      <c r="GBZ180" s="287"/>
      <c r="GCA180" s="287"/>
      <c r="GCB180" s="287"/>
      <c r="GCC180" s="287"/>
      <c r="GCD180" s="287"/>
      <c r="GCE180" s="287"/>
      <c r="GCF180" s="287"/>
      <c r="GCG180" s="287"/>
      <c r="GCH180" s="287"/>
      <c r="GCI180" s="287"/>
      <c r="GCJ180" s="287"/>
      <c r="GCK180" s="287"/>
      <c r="GCL180" s="287"/>
      <c r="GCM180" s="287"/>
      <c r="GCN180" s="287"/>
      <c r="GCO180" s="287"/>
      <c r="GCP180" s="287"/>
      <c r="GCQ180" s="287"/>
      <c r="GCR180" s="287"/>
      <c r="GCS180" s="287"/>
      <c r="GCT180" s="287"/>
      <c r="GCU180" s="287"/>
      <c r="GCV180" s="287"/>
      <c r="GCW180" s="287"/>
      <c r="GCX180" s="287"/>
      <c r="GCY180" s="287"/>
      <c r="GCZ180" s="287"/>
      <c r="GDA180" s="287"/>
      <c r="GDB180" s="287"/>
      <c r="GDC180" s="287"/>
      <c r="GDD180" s="287"/>
      <c r="GDE180" s="287"/>
      <c r="GDF180" s="287"/>
      <c r="GDG180" s="287"/>
      <c r="GDH180" s="287"/>
      <c r="GDI180" s="287"/>
      <c r="GDJ180" s="287"/>
      <c r="GDK180" s="287"/>
      <c r="GDL180" s="287"/>
      <c r="GDM180" s="287"/>
      <c r="GDN180" s="287"/>
      <c r="GDO180" s="287"/>
      <c r="GDP180" s="287"/>
      <c r="GDQ180" s="287"/>
      <c r="GDR180" s="287"/>
      <c r="GDS180" s="287"/>
      <c r="GDT180" s="287"/>
      <c r="GDU180" s="287"/>
      <c r="GDV180" s="287"/>
      <c r="GDW180" s="287"/>
      <c r="GDX180" s="287"/>
      <c r="GDY180" s="287"/>
      <c r="GDZ180" s="287"/>
      <c r="GEA180" s="287"/>
      <c r="GEB180" s="287"/>
      <c r="GEC180" s="287"/>
      <c r="GED180" s="287"/>
      <c r="GEE180" s="287"/>
      <c r="GEF180" s="287"/>
      <c r="GEG180" s="287"/>
      <c r="GEH180" s="287"/>
      <c r="GEI180" s="287"/>
      <c r="GEJ180" s="287"/>
      <c r="GEK180" s="287"/>
      <c r="GEL180" s="287"/>
      <c r="GEM180" s="287"/>
      <c r="GEN180" s="287"/>
      <c r="GEO180" s="287"/>
      <c r="GEP180" s="287"/>
      <c r="GEQ180" s="287"/>
      <c r="GER180" s="287"/>
      <c r="GES180" s="287"/>
      <c r="GET180" s="287"/>
      <c r="GEU180" s="287"/>
      <c r="GEV180" s="287"/>
      <c r="GEW180" s="287"/>
      <c r="GEX180" s="287"/>
      <c r="GEY180" s="287"/>
      <c r="GEZ180" s="287"/>
      <c r="GFA180" s="287"/>
      <c r="GFB180" s="287"/>
      <c r="GFC180" s="287"/>
      <c r="GFD180" s="287"/>
      <c r="GFE180" s="287"/>
      <c r="GFF180" s="287"/>
      <c r="GFG180" s="287"/>
      <c r="GFH180" s="287"/>
      <c r="GFI180" s="287"/>
      <c r="GFJ180" s="287"/>
      <c r="GFK180" s="287"/>
      <c r="GFL180" s="287"/>
      <c r="GFM180" s="287"/>
      <c r="GFN180" s="287"/>
      <c r="GFO180" s="287"/>
      <c r="GFP180" s="287"/>
      <c r="GFQ180" s="287"/>
      <c r="GFR180" s="287"/>
      <c r="GFS180" s="287"/>
      <c r="GFT180" s="287"/>
      <c r="GFU180" s="287"/>
      <c r="GFV180" s="287"/>
      <c r="GFW180" s="287"/>
      <c r="GFX180" s="287"/>
      <c r="GFY180" s="287"/>
      <c r="GFZ180" s="287"/>
      <c r="GGA180" s="287"/>
      <c r="GGB180" s="287"/>
      <c r="GGC180" s="287"/>
      <c r="GGD180" s="287"/>
      <c r="GGE180" s="287"/>
      <c r="GGF180" s="287"/>
      <c r="GGG180" s="287"/>
      <c r="GGH180" s="287"/>
      <c r="GGI180" s="287"/>
      <c r="GGJ180" s="287"/>
      <c r="GGK180" s="287"/>
      <c r="GGL180" s="287"/>
      <c r="GGM180" s="287"/>
      <c r="GGN180" s="287"/>
      <c r="GGO180" s="287"/>
      <c r="GGP180" s="287"/>
      <c r="GGQ180" s="287"/>
      <c r="GGR180" s="287"/>
      <c r="GGS180" s="287"/>
      <c r="GGT180" s="287"/>
      <c r="GGU180" s="287"/>
      <c r="GGV180" s="287"/>
      <c r="GGW180" s="287"/>
      <c r="GGX180" s="287"/>
      <c r="GGY180" s="287"/>
      <c r="GGZ180" s="287"/>
      <c r="GHA180" s="287"/>
      <c r="GHB180" s="287"/>
      <c r="GHC180" s="287"/>
      <c r="GHD180" s="287"/>
      <c r="GHE180" s="287"/>
      <c r="GHF180" s="287"/>
      <c r="GHG180" s="287"/>
      <c r="GHH180" s="287"/>
      <c r="GHI180" s="287"/>
      <c r="GHJ180" s="287"/>
      <c r="GHK180" s="287"/>
      <c r="GHL180" s="287"/>
      <c r="GHM180" s="287"/>
      <c r="GHN180" s="287"/>
      <c r="GHO180" s="287"/>
      <c r="GHP180" s="287"/>
      <c r="GHQ180" s="287"/>
      <c r="GHR180" s="287"/>
      <c r="GHS180" s="287"/>
      <c r="GHT180" s="287"/>
      <c r="GHU180" s="287"/>
      <c r="GHV180" s="287"/>
      <c r="GHW180" s="287"/>
      <c r="GHX180" s="287"/>
      <c r="GHY180" s="287"/>
      <c r="GHZ180" s="287"/>
      <c r="GIA180" s="287"/>
      <c r="GIB180" s="287"/>
      <c r="GIC180" s="287"/>
      <c r="GID180" s="287"/>
      <c r="GIE180" s="287"/>
      <c r="GIF180" s="287"/>
      <c r="GIG180" s="287"/>
      <c r="GIH180" s="287"/>
      <c r="GII180" s="287"/>
      <c r="GIJ180" s="287"/>
      <c r="GIK180" s="287"/>
      <c r="GIL180" s="287"/>
      <c r="GIM180" s="287"/>
      <c r="GIN180" s="287"/>
      <c r="GIO180" s="287"/>
      <c r="GIP180" s="287"/>
      <c r="GIQ180" s="287"/>
      <c r="GIR180" s="287"/>
      <c r="GIS180" s="287"/>
      <c r="GIT180" s="287"/>
      <c r="GIU180" s="287"/>
      <c r="GIV180" s="287"/>
      <c r="GIW180" s="287"/>
      <c r="GIX180" s="287"/>
      <c r="GIY180" s="287"/>
      <c r="GIZ180" s="287"/>
      <c r="GJA180" s="287"/>
      <c r="GJB180" s="287"/>
      <c r="GJC180" s="287"/>
      <c r="GJD180" s="287"/>
      <c r="GJE180" s="287"/>
      <c r="GJF180" s="287"/>
      <c r="GJG180" s="287"/>
      <c r="GJH180" s="287"/>
      <c r="GJI180" s="287"/>
      <c r="GJJ180" s="287"/>
      <c r="GJK180" s="287"/>
      <c r="GJL180" s="287"/>
      <c r="GJM180" s="287"/>
      <c r="GJN180" s="287"/>
      <c r="GJO180" s="287"/>
      <c r="GJP180" s="287"/>
      <c r="GJQ180" s="287"/>
      <c r="GJR180" s="287"/>
      <c r="GJS180" s="287"/>
      <c r="GJT180" s="287"/>
      <c r="GJU180" s="287"/>
      <c r="GJV180" s="287"/>
      <c r="GJW180" s="287"/>
      <c r="GJX180" s="287"/>
      <c r="GJY180" s="287"/>
      <c r="GJZ180" s="287"/>
      <c r="GKA180" s="287"/>
      <c r="GKB180" s="287"/>
      <c r="GKC180" s="287"/>
      <c r="GKD180" s="287"/>
      <c r="GKE180" s="287"/>
      <c r="GKF180" s="287"/>
      <c r="GKG180" s="287"/>
      <c r="GKH180" s="287"/>
      <c r="GKI180" s="287"/>
      <c r="GKJ180" s="287"/>
      <c r="GKK180" s="287"/>
      <c r="GKL180" s="287"/>
      <c r="GKM180" s="287"/>
      <c r="GKN180" s="287"/>
      <c r="GKO180" s="287"/>
      <c r="GKP180" s="287"/>
      <c r="GKQ180" s="287"/>
      <c r="GKR180" s="287"/>
      <c r="GKS180" s="287"/>
      <c r="GKT180" s="287"/>
      <c r="GKU180" s="287"/>
      <c r="GKV180" s="287"/>
      <c r="GKW180" s="287"/>
      <c r="GKX180" s="287"/>
      <c r="GKY180" s="287"/>
      <c r="GKZ180" s="287"/>
      <c r="GLA180" s="287"/>
      <c r="GLB180" s="287"/>
      <c r="GLC180" s="287"/>
      <c r="GLD180" s="287"/>
      <c r="GLE180" s="287"/>
      <c r="GLF180" s="287"/>
      <c r="GLG180" s="287"/>
      <c r="GLH180" s="287"/>
      <c r="GLI180" s="287"/>
      <c r="GLJ180" s="287"/>
      <c r="GLK180" s="287"/>
      <c r="GLL180" s="287"/>
      <c r="GLM180" s="287"/>
      <c r="GLN180" s="287"/>
      <c r="GLO180" s="287"/>
      <c r="GLP180" s="287"/>
      <c r="GLQ180" s="287"/>
      <c r="GLR180" s="287"/>
      <c r="GLS180" s="287"/>
      <c r="GLT180" s="287"/>
      <c r="GLU180" s="287"/>
      <c r="GLV180" s="287"/>
      <c r="GLW180" s="287"/>
      <c r="GLX180" s="287"/>
      <c r="GLY180" s="287"/>
      <c r="GLZ180" s="287"/>
      <c r="GMA180" s="287"/>
      <c r="GMB180" s="287"/>
      <c r="GMC180" s="287"/>
      <c r="GMD180" s="287"/>
      <c r="GME180" s="287"/>
      <c r="GMF180" s="287"/>
      <c r="GMG180" s="287"/>
      <c r="GMH180" s="287"/>
      <c r="GMI180" s="287"/>
      <c r="GMJ180" s="287"/>
      <c r="GMK180" s="287"/>
      <c r="GML180" s="287"/>
      <c r="GMM180" s="287"/>
      <c r="GMN180" s="287"/>
      <c r="GMO180" s="287"/>
      <c r="GMP180" s="287"/>
      <c r="GMQ180" s="287"/>
      <c r="GMR180" s="287"/>
      <c r="GMS180" s="287"/>
      <c r="GMT180" s="287"/>
      <c r="GMU180" s="287"/>
      <c r="GMV180" s="287"/>
      <c r="GMW180" s="287"/>
      <c r="GMX180" s="287"/>
      <c r="GMY180" s="287"/>
      <c r="GMZ180" s="287"/>
      <c r="GNA180" s="287"/>
      <c r="GNB180" s="287"/>
      <c r="GNC180" s="287"/>
      <c r="GND180" s="287"/>
      <c r="GNE180" s="287"/>
      <c r="GNF180" s="287"/>
      <c r="GNG180" s="287"/>
      <c r="GNH180" s="287"/>
      <c r="GNI180" s="287"/>
      <c r="GNJ180" s="287"/>
      <c r="GNK180" s="287"/>
      <c r="GNL180" s="287"/>
      <c r="GNM180" s="287"/>
      <c r="GNN180" s="287"/>
      <c r="GNO180" s="287"/>
      <c r="GNP180" s="287"/>
      <c r="GNQ180" s="287"/>
      <c r="GNR180" s="287"/>
      <c r="GNS180" s="287"/>
      <c r="GNT180" s="287"/>
      <c r="GNU180" s="287"/>
      <c r="GNV180" s="287"/>
      <c r="GNW180" s="287"/>
      <c r="GNX180" s="287"/>
      <c r="GNY180" s="287"/>
      <c r="GNZ180" s="287"/>
      <c r="GOA180" s="287"/>
      <c r="GOB180" s="287"/>
      <c r="GOC180" s="287"/>
      <c r="GOD180" s="287"/>
      <c r="GOE180" s="287"/>
      <c r="GOF180" s="287"/>
      <c r="GOG180" s="287"/>
      <c r="GOH180" s="287"/>
      <c r="GOI180" s="287"/>
      <c r="GOJ180" s="287"/>
      <c r="GOK180" s="287"/>
      <c r="GOL180" s="287"/>
      <c r="GOM180" s="287"/>
      <c r="GON180" s="287"/>
      <c r="GOO180" s="287"/>
      <c r="GOP180" s="287"/>
      <c r="GOQ180" s="287"/>
      <c r="GOR180" s="287"/>
      <c r="GOS180" s="287"/>
      <c r="GOT180" s="287"/>
      <c r="GOU180" s="287"/>
      <c r="GOV180" s="287"/>
      <c r="GOW180" s="287"/>
      <c r="GOX180" s="287"/>
      <c r="GOY180" s="287"/>
      <c r="GOZ180" s="287"/>
      <c r="GPA180" s="287"/>
      <c r="GPB180" s="287"/>
      <c r="GPC180" s="287"/>
      <c r="GPD180" s="287"/>
      <c r="GPE180" s="287"/>
      <c r="GPF180" s="287"/>
      <c r="GPG180" s="287"/>
      <c r="GPH180" s="287"/>
      <c r="GPI180" s="287"/>
      <c r="GPJ180" s="287"/>
      <c r="GPK180" s="287"/>
      <c r="GPL180" s="287"/>
      <c r="GPM180" s="287"/>
      <c r="GPN180" s="287"/>
      <c r="GPO180" s="287"/>
      <c r="GPP180" s="287"/>
      <c r="GPQ180" s="287"/>
      <c r="GPR180" s="287"/>
      <c r="GPS180" s="287"/>
      <c r="GPT180" s="287"/>
      <c r="GPU180" s="287"/>
      <c r="GPV180" s="287"/>
      <c r="GPW180" s="287"/>
      <c r="GPX180" s="287"/>
      <c r="GPY180" s="287"/>
      <c r="GPZ180" s="287"/>
      <c r="GQA180" s="287"/>
      <c r="GQB180" s="287"/>
      <c r="GQC180" s="287"/>
      <c r="GQD180" s="287"/>
      <c r="GQE180" s="287"/>
      <c r="GQF180" s="287"/>
      <c r="GQG180" s="287"/>
      <c r="GQH180" s="287"/>
      <c r="GQI180" s="287"/>
      <c r="GQJ180" s="287"/>
      <c r="GQK180" s="287"/>
      <c r="GQL180" s="287"/>
      <c r="GQM180" s="287"/>
      <c r="GQN180" s="287"/>
      <c r="GQO180" s="287"/>
      <c r="GQP180" s="287"/>
      <c r="GQQ180" s="287"/>
      <c r="GQR180" s="287"/>
      <c r="GQS180" s="287"/>
      <c r="GQT180" s="287"/>
      <c r="GQU180" s="287"/>
      <c r="GQV180" s="287"/>
      <c r="GQW180" s="287"/>
      <c r="GQX180" s="287"/>
      <c r="GQY180" s="287"/>
      <c r="GQZ180" s="287"/>
      <c r="GRA180" s="287"/>
      <c r="GRB180" s="287"/>
      <c r="GRC180" s="287"/>
      <c r="GRD180" s="287"/>
      <c r="GRE180" s="287"/>
      <c r="GRF180" s="287"/>
      <c r="GRG180" s="287"/>
      <c r="GRH180" s="287"/>
      <c r="GRI180" s="287"/>
      <c r="GRJ180" s="287"/>
      <c r="GRK180" s="287"/>
      <c r="GRL180" s="287"/>
      <c r="GRM180" s="287"/>
      <c r="GRN180" s="287"/>
      <c r="GRO180" s="287"/>
      <c r="GRP180" s="287"/>
      <c r="GRQ180" s="287"/>
      <c r="GRR180" s="287"/>
      <c r="GRS180" s="287"/>
      <c r="GRT180" s="287"/>
      <c r="GRU180" s="287"/>
      <c r="GRV180" s="287"/>
      <c r="GRW180" s="287"/>
      <c r="GRX180" s="287"/>
      <c r="GRY180" s="287"/>
      <c r="GRZ180" s="287"/>
      <c r="GSA180" s="287"/>
      <c r="GSB180" s="287"/>
      <c r="GSC180" s="287"/>
      <c r="GSD180" s="287"/>
      <c r="GSE180" s="287"/>
      <c r="GSF180" s="287"/>
      <c r="GSG180" s="287"/>
      <c r="GSH180" s="287"/>
      <c r="GSI180" s="287"/>
      <c r="GSJ180" s="287"/>
      <c r="GSK180" s="287"/>
      <c r="GSL180" s="287"/>
      <c r="GSM180" s="287"/>
      <c r="GSN180" s="287"/>
      <c r="GSO180" s="287"/>
      <c r="GSP180" s="287"/>
      <c r="GSQ180" s="287"/>
      <c r="GSR180" s="287"/>
      <c r="GSS180" s="287"/>
      <c r="GST180" s="287"/>
      <c r="GSU180" s="287"/>
      <c r="GSV180" s="287"/>
      <c r="GSW180" s="287"/>
      <c r="GSX180" s="287"/>
      <c r="GSY180" s="287"/>
      <c r="GSZ180" s="287"/>
      <c r="GTA180" s="287"/>
      <c r="GTB180" s="287"/>
      <c r="GTC180" s="287"/>
      <c r="GTD180" s="287"/>
      <c r="GTE180" s="287"/>
      <c r="GTF180" s="287"/>
      <c r="GTG180" s="287"/>
      <c r="GTH180" s="287"/>
      <c r="GTI180" s="287"/>
      <c r="GTJ180" s="287"/>
      <c r="GTK180" s="287"/>
      <c r="GTL180" s="287"/>
      <c r="GTM180" s="287"/>
      <c r="GTN180" s="287"/>
      <c r="GTO180" s="287"/>
      <c r="GTP180" s="287"/>
      <c r="GTQ180" s="287"/>
      <c r="GTR180" s="287"/>
      <c r="GTS180" s="287"/>
      <c r="GTT180" s="287"/>
      <c r="GTU180" s="287"/>
      <c r="GTV180" s="287"/>
      <c r="GTW180" s="287"/>
      <c r="GTX180" s="287"/>
      <c r="GTY180" s="287"/>
      <c r="GTZ180" s="287"/>
      <c r="GUA180" s="287"/>
      <c r="GUB180" s="287"/>
      <c r="GUC180" s="287"/>
      <c r="GUD180" s="287"/>
      <c r="GUE180" s="287"/>
      <c r="GUF180" s="287"/>
      <c r="GUG180" s="287"/>
      <c r="GUH180" s="287"/>
      <c r="GUI180" s="287"/>
      <c r="GUJ180" s="287"/>
      <c r="GUK180" s="287"/>
      <c r="GUL180" s="287"/>
      <c r="GUM180" s="287"/>
      <c r="GUN180" s="287"/>
      <c r="GUO180" s="287"/>
      <c r="GUP180" s="287"/>
      <c r="GUQ180" s="287"/>
      <c r="GUR180" s="287"/>
      <c r="GUS180" s="287"/>
      <c r="GUT180" s="287"/>
      <c r="GUU180" s="287"/>
      <c r="GUV180" s="287"/>
      <c r="GUW180" s="287"/>
      <c r="GUX180" s="287"/>
      <c r="GUY180" s="287"/>
      <c r="GUZ180" s="287"/>
      <c r="GVA180" s="287"/>
      <c r="GVB180" s="287"/>
      <c r="GVC180" s="287"/>
      <c r="GVD180" s="287"/>
      <c r="GVE180" s="287"/>
      <c r="GVF180" s="287"/>
      <c r="GVG180" s="287"/>
      <c r="GVH180" s="287"/>
      <c r="GVI180" s="287"/>
      <c r="GVJ180" s="287"/>
      <c r="GVK180" s="287"/>
      <c r="GVL180" s="287"/>
      <c r="GVM180" s="287"/>
      <c r="GVN180" s="287"/>
      <c r="GVO180" s="287"/>
      <c r="GVP180" s="287"/>
      <c r="GVQ180" s="287"/>
      <c r="GVR180" s="287"/>
      <c r="GVS180" s="287"/>
      <c r="GVT180" s="287"/>
      <c r="GVU180" s="287"/>
      <c r="GVV180" s="287"/>
      <c r="GVW180" s="287"/>
      <c r="GVX180" s="287"/>
      <c r="GVY180" s="287"/>
      <c r="GVZ180" s="287"/>
      <c r="GWA180" s="287"/>
      <c r="GWB180" s="287"/>
      <c r="GWC180" s="287"/>
      <c r="GWD180" s="287"/>
      <c r="GWE180" s="287"/>
      <c r="GWF180" s="287"/>
      <c r="GWG180" s="287"/>
      <c r="GWH180" s="287"/>
      <c r="GWI180" s="287"/>
      <c r="GWJ180" s="287"/>
      <c r="GWK180" s="287"/>
      <c r="GWL180" s="287"/>
      <c r="GWM180" s="287"/>
      <c r="GWN180" s="287"/>
      <c r="GWO180" s="287"/>
      <c r="GWP180" s="287"/>
      <c r="GWQ180" s="287"/>
      <c r="GWR180" s="287"/>
      <c r="GWS180" s="287"/>
      <c r="GWT180" s="287"/>
      <c r="GWU180" s="287"/>
      <c r="GWV180" s="287"/>
      <c r="GWW180" s="287"/>
      <c r="GWX180" s="287"/>
      <c r="GWY180" s="287"/>
      <c r="GWZ180" s="287"/>
      <c r="GXA180" s="287"/>
      <c r="GXB180" s="287"/>
      <c r="GXC180" s="287"/>
      <c r="GXD180" s="287"/>
      <c r="GXE180" s="287"/>
      <c r="GXF180" s="287"/>
      <c r="GXG180" s="287"/>
      <c r="GXH180" s="287"/>
      <c r="GXI180" s="287"/>
      <c r="GXJ180" s="287"/>
      <c r="GXK180" s="287"/>
      <c r="GXL180" s="287"/>
      <c r="GXM180" s="287"/>
      <c r="GXN180" s="287"/>
      <c r="GXO180" s="287"/>
      <c r="GXP180" s="287"/>
      <c r="GXQ180" s="287"/>
      <c r="GXR180" s="287"/>
      <c r="GXS180" s="287"/>
      <c r="GXT180" s="287"/>
      <c r="GXU180" s="287"/>
      <c r="GXV180" s="287"/>
      <c r="GXW180" s="287"/>
      <c r="GXX180" s="287"/>
      <c r="GXY180" s="287"/>
      <c r="GXZ180" s="287"/>
      <c r="GYA180" s="287"/>
      <c r="GYB180" s="287"/>
      <c r="GYC180" s="287"/>
      <c r="GYD180" s="287"/>
      <c r="GYE180" s="287"/>
      <c r="GYF180" s="287"/>
      <c r="GYG180" s="287"/>
      <c r="GYH180" s="287"/>
      <c r="GYI180" s="287"/>
      <c r="GYJ180" s="287"/>
      <c r="GYK180" s="287"/>
      <c r="GYL180" s="287"/>
      <c r="GYM180" s="287"/>
      <c r="GYN180" s="287"/>
      <c r="GYO180" s="287"/>
      <c r="GYP180" s="287"/>
      <c r="GYQ180" s="287"/>
      <c r="GYR180" s="287"/>
      <c r="GYS180" s="287"/>
      <c r="GYT180" s="287"/>
      <c r="GYU180" s="287"/>
      <c r="GYV180" s="287"/>
      <c r="GYW180" s="287"/>
      <c r="GYX180" s="287"/>
      <c r="GYY180" s="287"/>
      <c r="GYZ180" s="287"/>
      <c r="GZA180" s="287"/>
      <c r="GZB180" s="287"/>
      <c r="GZC180" s="287"/>
      <c r="GZD180" s="287"/>
      <c r="GZE180" s="287"/>
      <c r="GZF180" s="287"/>
      <c r="GZG180" s="287"/>
      <c r="GZH180" s="287"/>
      <c r="GZI180" s="287"/>
      <c r="GZJ180" s="287"/>
      <c r="GZK180" s="287"/>
      <c r="GZL180" s="287"/>
      <c r="GZM180" s="287"/>
      <c r="GZN180" s="287"/>
      <c r="GZO180" s="287"/>
      <c r="GZP180" s="287"/>
      <c r="GZQ180" s="287"/>
      <c r="GZR180" s="287"/>
      <c r="GZS180" s="287"/>
      <c r="GZT180" s="287"/>
      <c r="GZU180" s="287"/>
      <c r="GZV180" s="287"/>
      <c r="GZW180" s="287"/>
      <c r="GZX180" s="287"/>
      <c r="GZY180" s="287"/>
      <c r="GZZ180" s="287"/>
      <c r="HAA180" s="287"/>
      <c r="HAB180" s="287"/>
      <c r="HAC180" s="287"/>
      <c r="HAD180" s="287"/>
      <c r="HAE180" s="287"/>
      <c r="HAF180" s="287"/>
      <c r="HAG180" s="287"/>
      <c r="HAH180" s="287"/>
      <c r="HAI180" s="287"/>
      <c r="HAJ180" s="287"/>
      <c r="HAK180" s="287"/>
      <c r="HAL180" s="287"/>
      <c r="HAM180" s="287"/>
      <c r="HAN180" s="287"/>
      <c r="HAO180" s="287"/>
      <c r="HAP180" s="287"/>
      <c r="HAQ180" s="287"/>
      <c r="HAR180" s="287"/>
      <c r="HAS180" s="287"/>
      <c r="HAT180" s="287"/>
      <c r="HAU180" s="287"/>
      <c r="HAV180" s="287"/>
      <c r="HAW180" s="287"/>
      <c r="HAX180" s="287"/>
      <c r="HAY180" s="287"/>
      <c r="HAZ180" s="287"/>
      <c r="HBA180" s="287"/>
      <c r="HBB180" s="287"/>
      <c r="HBC180" s="287"/>
      <c r="HBD180" s="287"/>
      <c r="HBE180" s="287"/>
      <c r="HBF180" s="287"/>
      <c r="HBG180" s="287"/>
      <c r="HBH180" s="287"/>
      <c r="HBI180" s="287"/>
      <c r="HBJ180" s="287"/>
      <c r="HBK180" s="287"/>
      <c r="HBL180" s="287"/>
      <c r="HBM180" s="287"/>
      <c r="HBN180" s="287"/>
      <c r="HBO180" s="287"/>
      <c r="HBP180" s="287"/>
      <c r="HBQ180" s="287"/>
      <c r="HBR180" s="287"/>
      <c r="HBS180" s="287"/>
      <c r="HBT180" s="287"/>
      <c r="HBU180" s="287"/>
      <c r="HBV180" s="287"/>
      <c r="HBW180" s="287"/>
      <c r="HBX180" s="287"/>
      <c r="HBY180" s="287"/>
      <c r="HBZ180" s="287"/>
      <c r="HCA180" s="287"/>
      <c r="HCB180" s="287"/>
      <c r="HCC180" s="287"/>
      <c r="HCD180" s="287"/>
      <c r="HCE180" s="287"/>
      <c r="HCF180" s="287"/>
      <c r="HCG180" s="287"/>
      <c r="HCH180" s="287"/>
      <c r="HCI180" s="287"/>
      <c r="HCJ180" s="287"/>
      <c r="HCK180" s="287"/>
      <c r="HCL180" s="287"/>
      <c r="HCM180" s="287"/>
      <c r="HCN180" s="287"/>
      <c r="HCO180" s="287"/>
      <c r="HCP180" s="287"/>
      <c r="HCQ180" s="287"/>
      <c r="HCR180" s="287"/>
      <c r="HCS180" s="287"/>
      <c r="HCT180" s="287"/>
      <c r="HCU180" s="287"/>
      <c r="HCV180" s="287"/>
      <c r="HCW180" s="287"/>
      <c r="HCX180" s="287"/>
      <c r="HCY180" s="287"/>
      <c r="HCZ180" s="287"/>
      <c r="HDA180" s="287"/>
      <c r="HDB180" s="287"/>
      <c r="HDC180" s="287"/>
      <c r="HDD180" s="287"/>
      <c r="HDE180" s="287"/>
      <c r="HDF180" s="287"/>
      <c r="HDG180" s="287"/>
      <c r="HDH180" s="287"/>
      <c r="HDI180" s="287"/>
      <c r="HDJ180" s="287"/>
      <c r="HDK180" s="287"/>
      <c r="HDL180" s="287"/>
      <c r="HDM180" s="287"/>
      <c r="HDN180" s="287"/>
      <c r="HDO180" s="287"/>
      <c r="HDP180" s="287"/>
      <c r="HDQ180" s="287"/>
      <c r="HDR180" s="287"/>
      <c r="HDS180" s="287"/>
      <c r="HDT180" s="287"/>
      <c r="HDU180" s="287"/>
      <c r="HDV180" s="287"/>
      <c r="HDW180" s="287"/>
      <c r="HDX180" s="287"/>
      <c r="HDY180" s="287"/>
      <c r="HDZ180" s="287"/>
      <c r="HEA180" s="287"/>
      <c r="HEB180" s="287"/>
      <c r="HEC180" s="287"/>
      <c r="HED180" s="287"/>
      <c r="HEE180" s="287"/>
      <c r="HEF180" s="287"/>
      <c r="HEG180" s="287"/>
      <c r="HEH180" s="287"/>
      <c r="HEI180" s="287"/>
      <c r="HEJ180" s="287"/>
      <c r="HEK180" s="287"/>
      <c r="HEL180" s="287"/>
      <c r="HEM180" s="287"/>
      <c r="HEN180" s="287"/>
      <c r="HEO180" s="287"/>
      <c r="HEP180" s="287"/>
      <c r="HEQ180" s="287"/>
      <c r="HER180" s="287"/>
      <c r="HES180" s="287"/>
      <c r="HET180" s="287"/>
      <c r="HEU180" s="287"/>
      <c r="HEV180" s="287"/>
      <c r="HEW180" s="287"/>
      <c r="HEX180" s="287"/>
      <c r="HEY180" s="287"/>
      <c r="HEZ180" s="287"/>
      <c r="HFA180" s="287"/>
      <c r="HFB180" s="287"/>
      <c r="HFC180" s="287"/>
      <c r="HFD180" s="287"/>
      <c r="HFE180" s="287"/>
      <c r="HFF180" s="287"/>
      <c r="HFG180" s="287"/>
      <c r="HFH180" s="287"/>
      <c r="HFI180" s="287"/>
      <c r="HFJ180" s="287"/>
      <c r="HFK180" s="287"/>
      <c r="HFL180" s="287"/>
      <c r="HFM180" s="287"/>
      <c r="HFN180" s="287"/>
      <c r="HFO180" s="287"/>
      <c r="HFP180" s="287"/>
      <c r="HFQ180" s="287"/>
      <c r="HFR180" s="287"/>
      <c r="HFS180" s="287"/>
      <c r="HFT180" s="287"/>
      <c r="HFU180" s="287"/>
      <c r="HFV180" s="287"/>
      <c r="HFW180" s="287"/>
      <c r="HFX180" s="287"/>
      <c r="HFY180" s="287"/>
      <c r="HFZ180" s="287"/>
      <c r="HGA180" s="287"/>
      <c r="HGB180" s="287"/>
      <c r="HGC180" s="287"/>
      <c r="HGD180" s="287"/>
      <c r="HGE180" s="287"/>
      <c r="HGF180" s="287"/>
      <c r="HGG180" s="287"/>
      <c r="HGH180" s="287"/>
      <c r="HGI180" s="287"/>
      <c r="HGJ180" s="287"/>
      <c r="HGK180" s="287"/>
      <c r="HGL180" s="287"/>
      <c r="HGM180" s="287"/>
      <c r="HGN180" s="287"/>
      <c r="HGO180" s="287"/>
      <c r="HGP180" s="287"/>
      <c r="HGQ180" s="287"/>
      <c r="HGR180" s="287"/>
      <c r="HGS180" s="287"/>
      <c r="HGT180" s="287"/>
      <c r="HGU180" s="287"/>
      <c r="HGV180" s="287"/>
      <c r="HGW180" s="287"/>
      <c r="HGX180" s="287"/>
      <c r="HGY180" s="287"/>
      <c r="HGZ180" s="287"/>
      <c r="HHA180" s="287"/>
      <c r="HHB180" s="287"/>
      <c r="HHC180" s="287"/>
      <c r="HHD180" s="287"/>
      <c r="HHE180" s="287"/>
      <c r="HHF180" s="287"/>
      <c r="HHG180" s="287"/>
      <c r="HHH180" s="287"/>
      <c r="HHI180" s="287"/>
      <c r="HHJ180" s="287"/>
      <c r="HHK180" s="287"/>
      <c r="HHL180" s="287"/>
      <c r="HHM180" s="287"/>
      <c r="HHN180" s="287"/>
      <c r="HHO180" s="287"/>
      <c r="HHP180" s="287"/>
      <c r="HHQ180" s="287"/>
      <c r="HHR180" s="287"/>
      <c r="HHS180" s="287"/>
      <c r="HHT180" s="287"/>
      <c r="HHU180" s="287"/>
      <c r="HHV180" s="287"/>
      <c r="HHW180" s="287"/>
      <c r="HHX180" s="287"/>
      <c r="HHY180" s="287"/>
      <c r="HHZ180" s="287"/>
      <c r="HIA180" s="287"/>
      <c r="HIB180" s="287"/>
      <c r="HIC180" s="287"/>
      <c r="HID180" s="287"/>
      <c r="HIE180" s="287"/>
      <c r="HIF180" s="287"/>
      <c r="HIG180" s="287"/>
      <c r="HIH180" s="287"/>
      <c r="HII180" s="287"/>
      <c r="HIJ180" s="287"/>
      <c r="HIK180" s="287"/>
      <c r="HIL180" s="287"/>
      <c r="HIM180" s="287"/>
      <c r="HIN180" s="287"/>
      <c r="HIO180" s="287"/>
      <c r="HIP180" s="287"/>
      <c r="HIQ180" s="287"/>
      <c r="HIR180" s="287"/>
      <c r="HIS180" s="287"/>
      <c r="HIT180" s="287"/>
      <c r="HIU180" s="287"/>
      <c r="HIV180" s="287"/>
      <c r="HIW180" s="287"/>
      <c r="HIX180" s="287"/>
      <c r="HIY180" s="287"/>
      <c r="HIZ180" s="287"/>
      <c r="HJA180" s="287"/>
      <c r="HJB180" s="287"/>
      <c r="HJC180" s="287"/>
      <c r="HJD180" s="287"/>
      <c r="HJE180" s="287"/>
      <c r="HJF180" s="287"/>
      <c r="HJG180" s="287"/>
      <c r="HJH180" s="287"/>
      <c r="HJI180" s="287"/>
      <c r="HJJ180" s="287"/>
      <c r="HJK180" s="287"/>
      <c r="HJL180" s="287"/>
      <c r="HJM180" s="287"/>
      <c r="HJN180" s="287"/>
      <c r="HJO180" s="287"/>
      <c r="HJP180" s="287"/>
      <c r="HJQ180" s="287"/>
      <c r="HJR180" s="287"/>
      <c r="HJS180" s="287"/>
      <c r="HJT180" s="287"/>
      <c r="HJU180" s="287"/>
      <c r="HJV180" s="287"/>
      <c r="HJW180" s="287"/>
      <c r="HJX180" s="287"/>
      <c r="HJY180" s="287"/>
      <c r="HJZ180" s="287"/>
      <c r="HKA180" s="287"/>
      <c r="HKB180" s="287"/>
      <c r="HKC180" s="287"/>
      <c r="HKD180" s="287"/>
      <c r="HKE180" s="287"/>
      <c r="HKF180" s="287"/>
      <c r="HKG180" s="287"/>
      <c r="HKH180" s="287"/>
      <c r="HKI180" s="287"/>
      <c r="HKJ180" s="287"/>
      <c r="HKK180" s="287"/>
      <c r="HKL180" s="287"/>
      <c r="HKM180" s="287"/>
      <c r="HKN180" s="287"/>
      <c r="HKO180" s="287"/>
      <c r="HKP180" s="287"/>
      <c r="HKQ180" s="287"/>
      <c r="HKR180" s="287"/>
      <c r="HKS180" s="287"/>
      <c r="HKT180" s="287"/>
      <c r="HKU180" s="287"/>
      <c r="HKV180" s="287"/>
      <c r="HKW180" s="287"/>
      <c r="HKX180" s="287"/>
      <c r="HKY180" s="287"/>
      <c r="HKZ180" s="287"/>
      <c r="HLA180" s="287"/>
      <c r="HLB180" s="287"/>
      <c r="HLC180" s="287"/>
      <c r="HLD180" s="287"/>
      <c r="HLE180" s="287"/>
      <c r="HLF180" s="287"/>
      <c r="HLG180" s="287"/>
      <c r="HLH180" s="287"/>
      <c r="HLI180" s="287"/>
      <c r="HLJ180" s="287"/>
      <c r="HLK180" s="287"/>
      <c r="HLL180" s="287"/>
      <c r="HLM180" s="287"/>
      <c r="HLN180" s="287"/>
      <c r="HLO180" s="287"/>
      <c r="HLP180" s="287"/>
      <c r="HLQ180" s="287"/>
      <c r="HLR180" s="287"/>
      <c r="HLS180" s="287"/>
      <c r="HLT180" s="287"/>
      <c r="HLU180" s="287"/>
      <c r="HLV180" s="287"/>
      <c r="HLW180" s="287"/>
      <c r="HLX180" s="287"/>
      <c r="HLY180" s="287"/>
      <c r="HLZ180" s="287"/>
      <c r="HMA180" s="287"/>
      <c r="HMB180" s="287"/>
      <c r="HMC180" s="287"/>
      <c r="HMD180" s="287"/>
      <c r="HME180" s="287"/>
      <c r="HMF180" s="287"/>
      <c r="HMG180" s="287"/>
      <c r="HMH180" s="287"/>
      <c r="HMI180" s="287"/>
      <c r="HMJ180" s="287"/>
      <c r="HMK180" s="287"/>
      <c r="HML180" s="287"/>
      <c r="HMM180" s="287"/>
      <c r="HMN180" s="287"/>
      <c r="HMO180" s="287"/>
      <c r="HMP180" s="287"/>
      <c r="HMQ180" s="287"/>
      <c r="HMR180" s="287"/>
      <c r="HMS180" s="287"/>
      <c r="HMT180" s="287"/>
      <c r="HMU180" s="287"/>
      <c r="HMV180" s="287"/>
      <c r="HMW180" s="287"/>
      <c r="HMX180" s="287"/>
      <c r="HMY180" s="287"/>
      <c r="HMZ180" s="287"/>
      <c r="HNA180" s="287"/>
      <c r="HNB180" s="287"/>
      <c r="HNC180" s="287"/>
      <c r="HND180" s="287"/>
      <c r="HNE180" s="287"/>
      <c r="HNF180" s="287"/>
      <c r="HNG180" s="287"/>
      <c r="HNH180" s="287"/>
      <c r="HNI180" s="287"/>
      <c r="HNJ180" s="287"/>
      <c r="HNK180" s="287"/>
      <c r="HNL180" s="287"/>
      <c r="HNM180" s="287"/>
      <c r="HNN180" s="287"/>
      <c r="HNO180" s="287"/>
      <c r="HNP180" s="287"/>
      <c r="HNQ180" s="287"/>
      <c r="HNR180" s="287"/>
      <c r="HNS180" s="287"/>
      <c r="HNT180" s="287"/>
      <c r="HNU180" s="287"/>
      <c r="HNV180" s="287"/>
      <c r="HNW180" s="287"/>
      <c r="HNX180" s="287"/>
      <c r="HNY180" s="287"/>
      <c r="HNZ180" s="287"/>
      <c r="HOA180" s="287"/>
      <c r="HOB180" s="287"/>
      <c r="HOC180" s="287"/>
      <c r="HOD180" s="287"/>
      <c r="HOE180" s="287"/>
      <c r="HOF180" s="287"/>
      <c r="HOG180" s="287"/>
      <c r="HOH180" s="287"/>
      <c r="HOI180" s="287"/>
      <c r="HOJ180" s="287"/>
      <c r="HOK180" s="287"/>
      <c r="HOL180" s="287"/>
      <c r="HOM180" s="287"/>
      <c r="HON180" s="287"/>
      <c r="HOO180" s="287"/>
      <c r="HOP180" s="287"/>
      <c r="HOQ180" s="287"/>
      <c r="HOR180" s="287"/>
      <c r="HOS180" s="287"/>
      <c r="HOT180" s="287"/>
      <c r="HOU180" s="287"/>
      <c r="HOV180" s="287"/>
      <c r="HOW180" s="287"/>
      <c r="HOX180" s="287"/>
      <c r="HOY180" s="287"/>
      <c r="HOZ180" s="287"/>
      <c r="HPA180" s="287"/>
      <c r="HPB180" s="287"/>
      <c r="HPC180" s="287"/>
      <c r="HPD180" s="287"/>
      <c r="HPE180" s="287"/>
      <c r="HPF180" s="287"/>
      <c r="HPG180" s="287"/>
      <c r="HPH180" s="287"/>
      <c r="HPI180" s="287"/>
      <c r="HPJ180" s="287"/>
      <c r="HPK180" s="287"/>
      <c r="HPL180" s="287"/>
      <c r="HPM180" s="287"/>
      <c r="HPN180" s="287"/>
      <c r="HPO180" s="287"/>
      <c r="HPP180" s="287"/>
      <c r="HPQ180" s="287"/>
      <c r="HPR180" s="287"/>
      <c r="HPS180" s="287"/>
      <c r="HPT180" s="287"/>
      <c r="HPU180" s="287"/>
      <c r="HPV180" s="287"/>
      <c r="HPW180" s="287"/>
      <c r="HPX180" s="287"/>
      <c r="HPY180" s="287"/>
      <c r="HPZ180" s="287"/>
      <c r="HQA180" s="287"/>
      <c r="HQB180" s="287"/>
      <c r="HQC180" s="287"/>
      <c r="HQD180" s="287"/>
      <c r="HQE180" s="287"/>
      <c r="HQF180" s="287"/>
      <c r="HQG180" s="287"/>
      <c r="HQH180" s="287"/>
      <c r="HQI180" s="287"/>
      <c r="HQJ180" s="287"/>
      <c r="HQK180" s="287"/>
      <c r="HQL180" s="287"/>
      <c r="HQM180" s="287"/>
      <c r="HQN180" s="287"/>
      <c r="HQO180" s="287"/>
      <c r="HQP180" s="287"/>
      <c r="HQQ180" s="287"/>
      <c r="HQR180" s="287"/>
      <c r="HQS180" s="287"/>
      <c r="HQT180" s="287"/>
      <c r="HQU180" s="287"/>
      <c r="HQV180" s="287"/>
      <c r="HQW180" s="287"/>
      <c r="HQX180" s="287"/>
      <c r="HQY180" s="287"/>
      <c r="HQZ180" s="287"/>
      <c r="HRA180" s="287"/>
      <c r="HRB180" s="287"/>
      <c r="HRC180" s="287"/>
      <c r="HRD180" s="287"/>
      <c r="HRE180" s="287"/>
      <c r="HRF180" s="287"/>
      <c r="HRG180" s="287"/>
      <c r="HRH180" s="287"/>
      <c r="HRI180" s="287"/>
      <c r="HRJ180" s="287"/>
      <c r="HRK180" s="287"/>
      <c r="HRL180" s="287"/>
      <c r="HRM180" s="287"/>
      <c r="HRN180" s="287"/>
      <c r="HRO180" s="287"/>
      <c r="HRP180" s="287"/>
      <c r="HRQ180" s="287"/>
      <c r="HRR180" s="287"/>
      <c r="HRS180" s="287"/>
      <c r="HRT180" s="287"/>
      <c r="HRU180" s="287"/>
      <c r="HRV180" s="287"/>
      <c r="HRW180" s="287"/>
      <c r="HRX180" s="287"/>
      <c r="HRY180" s="287"/>
      <c r="HRZ180" s="287"/>
      <c r="HSA180" s="287"/>
      <c r="HSB180" s="287"/>
      <c r="HSC180" s="287"/>
      <c r="HSD180" s="287"/>
      <c r="HSE180" s="287"/>
      <c r="HSF180" s="287"/>
      <c r="HSG180" s="287"/>
      <c r="HSH180" s="287"/>
      <c r="HSI180" s="287"/>
      <c r="HSJ180" s="287"/>
      <c r="HSK180" s="287"/>
      <c r="HSL180" s="287"/>
      <c r="HSM180" s="287"/>
      <c r="HSN180" s="287"/>
      <c r="HSO180" s="287"/>
      <c r="HSP180" s="287"/>
      <c r="HSQ180" s="287"/>
      <c r="HSR180" s="287"/>
      <c r="HSS180" s="287"/>
      <c r="HST180" s="287"/>
      <c r="HSU180" s="287"/>
      <c r="HSV180" s="287"/>
      <c r="HSW180" s="287"/>
      <c r="HSX180" s="287"/>
      <c r="HSY180" s="287"/>
      <c r="HSZ180" s="287"/>
      <c r="HTA180" s="287"/>
      <c r="HTB180" s="287"/>
      <c r="HTC180" s="287"/>
      <c r="HTD180" s="287"/>
      <c r="HTE180" s="287"/>
      <c r="HTF180" s="287"/>
      <c r="HTG180" s="287"/>
      <c r="HTH180" s="287"/>
      <c r="HTI180" s="287"/>
      <c r="HTJ180" s="287"/>
      <c r="HTK180" s="287"/>
      <c r="HTL180" s="287"/>
      <c r="HTM180" s="287"/>
      <c r="HTN180" s="287"/>
      <c r="HTO180" s="287"/>
      <c r="HTP180" s="287"/>
      <c r="HTQ180" s="287"/>
      <c r="HTR180" s="287"/>
      <c r="HTS180" s="287"/>
      <c r="HTT180" s="287"/>
      <c r="HTU180" s="287"/>
      <c r="HTV180" s="287"/>
      <c r="HTW180" s="287"/>
      <c r="HTX180" s="287"/>
      <c r="HTY180" s="287"/>
      <c r="HTZ180" s="287"/>
      <c r="HUA180" s="287"/>
      <c r="HUB180" s="287"/>
      <c r="HUC180" s="287"/>
      <c r="HUD180" s="287"/>
      <c r="HUE180" s="287"/>
      <c r="HUF180" s="287"/>
      <c r="HUG180" s="287"/>
      <c r="HUH180" s="287"/>
      <c r="HUI180" s="287"/>
      <c r="HUJ180" s="287"/>
      <c r="HUK180" s="287"/>
      <c r="HUL180" s="287"/>
      <c r="HUM180" s="287"/>
      <c r="HUN180" s="287"/>
      <c r="HUO180" s="287"/>
      <c r="HUP180" s="287"/>
      <c r="HUQ180" s="287"/>
      <c r="HUR180" s="287"/>
      <c r="HUS180" s="287"/>
      <c r="HUT180" s="287"/>
      <c r="HUU180" s="287"/>
      <c r="HUV180" s="287"/>
      <c r="HUW180" s="287"/>
      <c r="HUX180" s="287"/>
      <c r="HUY180" s="287"/>
      <c r="HUZ180" s="287"/>
      <c r="HVA180" s="287"/>
      <c r="HVB180" s="287"/>
      <c r="HVC180" s="287"/>
      <c r="HVD180" s="287"/>
      <c r="HVE180" s="287"/>
      <c r="HVF180" s="287"/>
      <c r="HVG180" s="287"/>
      <c r="HVH180" s="287"/>
      <c r="HVI180" s="287"/>
      <c r="HVJ180" s="287"/>
      <c r="HVK180" s="287"/>
      <c r="HVL180" s="287"/>
      <c r="HVM180" s="287"/>
      <c r="HVN180" s="287"/>
      <c r="HVO180" s="287"/>
      <c r="HVP180" s="287"/>
      <c r="HVQ180" s="287"/>
      <c r="HVR180" s="287"/>
      <c r="HVS180" s="287"/>
      <c r="HVT180" s="287"/>
      <c r="HVU180" s="287"/>
      <c r="HVV180" s="287"/>
      <c r="HVW180" s="287"/>
      <c r="HVX180" s="287"/>
      <c r="HVY180" s="287"/>
      <c r="HVZ180" s="287"/>
      <c r="HWA180" s="287"/>
      <c r="HWB180" s="287"/>
      <c r="HWC180" s="287"/>
      <c r="HWD180" s="287"/>
      <c r="HWE180" s="287"/>
      <c r="HWF180" s="287"/>
      <c r="HWG180" s="287"/>
      <c r="HWH180" s="287"/>
      <c r="HWI180" s="287"/>
      <c r="HWJ180" s="287"/>
      <c r="HWK180" s="287"/>
      <c r="HWL180" s="287"/>
      <c r="HWM180" s="287"/>
      <c r="HWN180" s="287"/>
      <c r="HWO180" s="287"/>
      <c r="HWP180" s="287"/>
      <c r="HWQ180" s="287"/>
      <c r="HWR180" s="287"/>
      <c r="HWS180" s="287"/>
      <c r="HWT180" s="287"/>
      <c r="HWU180" s="287"/>
      <c r="HWV180" s="287"/>
      <c r="HWW180" s="287"/>
      <c r="HWX180" s="287"/>
      <c r="HWY180" s="287"/>
      <c r="HWZ180" s="287"/>
      <c r="HXA180" s="287"/>
      <c r="HXB180" s="287"/>
      <c r="HXC180" s="287"/>
      <c r="HXD180" s="287"/>
      <c r="HXE180" s="287"/>
      <c r="HXF180" s="287"/>
      <c r="HXG180" s="287"/>
      <c r="HXH180" s="287"/>
      <c r="HXI180" s="287"/>
      <c r="HXJ180" s="287"/>
      <c r="HXK180" s="287"/>
      <c r="HXL180" s="287"/>
      <c r="HXM180" s="287"/>
      <c r="HXN180" s="287"/>
      <c r="HXO180" s="287"/>
      <c r="HXP180" s="287"/>
      <c r="HXQ180" s="287"/>
      <c r="HXR180" s="287"/>
      <c r="HXS180" s="287"/>
      <c r="HXT180" s="287"/>
      <c r="HXU180" s="287"/>
      <c r="HXV180" s="287"/>
      <c r="HXW180" s="287"/>
      <c r="HXX180" s="287"/>
      <c r="HXY180" s="287"/>
      <c r="HXZ180" s="287"/>
      <c r="HYA180" s="287"/>
      <c r="HYB180" s="287"/>
      <c r="HYC180" s="287"/>
      <c r="HYD180" s="287"/>
      <c r="HYE180" s="287"/>
      <c r="HYF180" s="287"/>
      <c r="HYG180" s="287"/>
      <c r="HYH180" s="287"/>
      <c r="HYI180" s="287"/>
      <c r="HYJ180" s="287"/>
      <c r="HYK180" s="287"/>
      <c r="HYL180" s="287"/>
      <c r="HYM180" s="287"/>
      <c r="HYN180" s="287"/>
      <c r="HYO180" s="287"/>
      <c r="HYP180" s="287"/>
      <c r="HYQ180" s="287"/>
      <c r="HYR180" s="287"/>
      <c r="HYS180" s="287"/>
      <c r="HYT180" s="287"/>
      <c r="HYU180" s="287"/>
      <c r="HYV180" s="287"/>
      <c r="HYW180" s="287"/>
      <c r="HYX180" s="287"/>
      <c r="HYY180" s="287"/>
      <c r="HYZ180" s="287"/>
      <c r="HZA180" s="287"/>
      <c r="HZB180" s="287"/>
      <c r="HZC180" s="287"/>
      <c r="HZD180" s="287"/>
      <c r="HZE180" s="287"/>
      <c r="HZF180" s="287"/>
      <c r="HZG180" s="287"/>
      <c r="HZH180" s="287"/>
      <c r="HZI180" s="287"/>
      <c r="HZJ180" s="287"/>
      <c r="HZK180" s="287"/>
      <c r="HZL180" s="287"/>
      <c r="HZM180" s="287"/>
      <c r="HZN180" s="287"/>
      <c r="HZO180" s="287"/>
      <c r="HZP180" s="287"/>
      <c r="HZQ180" s="287"/>
      <c r="HZR180" s="287"/>
      <c r="HZS180" s="287"/>
      <c r="HZT180" s="287"/>
      <c r="HZU180" s="287"/>
      <c r="HZV180" s="287"/>
      <c r="HZW180" s="287"/>
      <c r="HZX180" s="287"/>
      <c r="HZY180" s="287"/>
      <c r="HZZ180" s="287"/>
      <c r="IAA180" s="287"/>
      <c r="IAB180" s="287"/>
      <c r="IAC180" s="287"/>
      <c r="IAD180" s="287"/>
      <c r="IAE180" s="287"/>
      <c r="IAF180" s="287"/>
      <c r="IAG180" s="287"/>
      <c r="IAH180" s="287"/>
      <c r="IAI180" s="287"/>
      <c r="IAJ180" s="287"/>
      <c r="IAK180" s="287"/>
      <c r="IAL180" s="287"/>
      <c r="IAM180" s="287"/>
      <c r="IAN180" s="287"/>
      <c r="IAO180" s="287"/>
      <c r="IAP180" s="287"/>
      <c r="IAQ180" s="287"/>
      <c r="IAR180" s="287"/>
      <c r="IAS180" s="287"/>
      <c r="IAT180" s="287"/>
      <c r="IAU180" s="287"/>
      <c r="IAV180" s="287"/>
      <c r="IAW180" s="287"/>
      <c r="IAX180" s="287"/>
      <c r="IAY180" s="287"/>
      <c r="IAZ180" s="287"/>
      <c r="IBA180" s="287"/>
      <c r="IBB180" s="287"/>
      <c r="IBC180" s="287"/>
      <c r="IBD180" s="287"/>
      <c r="IBE180" s="287"/>
      <c r="IBF180" s="287"/>
      <c r="IBG180" s="287"/>
      <c r="IBH180" s="287"/>
      <c r="IBI180" s="287"/>
      <c r="IBJ180" s="287"/>
      <c r="IBK180" s="287"/>
      <c r="IBL180" s="287"/>
      <c r="IBM180" s="287"/>
      <c r="IBN180" s="287"/>
      <c r="IBO180" s="287"/>
      <c r="IBP180" s="287"/>
      <c r="IBQ180" s="287"/>
      <c r="IBR180" s="287"/>
      <c r="IBS180" s="287"/>
      <c r="IBT180" s="287"/>
      <c r="IBU180" s="287"/>
      <c r="IBV180" s="287"/>
      <c r="IBW180" s="287"/>
      <c r="IBX180" s="287"/>
      <c r="IBY180" s="287"/>
      <c r="IBZ180" s="287"/>
      <c r="ICA180" s="287"/>
      <c r="ICB180" s="287"/>
      <c r="ICC180" s="287"/>
      <c r="ICD180" s="287"/>
      <c r="ICE180" s="287"/>
      <c r="ICF180" s="287"/>
      <c r="ICG180" s="287"/>
      <c r="ICH180" s="287"/>
      <c r="ICI180" s="287"/>
      <c r="ICJ180" s="287"/>
      <c r="ICK180" s="287"/>
      <c r="ICL180" s="287"/>
      <c r="ICM180" s="287"/>
      <c r="ICN180" s="287"/>
      <c r="ICO180" s="287"/>
      <c r="ICP180" s="287"/>
      <c r="ICQ180" s="287"/>
      <c r="ICR180" s="287"/>
      <c r="ICS180" s="287"/>
      <c r="ICT180" s="287"/>
      <c r="ICU180" s="287"/>
      <c r="ICV180" s="287"/>
      <c r="ICW180" s="287"/>
      <c r="ICX180" s="287"/>
      <c r="ICY180" s="287"/>
      <c r="ICZ180" s="287"/>
      <c r="IDA180" s="287"/>
      <c r="IDB180" s="287"/>
      <c r="IDC180" s="287"/>
      <c r="IDD180" s="287"/>
      <c r="IDE180" s="287"/>
      <c r="IDF180" s="287"/>
      <c r="IDG180" s="287"/>
      <c r="IDH180" s="287"/>
      <c r="IDI180" s="287"/>
      <c r="IDJ180" s="287"/>
      <c r="IDK180" s="287"/>
      <c r="IDL180" s="287"/>
      <c r="IDM180" s="287"/>
      <c r="IDN180" s="287"/>
      <c r="IDO180" s="287"/>
      <c r="IDP180" s="287"/>
      <c r="IDQ180" s="287"/>
      <c r="IDR180" s="287"/>
      <c r="IDS180" s="287"/>
      <c r="IDT180" s="287"/>
      <c r="IDU180" s="287"/>
      <c r="IDV180" s="287"/>
      <c r="IDW180" s="287"/>
      <c r="IDX180" s="287"/>
      <c r="IDY180" s="287"/>
      <c r="IDZ180" s="287"/>
      <c r="IEA180" s="287"/>
      <c r="IEB180" s="287"/>
      <c r="IEC180" s="287"/>
      <c r="IED180" s="287"/>
      <c r="IEE180" s="287"/>
      <c r="IEF180" s="287"/>
      <c r="IEG180" s="287"/>
      <c r="IEH180" s="287"/>
      <c r="IEI180" s="287"/>
      <c r="IEJ180" s="287"/>
      <c r="IEK180" s="287"/>
      <c r="IEL180" s="287"/>
      <c r="IEM180" s="287"/>
      <c r="IEN180" s="287"/>
      <c r="IEO180" s="287"/>
      <c r="IEP180" s="287"/>
      <c r="IEQ180" s="287"/>
      <c r="IER180" s="287"/>
      <c r="IES180" s="287"/>
      <c r="IET180" s="287"/>
      <c r="IEU180" s="287"/>
      <c r="IEV180" s="287"/>
      <c r="IEW180" s="287"/>
      <c r="IEX180" s="287"/>
      <c r="IEY180" s="287"/>
      <c r="IEZ180" s="287"/>
      <c r="IFA180" s="287"/>
      <c r="IFB180" s="287"/>
      <c r="IFC180" s="287"/>
      <c r="IFD180" s="287"/>
      <c r="IFE180" s="287"/>
      <c r="IFF180" s="287"/>
      <c r="IFG180" s="287"/>
      <c r="IFH180" s="287"/>
      <c r="IFI180" s="287"/>
      <c r="IFJ180" s="287"/>
      <c r="IFK180" s="287"/>
      <c r="IFL180" s="287"/>
      <c r="IFM180" s="287"/>
      <c r="IFN180" s="287"/>
      <c r="IFO180" s="287"/>
      <c r="IFP180" s="287"/>
      <c r="IFQ180" s="287"/>
      <c r="IFR180" s="287"/>
      <c r="IFS180" s="287"/>
      <c r="IFT180" s="287"/>
      <c r="IFU180" s="287"/>
      <c r="IFV180" s="287"/>
      <c r="IFW180" s="287"/>
      <c r="IFX180" s="287"/>
      <c r="IFY180" s="287"/>
      <c r="IFZ180" s="287"/>
      <c r="IGA180" s="287"/>
      <c r="IGB180" s="287"/>
      <c r="IGC180" s="287"/>
      <c r="IGD180" s="287"/>
      <c r="IGE180" s="287"/>
      <c r="IGF180" s="287"/>
      <c r="IGG180" s="287"/>
      <c r="IGH180" s="287"/>
      <c r="IGI180" s="287"/>
      <c r="IGJ180" s="287"/>
      <c r="IGK180" s="287"/>
      <c r="IGL180" s="287"/>
      <c r="IGM180" s="287"/>
      <c r="IGN180" s="287"/>
      <c r="IGO180" s="287"/>
      <c r="IGP180" s="287"/>
      <c r="IGQ180" s="287"/>
      <c r="IGR180" s="287"/>
      <c r="IGS180" s="287"/>
      <c r="IGT180" s="287"/>
      <c r="IGU180" s="287"/>
      <c r="IGV180" s="287"/>
      <c r="IGW180" s="287"/>
      <c r="IGX180" s="287"/>
      <c r="IGY180" s="287"/>
      <c r="IGZ180" s="287"/>
      <c r="IHA180" s="287"/>
      <c r="IHB180" s="287"/>
      <c r="IHC180" s="287"/>
      <c r="IHD180" s="287"/>
      <c r="IHE180" s="287"/>
      <c r="IHF180" s="287"/>
      <c r="IHG180" s="287"/>
      <c r="IHH180" s="287"/>
      <c r="IHI180" s="287"/>
      <c r="IHJ180" s="287"/>
      <c r="IHK180" s="287"/>
      <c r="IHL180" s="287"/>
      <c r="IHM180" s="287"/>
      <c r="IHN180" s="287"/>
      <c r="IHO180" s="287"/>
      <c r="IHP180" s="287"/>
      <c r="IHQ180" s="287"/>
      <c r="IHR180" s="287"/>
      <c r="IHS180" s="287"/>
      <c r="IHT180" s="287"/>
      <c r="IHU180" s="287"/>
      <c r="IHV180" s="287"/>
      <c r="IHW180" s="287"/>
      <c r="IHX180" s="287"/>
      <c r="IHY180" s="287"/>
      <c r="IHZ180" s="287"/>
      <c r="IIA180" s="287"/>
      <c r="IIB180" s="287"/>
      <c r="IIC180" s="287"/>
      <c r="IID180" s="287"/>
      <c r="IIE180" s="287"/>
      <c r="IIF180" s="287"/>
      <c r="IIG180" s="287"/>
      <c r="IIH180" s="287"/>
      <c r="III180" s="287"/>
      <c r="IIJ180" s="287"/>
      <c r="IIK180" s="287"/>
      <c r="IIL180" s="287"/>
      <c r="IIM180" s="287"/>
      <c r="IIN180" s="287"/>
      <c r="IIO180" s="287"/>
      <c r="IIP180" s="287"/>
      <c r="IIQ180" s="287"/>
      <c r="IIR180" s="287"/>
      <c r="IIS180" s="287"/>
      <c r="IIT180" s="287"/>
      <c r="IIU180" s="287"/>
      <c r="IIV180" s="287"/>
      <c r="IIW180" s="287"/>
      <c r="IIX180" s="287"/>
      <c r="IIY180" s="287"/>
      <c r="IIZ180" s="287"/>
      <c r="IJA180" s="287"/>
      <c r="IJB180" s="287"/>
      <c r="IJC180" s="287"/>
      <c r="IJD180" s="287"/>
      <c r="IJE180" s="287"/>
      <c r="IJF180" s="287"/>
      <c r="IJG180" s="287"/>
      <c r="IJH180" s="287"/>
      <c r="IJI180" s="287"/>
      <c r="IJJ180" s="287"/>
      <c r="IJK180" s="287"/>
      <c r="IJL180" s="287"/>
      <c r="IJM180" s="287"/>
      <c r="IJN180" s="287"/>
      <c r="IJO180" s="287"/>
      <c r="IJP180" s="287"/>
      <c r="IJQ180" s="287"/>
      <c r="IJR180" s="287"/>
      <c r="IJS180" s="287"/>
      <c r="IJT180" s="287"/>
      <c r="IJU180" s="287"/>
      <c r="IJV180" s="287"/>
      <c r="IJW180" s="287"/>
      <c r="IJX180" s="287"/>
      <c r="IJY180" s="287"/>
      <c r="IJZ180" s="287"/>
      <c r="IKA180" s="287"/>
      <c r="IKB180" s="287"/>
      <c r="IKC180" s="287"/>
      <c r="IKD180" s="287"/>
      <c r="IKE180" s="287"/>
      <c r="IKF180" s="287"/>
      <c r="IKG180" s="287"/>
      <c r="IKH180" s="287"/>
      <c r="IKI180" s="287"/>
      <c r="IKJ180" s="287"/>
      <c r="IKK180" s="287"/>
      <c r="IKL180" s="287"/>
      <c r="IKM180" s="287"/>
      <c r="IKN180" s="287"/>
      <c r="IKO180" s="287"/>
      <c r="IKP180" s="287"/>
      <c r="IKQ180" s="287"/>
      <c r="IKR180" s="287"/>
      <c r="IKS180" s="287"/>
      <c r="IKT180" s="287"/>
      <c r="IKU180" s="287"/>
      <c r="IKV180" s="287"/>
      <c r="IKW180" s="287"/>
      <c r="IKX180" s="287"/>
      <c r="IKY180" s="287"/>
      <c r="IKZ180" s="287"/>
      <c r="ILA180" s="287"/>
      <c r="ILB180" s="287"/>
      <c r="ILC180" s="287"/>
      <c r="ILD180" s="287"/>
      <c r="ILE180" s="287"/>
      <c r="ILF180" s="287"/>
      <c r="ILG180" s="287"/>
      <c r="ILH180" s="287"/>
      <c r="ILI180" s="287"/>
      <c r="ILJ180" s="287"/>
      <c r="ILK180" s="287"/>
      <c r="ILL180" s="287"/>
      <c r="ILM180" s="287"/>
      <c r="ILN180" s="287"/>
      <c r="ILO180" s="287"/>
      <c r="ILP180" s="287"/>
      <c r="ILQ180" s="287"/>
      <c r="ILR180" s="287"/>
      <c r="ILS180" s="287"/>
      <c r="ILT180" s="287"/>
      <c r="ILU180" s="287"/>
      <c r="ILV180" s="287"/>
      <c r="ILW180" s="287"/>
      <c r="ILX180" s="287"/>
      <c r="ILY180" s="287"/>
      <c r="ILZ180" s="287"/>
      <c r="IMA180" s="287"/>
      <c r="IMB180" s="287"/>
      <c r="IMC180" s="287"/>
      <c r="IMD180" s="287"/>
      <c r="IME180" s="287"/>
      <c r="IMF180" s="287"/>
      <c r="IMG180" s="287"/>
      <c r="IMH180" s="287"/>
      <c r="IMI180" s="287"/>
      <c r="IMJ180" s="287"/>
      <c r="IMK180" s="287"/>
      <c r="IML180" s="287"/>
      <c r="IMM180" s="287"/>
      <c r="IMN180" s="287"/>
      <c r="IMO180" s="287"/>
      <c r="IMP180" s="287"/>
      <c r="IMQ180" s="287"/>
      <c r="IMR180" s="287"/>
      <c r="IMS180" s="287"/>
      <c r="IMT180" s="287"/>
      <c r="IMU180" s="287"/>
      <c r="IMV180" s="287"/>
      <c r="IMW180" s="287"/>
      <c r="IMX180" s="287"/>
      <c r="IMY180" s="287"/>
      <c r="IMZ180" s="287"/>
      <c r="INA180" s="287"/>
      <c r="INB180" s="287"/>
      <c r="INC180" s="287"/>
      <c r="IND180" s="287"/>
      <c r="INE180" s="287"/>
      <c r="INF180" s="287"/>
      <c r="ING180" s="287"/>
      <c r="INH180" s="287"/>
      <c r="INI180" s="287"/>
      <c r="INJ180" s="287"/>
      <c r="INK180" s="287"/>
      <c r="INL180" s="287"/>
      <c r="INM180" s="287"/>
      <c r="INN180" s="287"/>
      <c r="INO180" s="287"/>
      <c r="INP180" s="287"/>
      <c r="INQ180" s="287"/>
      <c r="INR180" s="287"/>
      <c r="INS180" s="287"/>
      <c r="INT180" s="287"/>
      <c r="INU180" s="287"/>
      <c r="INV180" s="287"/>
      <c r="INW180" s="287"/>
      <c r="INX180" s="287"/>
      <c r="INY180" s="287"/>
      <c r="INZ180" s="287"/>
      <c r="IOA180" s="287"/>
      <c r="IOB180" s="287"/>
      <c r="IOC180" s="287"/>
      <c r="IOD180" s="287"/>
      <c r="IOE180" s="287"/>
      <c r="IOF180" s="287"/>
      <c r="IOG180" s="287"/>
      <c r="IOH180" s="287"/>
      <c r="IOI180" s="287"/>
      <c r="IOJ180" s="287"/>
      <c r="IOK180" s="287"/>
      <c r="IOL180" s="287"/>
      <c r="IOM180" s="287"/>
      <c r="ION180" s="287"/>
      <c r="IOO180" s="287"/>
      <c r="IOP180" s="287"/>
      <c r="IOQ180" s="287"/>
      <c r="IOR180" s="287"/>
      <c r="IOS180" s="287"/>
      <c r="IOT180" s="287"/>
      <c r="IOU180" s="287"/>
      <c r="IOV180" s="287"/>
      <c r="IOW180" s="287"/>
      <c r="IOX180" s="287"/>
      <c r="IOY180" s="287"/>
      <c r="IOZ180" s="287"/>
      <c r="IPA180" s="287"/>
      <c r="IPB180" s="287"/>
      <c r="IPC180" s="287"/>
      <c r="IPD180" s="287"/>
      <c r="IPE180" s="287"/>
      <c r="IPF180" s="287"/>
      <c r="IPG180" s="287"/>
      <c r="IPH180" s="287"/>
      <c r="IPI180" s="287"/>
      <c r="IPJ180" s="287"/>
      <c r="IPK180" s="287"/>
      <c r="IPL180" s="287"/>
      <c r="IPM180" s="287"/>
      <c r="IPN180" s="287"/>
      <c r="IPO180" s="287"/>
      <c r="IPP180" s="287"/>
      <c r="IPQ180" s="287"/>
      <c r="IPR180" s="287"/>
      <c r="IPS180" s="287"/>
      <c r="IPT180" s="287"/>
      <c r="IPU180" s="287"/>
      <c r="IPV180" s="287"/>
      <c r="IPW180" s="287"/>
      <c r="IPX180" s="287"/>
      <c r="IPY180" s="287"/>
      <c r="IPZ180" s="287"/>
      <c r="IQA180" s="287"/>
      <c r="IQB180" s="287"/>
      <c r="IQC180" s="287"/>
      <c r="IQD180" s="287"/>
      <c r="IQE180" s="287"/>
      <c r="IQF180" s="287"/>
      <c r="IQG180" s="287"/>
      <c r="IQH180" s="287"/>
      <c r="IQI180" s="287"/>
      <c r="IQJ180" s="287"/>
      <c r="IQK180" s="287"/>
      <c r="IQL180" s="287"/>
      <c r="IQM180" s="287"/>
      <c r="IQN180" s="287"/>
      <c r="IQO180" s="287"/>
      <c r="IQP180" s="287"/>
      <c r="IQQ180" s="287"/>
      <c r="IQR180" s="287"/>
      <c r="IQS180" s="287"/>
      <c r="IQT180" s="287"/>
      <c r="IQU180" s="287"/>
      <c r="IQV180" s="287"/>
      <c r="IQW180" s="287"/>
      <c r="IQX180" s="287"/>
      <c r="IQY180" s="287"/>
      <c r="IQZ180" s="287"/>
      <c r="IRA180" s="287"/>
      <c r="IRB180" s="287"/>
      <c r="IRC180" s="287"/>
      <c r="IRD180" s="287"/>
      <c r="IRE180" s="287"/>
      <c r="IRF180" s="287"/>
      <c r="IRG180" s="287"/>
      <c r="IRH180" s="287"/>
      <c r="IRI180" s="287"/>
      <c r="IRJ180" s="287"/>
      <c r="IRK180" s="287"/>
      <c r="IRL180" s="287"/>
      <c r="IRM180" s="287"/>
      <c r="IRN180" s="287"/>
      <c r="IRO180" s="287"/>
      <c r="IRP180" s="287"/>
      <c r="IRQ180" s="287"/>
      <c r="IRR180" s="287"/>
      <c r="IRS180" s="287"/>
      <c r="IRT180" s="287"/>
      <c r="IRU180" s="287"/>
      <c r="IRV180" s="287"/>
      <c r="IRW180" s="287"/>
      <c r="IRX180" s="287"/>
      <c r="IRY180" s="287"/>
      <c r="IRZ180" s="287"/>
      <c r="ISA180" s="287"/>
      <c r="ISB180" s="287"/>
      <c r="ISC180" s="287"/>
      <c r="ISD180" s="287"/>
      <c r="ISE180" s="287"/>
      <c r="ISF180" s="287"/>
      <c r="ISG180" s="287"/>
      <c r="ISH180" s="287"/>
      <c r="ISI180" s="287"/>
      <c r="ISJ180" s="287"/>
      <c r="ISK180" s="287"/>
      <c r="ISL180" s="287"/>
      <c r="ISM180" s="287"/>
      <c r="ISN180" s="287"/>
      <c r="ISO180" s="287"/>
      <c r="ISP180" s="287"/>
      <c r="ISQ180" s="287"/>
      <c r="ISR180" s="287"/>
      <c r="ISS180" s="287"/>
      <c r="IST180" s="287"/>
      <c r="ISU180" s="287"/>
      <c r="ISV180" s="287"/>
      <c r="ISW180" s="287"/>
      <c r="ISX180" s="287"/>
      <c r="ISY180" s="287"/>
      <c r="ISZ180" s="287"/>
      <c r="ITA180" s="287"/>
      <c r="ITB180" s="287"/>
      <c r="ITC180" s="287"/>
      <c r="ITD180" s="287"/>
      <c r="ITE180" s="287"/>
      <c r="ITF180" s="287"/>
      <c r="ITG180" s="287"/>
      <c r="ITH180" s="287"/>
      <c r="ITI180" s="287"/>
      <c r="ITJ180" s="287"/>
      <c r="ITK180" s="287"/>
      <c r="ITL180" s="287"/>
      <c r="ITM180" s="287"/>
      <c r="ITN180" s="287"/>
      <c r="ITO180" s="287"/>
      <c r="ITP180" s="287"/>
      <c r="ITQ180" s="287"/>
      <c r="ITR180" s="287"/>
      <c r="ITS180" s="287"/>
      <c r="ITT180" s="287"/>
      <c r="ITU180" s="287"/>
      <c r="ITV180" s="287"/>
      <c r="ITW180" s="287"/>
      <c r="ITX180" s="287"/>
      <c r="ITY180" s="287"/>
      <c r="ITZ180" s="287"/>
      <c r="IUA180" s="287"/>
      <c r="IUB180" s="287"/>
      <c r="IUC180" s="287"/>
      <c r="IUD180" s="287"/>
      <c r="IUE180" s="287"/>
      <c r="IUF180" s="287"/>
      <c r="IUG180" s="287"/>
      <c r="IUH180" s="287"/>
      <c r="IUI180" s="287"/>
      <c r="IUJ180" s="287"/>
      <c r="IUK180" s="287"/>
      <c r="IUL180" s="287"/>
      <c r="IUM180" s="287"/>
      <c r="IUN180" s="287"/>
      <c r="IUO180" s="287"/>
      <c r="IUP180" s="287"/>
      <c r="IUQ180" s="287"/>
      <c r="IUR180" s="287"/>
      <c r="IUS180" s="287"/>
      <c r="IUT180" s="287"/>
      <c r="IUU180" s="287"/>
      <c r="IUV180" s="287"/>
      <c r="IUW180" s="287"/>
      <c r="IUX180" s="287"/>
      <c r="IUY180" s="287"/>
      <c r="IUZ180" s="287"/>
      <c r="IVA180" s="287"/>
      <c r="IVB180" s="287"/>
      <c r="IVC180" s="287"/>
      <c r="IVD180" s="287"/>
      <c r="IVE180" s="287"/>
      <c r="IVF180" s="287"/>
      <c r="IVG180" s="287"/>
      <c r="IVH180" s="287"/>
      <c r="IVI180" s="287"/>
      <c r="IVJ180" s="287"/>
      <c r="IVK180" s="287"/>
      <c r="IVL180" s="287"/>
      <c r="IVM180" s="287"/>
      <c r="IVN180" s="287"/>
      <c r="IVO180" s="287"/>
      <c r="IVP180" s="287"/>
      <c r="IVQ180" s="287"/>
      <c r="IVR180" s="287"/>
      <c r="IVS180" s="287"/>
      <c r="IVT180" s="287"/>
      <c r="IVU180" s="287"/>
      <c r="IVV180" s="287"/>
      <c r="IVW180" s="287"/>
      <c r="IVX180" s="287"/>
      <c r="IVY180" s="287"/>
      <c r="IVZ180" s="287"/>
      <c r="IWA180" s="287"/>
      <c r="IWB180" s="287"/>
      <c r="IWC180" s="287"/>
      <c r="IWD180" s="287"/>
      <c r="IWE180" s="287"/>
      <c r="IWF180" s="287"/>
      <c r="IWG180" s="287"/>
      <c r="IWH180" s="287"/>
      <c r="IWI180" s="287"/>
      <c r="IWJ180" s="287"/>
      <c r="IWK180" s="287"/>
      <c r="IWL180" s="287"/>
      <c r="IWM180" s="287"/>
      <c r="IWN180" s="287"/>
      <c r="IWO180" s="287"/>
      <c r="IWP180" s="287"/>
      <c r="IWQ180" s="287"/>
      <c r="IWR180" s="287"/>
      <c r="IWS180" s="287"/>
      <c r="IWT180" s="287"/>
      <c r="IWU180" s="287"/>
      <c r="IWV180" s="287"/>
      <c r="IWW180" s="287"/>
      <c r="IWX180" s="287"/>
      <c r="IWY180" s="287"/>
      <c r="IWZ180" s="287"/>
      <c r="IXA180" s="287"/>
      <c r="IXB180" s="287"/>
      <c r="IXC180" s="287"/>
      <c r="IXD180" s="287"/>
      <c r="IXE180" s="287"/>
      <c r="IXF180" s="287"/>
      <c r="IXG180" s="287"/>
      <c r="IXH180" s="287"/>
      <c r="IXI180" s="287"/>
      <c r="IXJ180" s="287"/>
      <c r="IXK180" s="287"/>
      <c r="IXL180" s="287"/>
      <c r="IXM180" s="287"/>
      <c r="IXN180" s="287"/>
      <c r="IXO180" s="287"/>
      <c r="IXP180" s="287"/>
      <c r="IXQ180" s="287"/>
      <c r="IXR180" s="287"/>
      <c r="IXS180" s="287"/>
      <c r="IXT180" s="287"/>
      <c r="IXU180" s="287"/>
      <c r="IXV180" s="287"/>
      <c r="IXW180" s="287"/>
      <c r="IXX180" s="287"/>
      <c r="IXY180" s="287"/>
      <c r="IXZ180" s="287"/>
      <c r="IYA180" s="287"/>
      <c r="IYB180" s="287"/>
      <c r="IYC180" s="287"/>
      <c r="IYD180" s="287"/>
      <c r="IYE180" s="287"/>
      <c r="IYF180" s="287"/>
      <c r="IYG180" s="287"/>
      <c r="IYH180" s="287"/>
      <c r="IYI180" s="287"/>
      <c r="IYJ180" s="287"/>
      <c r="IYK180" s="287"/>
      <c r="IYL180" s="287"/>
      <c r="IYM180" s="287"/>
      <c r="IYN180" s="287"/>
      <c r="IYO180" s="287"/>
      <c r="IYP180" s="287"/>
      <c r="IYQ180" s="287"/>
      <c r="IYR180" s="287"/>
      <c r="IYS180" s="287"/>
      <c r="IYT180" s="287"/>
      <c r="IYU180" s="287"/>
      <c r="IYV180" s="287"/>
      <c r="IYW180" s="287"/>
      <c r="IYX180" s="287"/>
      <c r="IYY180" s="287"/>
      <c r="IYZ180" s="287"/>
      <c r="IZA180" s="287"/>
      <c r="IZB180" s="287"/>
      <c r="IZC180" s="287"/>
      <c r="IZD180" s="287"/>
      <c r="IZE180" s="287"/>
      <c r="IZF180" s="287"/>
      <c r="IZG180" s="287"/>
      <c r="IZH180" s="287"/>
      <c r="IZI180" s="287"/>
      <c r="IZJ180" s="287"/>
      <c r="IZK180" s="287"/>
      <c r="IZL180" s="287"/>
      <c r="IZM180" s="287"/>
      <c r="IZN180" s="287"/>
      <c r="IZO180" s="287"/>
      <c r="IZP180" s="287"/>
      <c r="IZQ180" s="287"/>
      <c r="IZR180" s="287"/>
      <c r="IZS180" s="287"/>
      <c r="IZT180" s="287"/>
      <c r="IZU180" s="287"/>
      <c r="IZV180" s="287"/>
      <c r="IZW180" s="287"/>
      <c r="IZX180" s="287"/>
      <c r="IZY180" s="287"/>
      <c r="IZZ180" s="287"/>
      <c r="JAA180" s="287"/>
      <c r="JAB180" s="287"/>
      <c r="JAC180" s="287"/>
      <c r="JAD180" s="287"/>
      <c r="JAE180" s="287"/>
      <c r="JAF180" s="287"/>
      <c r="JAG180" s="287"/>
      <c r="JAH180" s="287"/>
      <c r="JAI180" s="287"/>
      <c r="JAJ180" s="287"/>
      <c r="JAK180" s="287"/>
      <c r="JAL180" s="287"/>
      <c r="JAM180" s="287"/>
      <c r="JAN180" s="287"/>
      <c r="JAO180" s="287"/>
      <c r="JAP180" s="287"/>
      <c r="JAQ180" s="287"/>
      <c r="JAR180" s="287"/>
      <c r="JAS180" s="287"/>
      <c r="JAT180" s="287"/>
      <c r="JAU180" s="287"/>
      <c r="JAV180" s="287"/>
      <c r="JAW180" s="287"/>
      <c r="JAX180" s="287"/>
      <c r="JAY180" s="287"/>
      <c r="JAZ180" s="287"/>
      <c r="JBA180" s="287"/>
      <c r="JBB180" s="287"/>
      <c r="JBC180" s="287"/>
      <c r="JBD180" s="287"/>
      <c r="JBE180" s="287"/>
      <c r="JBF180" s="287"/>
      <c r="JBG180" s="287"/>
      <c r="JBH180" s="287"/>
      <c r="JBI180" s="287"/>
      <c r="JBJ180" s="287"/>
      <c r="JBK180" s="287"/>
      <c r="JBL180" s="287"/>
      <c r="JBM180" s="287"/>
      <c r="JBN180" s="287"/>
      <c r="JBO180" s="287"/>
      <c r="JBP180" s="287"/>
      <c r="JBQ180" s="287"/>
      <c r="JBR180" s="287"/>
      <c r="JBS180" s="287"/>
      <c r="JBT180" s="287"/>
      <c r="JBU180" s="287"/>
      <c r="JBV180" s="287"/>
      <c r="JBW180" s="287"/>
      <c r="JBX180" s="287"/>
      <c r="JBY180" s="287"/>
      <c r="JBZ180" s="287"/>
      <c r="JCA180" s="287"/>
      <c r="JCB180" s="287"/>
      <c r="JCC180" s="287"/>
      <c r="JCD180" s="287"/>
      <c r="JCE180" s="287"/>
      <c r="JCF180" s="287"/>
      <c r="JCG180" s="287"/>
      <c r="JCH180" s="287"/>
      <c r="JCI180" s="287"/>
      <c r="JCJ180" s="287"/>
      <c r="JCK180" s="287"/>
      <c r="JCL180" s="287"/>
      <c r="JCM180" s="287"/>
      <c r="JCN180" s="287"/>
      <c r="JCO180" s="287"/>
      <c r="JCP180" s="287"/>
      <c r="JCQ180" s="287"/>
      <c r="JCR180" s="287"/>
      <c r="JCS180" s="287"/>
      <c r="JCT180" s="287"/>
      <c r="JCU180" s="287"/>
      <c r="JCV180" s="287"/>
      <c r="JCW180" s="287"/>
      <c r="JCX180" s="287"/>
      <c r="JCY180" s="287"/>
      <c r="JCZ180" s="287"/>
      <c r="JDA180" s="287"/>
      <c r="JDB180" s="287"/>
      <c r="JDC180" s="287"/>
      <c r="JDD180" s="287"/>
      <c r="JDE180" s="287"/>
      <c r="JDF180" s="287"/>
      <c r="JDG180" s="287"/>
      <c r="JDH180" s="287"/>
      <c r="JDI180" s="287"/>
      <c r="JDJ180" s="287"/>
      <c r="JDK180" s="287"/>
      <c r="JDL180" s="287"/>
      <c r="JDM180" s="287"/>
      <c r="JDN180" s="287"/>
      <c r="JDO180" s="287"/>
      <c r="JDP180" s="287"/>
      <c r="JDQ180" s="287"/>
      <c r="JDR180" s="287"/>
      <c r="JDS180" s="287"/>
      <c r="JDT180" s="287"/>
      <c r="JDU180" s="287"/>
      <c r="JDV180" s="287"/>
      <c r="JDW180" s="287"/>
      <c r="JDX180" s="287"/>
      <c r="JDY180" s="287"/>
      <c r="JDZ180" s="287"/>
      <c r="JEA180" s="287"/>
      <c r="JEB180" s="287"/>
      <c r="JEC180" s="287"/>
      <c r="JED180" s="287"/>
      <c r="JEE180" s="287"/>
      <c r="JEF180" s="287"/>
      <c r="JEG180" s="287"/>
      <c r="JEH180" s="287"/>
      <c r="JEI180" s="287"/>
      <c r="JEJ180" s="287"/>
      <c r="JEK180" s="287"/>
      <c r="JEL180" s="287"/>
      <c r="JEM180" s="287"/>
      <c r="JEN180" s="287"/>
      <c r="JEO180" s="287"/>
      <c r="JEP180" s="287"/>
      <c r="JEQ180" s="287"/>
      <c r="JER180" s="287"/>
      <c r="JES180" s="287"/>
      <c r="JET180" s="287"/>
      <c r="JEU180" s="287"/>
      <c r="JEV180" s="287"/>
      <c r="JEW180" s="287"/>
      <c r="JEX180" s="287"/>
      <c r="JEY180" s="287"/>
      <c r="JEZ180" s="287"/>
      <c r="JFA180" s="287"/>
      <c r="JFB180" s="287"/>
      <c r="JFC180" s="287"/>
      <c r="JFD180" s="287"/>
      <c r="JFE180" s="287"/>
      <c r="JFF180" s="287"/>
      <c r="JFG180" s="287"/>
      <c r="JFH180" s="287"/>
      <c r="JFI180" s="287"/>
      <c r="JFJ180" s="287"/>
      <c r="JFK180" s="287"/>
      <c r="JFL180" s="287"/>
      <c r="JFM180" s="287"/>
      <c r="JFN180" s="287"/>
      <c r="JFO180" s="287"/>
      <c r="JFP180" s="287"/>
      <c r="JFQ180" s="287"/>
      <c r="JFR180" s="287"/>
      <c r="JFS180" s="287"/>
      <c r="JFT180" s="287"/>
      <c r="JFU180" s="287"/>
      <c r="JFV180" s="287"/>
      <c r="JFW180" s="287"/>
      <c r="JFX180" s="287"/>
      <c r="JFY180" s="287"/>
      <c r="JFZ180" s="287"/>
      <c r="JGA180" s="287"/>
      <c r="JGB180" s="287"/>
      <c r="JGC180" s="287"/>
      <c r="JGD180" s="287"/>
      <c r="JGE180" s="287"/>
      <c r="JGF180" s="287"/>
      <c r="JGG180" s="287"/>
      <c r="JGH180" s="287"/>
      <c r="JGI180" s="287"/>
      <c r="JGJ180" s="287"/>
      <c r="JGK180" s="287"/>
      <c r="JGL180" s="287"/>
      <c r="JGM180" s="287"/>
      <c r="JGN180" s="287"/>
      <c r="JGO180" s="287"/>
      <c r="JGP180" s="287"/>
      <c r="JGQ180" s="287"/>
      <c r="JGR180" s="287"/>
      <c r="JGS180" s="287"/>
      <c r="JGT180" s="287"/>
      <c r="JGU180" s="287"/>
      <c r="JGV180" s="287"/>
      <c r="JGW180" s="287"/>
      <c r="JGX180" s="287"/>
      <c r="JGY180" s="287"/>
      <c r="JGZ180" s="287"/>
      <c r="JHA180" s="287"/>
      <c r="JHB180" s="287"/>
      <c r="JHC180" s="287"/>
      <c r="JHD180" s="287"/>
      <c r="JHE180" s="287"/>
      <c r="JHF180" s="287"/>
      <c r="JHG180" s="287"/>
      <c r="JHH180" s="287"/>
      <c r="JHI180" s="287"/>
      <c r="JHJ180" s="287"/>
      <c r="JHK180" s="287"/>
      <c r="JHL180" s="287"/>
      <c r="JHM180" s="287"/>
      <c r="JHN180" s="287"/>
      <c r="JHO180" s="287"/>
      <c r="JHP180" s="287"/>
      <c r="JHQ180" s="287"/>
      <c r="JHR180" s="287"/>
      <c r="JHS180" s="287"/>
      <c r="JHT180" s="287"/>
      <c r="JHU180" s="287"/>
      <c r="JHV180" s="287"/>
      <c r="JHW180" s="287"/>
      <c r="JHX180" s="287"/>
      <c r="JHY180" s="287"/>
      <c r="JHZ180" s="287"/>
      <c r="JIA180" s="287"/>
      <c r="JIB180" s="287"/>
      <c r="JIC180" s="287"/>
      <c r="JID180" s="287"/>
      <c r="JIE180" s="287"/>
      <c r="JIF180" s="287"/>
      <c r="JIG180" s="287"/>
      <c r="JIH180" s="287"/>
      <c r="JII180" s="287"/>
      <c r="JIJ180" s="287"/>
      <c r="JIK180" s="287"/>
      <c r="JIL180" s="287"/>
      <c r="JIM180" s="287"/>
      <c r="JIN180" s="287"/>
      <c r="JIO180" s="287"/>
      <c r="JIP180" s="287"/>
      <c r="JIQ180" s="287"/>
      <c r="JIR180" s="287"/>
      <c r="JIS180" s="287"/>
      <c r="JIT180" s="287"/>
      <c r="JIU180" s="287"/>
      <c r="JIV180" s="287"/>
      <c r="JIW180" s="287"/>
      <c r="JIX180" s="287"/>
      <c r="JIY180" s="287"/>
      <c r="JIZ180" s="287"/>
      <c r="JJA180" s="287"/>
      <c r="JJB180" s="287"/>
      <c r="JJC180" s="287"/>
      <c r="JJD180" s="287"/>
      <c r="JJE180" s="287"/>
      <c r="JJF180" s="287"/>
      <c r="JJG180" s="287"/>
      <c r="JJH180" s="287"/>
      <c r="JJI180" s="287"/>
      <c r="JJJ180" s="287"/>
      <c r="JJK180" s="287"/>
      <c r="JJL180" s="287"/>
      <c r="JJM180" s="287"/>
      <c r="JJN180" s="287"/>
      <c r="JJO180" s="287"/>
      <c r="JJP180" s="287"/>
      <c r="JJQ180" s="287"/>
      <c r="JJR180" s="287"/>
      <c r="JJS180" s="287"/>
      <c r="JJT180" s="287"/>
      <c r="JJU180" s="287"/>
      <c r="JJV180" s="287"/>
      <c r="JJW180" s="287"/>
      <c r="JJX180" s="287"/>
      <c r="JJY180" s="287"/>
      <c r="JJZ180" s="287"/>
      <c r="JKA180" s="287"/>
      <c r="JKB180" s="287"/>
      <c r="JKC180" s="287"/>
      <c r="JKD180" s="287"/>
      <c r="JKE180" s="287"/>
      <c r="JKF180" s="287"/>
      <c r="JKG180" s="287"/>
      <c r="JKH180" s="287"/>
      <c r="JKI180" s="287"/>
      <c r="JKJ180" s="287"/>
      <c r="JKK180" s="287"/>
      <c r="JKL180" s="287"/>
      <c r="JKM180" s="287"/>
      <c r="JKN180" s="287"/>
      <c r="JKO180" s="287"/>
      <c r="JKP180" s="287"/>
      <c r="JKQ180" s="287"/>
      <c r="JKR180" s="287"/>
      <c r="JKS180" s="287"/>
      <c r="JKT180" s="287"/>
      <c r="JKU180" s="287"/>
      <c r="JKV180" s="287"/>
      <c r="JKW180" s="287"/>
      <c r="JKX180" s="287"/>
      <c r="JKY180" s="287"/>
      <c r="JKZ180" s="287"/>
      <c r="JLA180" s="287"/>
      <c r="JLB180" s="287"/>
      <c r="JLC180" s="287"/>
      <c r="JLD180" s="287"/>
      <c r="JLE180" s="287"/>
      <c r="JLF180" s="287"/>
      <c r="JLG180" s="287"/>
      <c r="JLH180" s="287"/>
      <c r="JLI180" s="287"/>
      <c r="JLJ180" s="287"/>
      <c r="JLK180" s="287"/>
      <c r="JLL180" s="287"/>
      <c r="JLM180" s="287"/>
      <c r="JLN180" s="287"/>
      <c r="JLO180" s="287"/>
      <c r="JLP180" s="287"/>
      <c r="JLQ180" s="287"/>
      <c r="JLR180" s="287"/>
      <c r="JLS180" s="287"/>
      <c r="JLT180" s="287"/>
      <c r="JLU180" s="287"/>
      <c r="JLV180" s="287"/>
      <c r="JLW180" s="287"/>
      <c r="JLX180" s="287"/>
      <c r="JLY180" s="287"/>
      <c r="JLZ180" s="287"/>
      <c r="JMA180" s="287"/>
      <c r="JMB180" s="287"/>
      <c r="JMC180" s="287"/>
      <c r="JMD180" s="287"/>
      <c r="JME180" s="287"/>
      <c r="JMF180" s="287"/>
      <c r="JMG180" s="287"/>
      <c r="JMH180" s="287"/>
      <c r="JMI180" s="287"/>
      <c r="JMJ180" s="287"/>
      <c r="JMK180" s="287"/>
      <c r="JML180" s="287"/>
      <c r="JMM180" s="287"/>
      <c r="JMN180" s="287"/>
      <c r="JMO180" s="287"/>
      <c r="JMP180" s="287"/>
      <c r="JMQ180" s="287"/>
      <c r="JMR180" s="287"/>
      <c r="JMS180" s="287"/>
      <c r="JMT180" s="287"/>
      <c r="JMU180" s="287"/>
      <c r="JMV180" s="287"/>
      <c r="JMW180" s="287"/>
      <c r="JMX180" s="287"/>
      <c r="JMY180" s="287"/>
      <c r="JMZ180" s="287"/>
      <c r="JNA180" s="287"/>
      <c r="JNB180" s="287"/>
      <c r="JNC180" s="287"/>
      <c r="JND180" s="287"/>
      <c r="JNE180" s="287"/>
      <c r="JNF180" s="287"/>
      <c r="JNG180" s="287"/>
      <c r="JNH180" s="287"/>
      <c r="JNI180" s="287"/>
      <c r="JNJ180" s="287"/>
      <c r="JNK180" s="287"/>
      <c r="JNL180" s="287"/>
      <c r="JNM180" s="287"/>
      <c r="JNN180" s="287"/>
      <c r="JNO180" s="287"/>
      <c r="JNP180" s="287"/>
      <c r="JNQ180" s="287"/>
      <c r="JNR180" s="287"/>
      <c r="JNS180" s="287"/>
      <c r="JNT180" s="287"/>
      <c r="JNU180" s="287"/>
      <c r="JNV180" s="287"/>
      <c r="JNW180" s="287"/>
      <c r="JNX180" s="287"/>
      <c r="JNY180" s="287"/>
      <c r="JNZ180" s="287"/>
      <c r="JOA180" s="287"/>
      <c r="JOB180" s="287"/>
      <c r="JOC180" s="287"/>
      <c r="JOD180" s="287"/>
      <c r="JOE180" s="287"/>
      <c r="JOF180" s="287"/>
      <c r="JOG180" s="287"/>
      <c r="JOH180" s="287"/>
      <c r="JOI180" s="287"/>
      <c r="JOJ180" s="287"/>
      <c r="JOK180" s="287"/>
      <c r="JOL180" s="287"/>
      <c r="JOM180" s="287"/>
      <c r="JON180" s="287"/>
      <c r="JOO180" s="287"/>
      <c r="JOP180" s="287"/>
      <c r="JOQ180" s="287"/>
      <c r="JOR180" s="287"/>
      <c r="JOS180" s="287"/>
      <c r="JOT180" s="287"/>
      <c r="JOU180" s="287"/>
      <c r="JOV180" s="287"/>
      <c r="JOW180" s="287"/>
      <c r="JOX180" s="287"/>
      <c r="JOY180" s="287"/>
      <c r="JOZ180" s="287"/>
      <c r="JPA180" s="287"/>
      <c r="JPB180" s="287"/>
      <c r="JPC180" s="287"/>
      <c r="JPD180" s="287"/>
      <c r="JPE180" s="287"/>
      <c r="JPF180" s="287"/>
      <c r="JPG180" s="287"/>
      <c r="JPH180" s="287"/>
      <c r="JPI180" s="287"/>
      <c r="JPJ180" s="287"/>
      <c r="JPK180" s="287"/>
      <c r="JPL180" s="287"/>
      <c r="JPM180" s="287"/>
      <c r="JPN180" s="287"/>
      <c r="JPO180" s="287"/>
      <c r="JPP180" s="287"/>
      <c r="JPQ180" s="287"/>
      <c r="JPR180" s="287"/>
      <c r="JPS180" s="287"/>
      <c r="JPT180" s="287"/>
      <c r="JPU180" s="287"/>
      <c r="JPV180" s="287"/>
      <c r="JPW180" s="287"/>
      <c r="JPX180" s="287"/>
      <c r="JPY180" s="287"/>
      <c r="JPZ180" s="287"/>
      <c r="JQA180" s="287"/>
      <c r="JQB180" s="287"/>
      <c r="JQC180" s="287"/>
      <c r="JQD180" s="287"/>
      <c r="JQE180" s="287"/>
      <c r="JQF180" s="287"/>
      <c r="JQG180" s="287"/>
      <c r="JQH180" s="287"/>
      <c r="JQI180" s="287"/>
      <c r="JQJ180" s="287"/>
      <c r="JQK180" s="287"/>
      <c r="JQL180" s="287"/>
      <c r="JQM180" s="287"/>
      <c r="JQN180" s="287"/>
      <c r="JQO180" s="287"/>
      <c r="JQP180" s="287"/>
      <c r="JQQ180" s="287"/>
      <c r="JQR180" s="287"/>
      <c r="JQS180" s="287"/>
      <c r="JQT180" s="287"/>
      <c r="JQU180" s="287"/>
      <c r="JQV180" s="287"/>
      <c r="JQW180" s="287"/>
      <c r="JQX180" s="287"/>
      <c r="JQY180" s="287"/>
      <c r="JQZ180" s="287"/>
      <c r="JRA180" s="287"/>
      <c r="JRB180" s="287"/>
      <c r="JRC180" s="287"/>
      <c r="JRD180" s="287"/>
      <c r="JRE180" s="287"/>
      <c r="JRF180" s="287"/>
      <c r="JRG180" s="287"/>
      <c r="JRH180" s="287"/>
      <c r="JRI180" s="287"/>
      <c r="JRJ180" s="287"/>
      <c r="JRK180" s="287"/>
      <c r="JRL180" s="287"/>
      <c r="JRM180" s="287"/>
      <c r="JRN180" s="287"/>
      <c r="JRO180" s="287"/>
      <c r="JRP180" s="287"/>
      <c r="JRQ180" s="287"/>
      <c r="JRR180" s="287"/>
      <c r="JRS180" s="287"/>
      <c r="JRT180" s="287"/>
      <c r="JRU180" s="287"/>
      <c r="JRV180" s="287"/>
      <c r="JRW180" s="287"/>
      <c r="JRX180" s="287"/>
      <c r="JRY180" s="287"/>
      <c r="JRZ180" s="287"/>
      <c r="JSA180" s="287"/>
      <c r="JSB180" s="287"/>
      <c r="JSC180" s="287"/>
      <c r="JSD180" s="287"/>
      <c r="JSE180" s="287"/>
      <c r="JSF180" s="287"/>
      <c r="JSG180" s="287"/>
      <c r="JSH180" s="287"/>
      <c r="JSI180" s="287"/>
      <c r="JSJ180" s="287"/>
      <c r="JSK180" s="287"/>
      <c r="JSL180" s="287"/>
      <c r="JSM180" s="287"/>
      <c r="JSN180" s="287"/>
      <c r="JSO180" s="287"/>
      <c r="JSP180" s="287"/>
      <c r="JSQ180" s="287"/>
      <c r="JSR180" s="287"/>
      <c r="JSS180" s="287"/>
      <c r="JST180" s="287"/>
      <c r="JSU180" s="287"/>
      <c r="JSV180" s="287"/>
      <c r="JSW180" s="287"/>
      <c r="JSX180" s="287"/>
      <c r="JSY180" s="287"/>
      <c r="JSZ180" s="287"/>
      <c r="JTA180" s="287"/>
      <c r="JTB180" s="287"/>
      <c r="JTC180" s="287"/>
      <c r="JTD180" s="287"/>
      <c r="JTE180" s="287"/>
      <c r="JTF180" s="287"/>
      <c r="JTG180" s="287"/>
      <c r="JTH180" s="287"/>
      <c r="JTI180" s="287"/>
      <c r="JTJ180" s="287"/>
      <c r="JTK180" s="287"/>
      <c r="JTL180" s="287"/>
      <c r="JTM180" s="287"/>
      <c r="JTN180" s="287"/>
      <c r="JTO180" s="287"/>
      <c r="JTP180" s="287"/>
      <c r="JTQ180" s="287"/>
      <c r="JTR180" s="287"/>
      <c r="JTS180" s="287"/>
      <c r="JTT180" s="287"/>
      <c r="JTU180" s="287"/>
      <c r="JTV180" s="287"/>
      <c r="JTW180" s="287"/>
      <c r="JTX180" s="287"/>
      <c r="JTY180" s="287"/>
      <c r="JTZ180" s="287"/>
      <c r="JUA180" s="287"/>
      <c r="JUB180" s="287"/>
      <c r="JUC180" s="287"/>
      <c r="JUD180" s="287"/>
      <c r="JUE180" s="287"/>
      <c r="JUF180" s="287"/>
      <c r="JUG180" s="287"/>
      <c r="JUH180" s="287"/>
      <c r="JUI180" s="287"/>
      <c r="JUJ180" s="287"/>
      <c r="JUK180" s="287"/>
      <c r="JUL180" s="287"/>
      <c r="JUM180" s="287"/>
      <c r="JUN180" s="287"/>
      <c r="JUO180" s="287"/>
      <c r="JUP180" s="287"/>
      <c r="JUQ180" s="287"/>
      <c r="JUR180" s="287"/>
      <c r="JUS180" s="287"/>
      <c r="JUT180" s="287"/>
      <c r="JUU180" s="287"/>
      <c r="JUV180" s="287"/>
      <c r="JUW180" s="287"/>
      <c r="JUX180" s="287"/>
      <c r="JUY180" s="287"/>
      <c r="JUZ180" s="287"/>
      <c r="JVA180" s="287"/>
      <c r="JVB180" s="287"/>
      <c r="JVC180" s="287"/>
      <c r="JVD180" s="287"/>
      <c r="JVE180" s="287"/>
      <c r="JVF180" s="287"/>
      <c r="JVG180" s="287"/>
      <c r="JVH180" s="287"/>
      <c r="JVI180" s="287"/>
      <c r="JVJ180" s="287"/>
      <c r="JVK180" s="287"/>
      <c r="JVL180" s="287"/>
      <c r="JVM180" s="287"/>
      <c r="JVN180" s="287"/>
      <c r="JVO180" s="287"/>
      <c r="JVP180" s="287"/>
      <c r="JVQ180" s="287"/>
      <c r="JVR180" s="287"/>
      <c r="JVS180" s="287"/>
      <c r="JVT180" s="287"/>
      <c r="JVU180" s="287"/>
      <c r="JVV180" s="287"/>
      <c r="JVW180" s="287"/>
      <c r="JVX180" s="287"/>
      <c r="JVY180" s="287"/>
      <c r="JVZ180" s="287"/>
      <c r="JWA180" s="287"/>
      <c r="JWB180" s="287"/>
      <c r="JWC180" s="287"/>
      <c r="JWD180" s="287"/>
      <c r="JWE180" s="287"/>
      <c r="JWF180" s="287"/>
      <c r="JWG180" s="287"/>
      <c r="JWH180" s="287"/>
      <c r="JWI180" s="287"/>
      <c r="JWJ180" s="287"/>
      <c r="JWK180" s="287"/>
      <c r="JWL180" s="287"/>
      <c r="JWM180" s="287"/>
      <c r="JWN180" s="287"/>
      <c r="JWO180" s="287"/>
      <c r="JWP180" s="287"/>
      <c r="JWQ180" s="287"/>
      <c r="JWR180" s="287"/>
      <c r="JWS180" s="287"/>
      <c r="JWT180" s="287"/>
      <c r="JWU180" s="287"/>
      <c r="JWV180" s="287"/>
      <c r="JWW180" s="287"/>
      <c r="JWX180" s="287"/>
      <c r="JWY180" s="287"/>
      <c r="JWZ180" s="287"/>
      <c r="JXA180" s="287"/>
      <c r="JXB180" s="287"/>
      <c r="JXC180" s="287"/>
      <c r="JXD180" s="287"/>
      <c r="JXE180" s="287"/>
      <c r="JXF180" s="287"/>
      <c r="JXG180" s="287"/>
      <c r="JXH180" s="287"/>
      <c r="JXI180" s="287"/>
      <c r="JXJ180" s="287"/>
      <c r="JXK180" s="287"/>
      <c r="JXL180" s="287"/>
      <c r="JXM180" s="287"/>
      <c r="JXN180" s="287"/>
      <c r="JXO180" s="287"/>
      <c r="JXP180" s="287"/>
      <c r="JXQ180" s="287"/>
      <c r="JXR180" s="287"/>
      <c r="JXS180" s="287"/>
      <c r="JXT180" s="287"/>
      <c r="JXU180" s="287"/>
      <c r="JXV180" s="287"/>
      <c r="JXW180" s="287"/>
      <c r="JXX180" s="287"/>
      <c r="JXY180" s="287"/>
      <c r="JXZ180" s="287"/>
      <c r="JYA180" s="287"/>
      <c r="JYB180" s="287"/>
      <c r="JYC180" s="287"/>
      <c r="JYD180" s="287"/>
      <c r="JYE180" s="287"/>
      <c r="JYF180" s="287"/>
      <c r="JYG180" s="287"/>
      <c r="JYH180" s="287"/>
      <c r="JYI180" s="287"/>
      <c r="JYJ180" s="287"/>
      <c r="JYK180" s="287"/>
      <c r="JYL180" s="287"/>
      <c r="JYM180" s="287"/>
      <c r="JYN180" s="287"/>
      <c r="JYO180" s="287"/>
      <c r="JYP180" s="287"/>
      <c r="JYQ180" s="287"/>
      <c r="JYR180" s="287"/>
      <c r="JYS180" s="287"/>
      <c r="JYT180" s="287"/>
      <c r="JYU180" s="287"/>
      <c r="JYV180" s="287"/>
      <c r="JYW180" s="287"/>
      <c r="JYX180" s="287"/>
      <c r="JYY180" s="287"/>
      <c r="JYZ180" s="287"/>
      <c r="JZA180" s="287"/>
      <c r="JZB180" s="287"/>
      <c r="JZC180" s="287"/>
      <c r="JZD180" s="287"/>
      <c r="JZE180" s="287"/>
      <c r="JZF180" s="287"/>
      <c r="JZG180" s="287"/>
      <c r="JZH180" s="287"/>
      <c r="JZI180" s="287"/>
      <c r="JZJ180" s="287"/>
      <c r="JZK180" s="287"/>
      <c r="JZL180" s="287"/>
      <c r="JZM180" s="287"/>
      <c r="JZN180" s="287"/>
      <c r="JZO180" s="287"/>
      <c r="JZP180" s="287"/>
      <c r="JZQ180" s="287"/>
      <c r="JZR180" s="287"/>
      <c r="JZS180" s="287"/>
      <c r="JZT180" s="287"/>
      <c r="JZU180" s="287"/>
      <c r="JZV180" s="287"/>
      <c r="JZW180" s="287"/>
      <c r="JZX180" s="287"/>
      <c r="JZY180" s="287"/>
      <c r="JZZ180" s="287"/>
      <c r="KAA180" s="287"/>
      <c r="KAB180" s="287"/>
      <c r="KAC180" s="287"/>
      <c r="KAD180" s="287"/>
      <c r="KAE180" s="287"/>
      <c r="KAF180" s="287"/>
      <c r="KAG180" s="287"/>
      <c r="KAH180" s="287"/>
      <c r="KAI180" s="287"/>
      <c r="KAJ180" s="287"/>
      <c r="KAK180" s="287"/>
      <c r="KAL180" s="287"/>
      <c r="KAM180" s="287"/>
      <c r="KAN180" s="287"/>
      <c r="KAO180" s="287"/>
      <c r="KAP180" s="287"/>
      <c r="KAQ180" s="287"/>
      <c r="KAR180" s="287"/>
      <c r="KAS180" s="287"/>
      <c r="KAT180" s="287"/>
      <c r="KAU180" s="287"/>
      <c r="KAV180" s="287"/>
      <c r="KAW180" s="287"/>
      <c r="KAX180" s="287"/>
      <c r="KAY180" s="287"/>
      <c r="KAZ180" s="287"/>
      <c r="KBA180" s="287"/>
      <c r="KBB180" s="287"/>
      <c r="KBC180" s="287"/>
      <c r="KBD180" s="287"/>
      <c r="KBE180" s="287"/>
      <c r="KBF180" s="287"/>
      <c r="KBG180" s="287"/>
      <c r="KBH180" s="287"/>
      <c r="KBI180" s="287"/>
      <c r="KBJ180" s="287"/>
      <c r="KBK180" s="287"/>
      <c r="KBL180" s="287"/>
      <c r="KBM180" s="287"/>
      <c r="KBN180" s="287"/>
      <c r="KBO180" s="287"/>
      <c r="KBP180" s="287"/>
      <c r="KBQ180" s="287"/>
      <c r="KBR180" s="287"/>
      <c r="KBS180" s="287"/>
      <c r="KBT180" s="287"/>
      <c r="KBU180" s="287"/>
      <c r="KBV180" s="287"/>
      <c r="KBW180" s="287"/>
      <c r="KBX180" s="287"/>
      <c r="KBY180" s="287"/>
      <c r="KBZ180" s="287"/>
      <c r="KCA180" s="287"/>
      <c r="KCB180" s="287"/>
      <c r="KCC180" s="287"/>
      <c r="KCD180" s="287"/>
      <c r="KCE180" s="287"/>
      <c r="KCF180" s="287"/>
      <c r="KCG180" s="287"/>
      <c r="KCH180" s="287"/>
      <c r="KCI180" s="287"/>
      <c r="KCJ180" s="287"/>
      <c r="KCK180" s="287"/>
      <c r="KCL180" s="287"/>
      <c r="KCM180" s="287"/>
      <c r="KCN180" s="287"/>
      <c r="KCO180" s="287"/>
      <c r="KCP180" s="287"/>
      <c r="KCQ180" s="287"/>
      <c r="KCR180" s="287"/>
      <c r="KCS180" s="287"/>
      <c r="KCT180" s="287"/>
      <c r="KCU180" s="287"/>
      <c r="KCV180" s="287"/>
      <c r="KCW180" s="287"/>
      <c r="KCX180" s="287"/>
      <c r="KCY180" s="287"/>
      <c r="KCZ180" s="287"/>
      <c r="KDA180" s="287"/>
      <c r="KDB180" s="287"/>
      <c r="KDC180" s="287"/>
      <c r="KDD180" s="287"/>
      <c r="KDE180" s="287"/>
      <c r="KDF180" s="287"/>
      <c r="KDG180" s="287"/>
      <c r="KDH180" s="287"/>
      <c r="KDI180" s="287"/>
      <c r="KDJ180" s="287"/>
      <c r="KDK180" s="287"/>
      <c r="KDL180" s="287"/>
      <c r="KDM180" s="287"/>
      <c r="KDN180" s="287"/>
      <c r="KDO180" s="287"/>
      <c r="KDP180" s="287"/>
      <c r="KDQ180" s="287"/>
      <c r="KDR180" s="287"/>
      <c r="KDS180" s="287"/>
      <c r="KDT180" s="287"/>
      <c r="KDU180" s="287"/>
      <c r="KDV180" s="287"/>
      <c r="KDW180" s="287"/>
      <c r="KDX180" s="287"/>
      <c r="KDY180" s="287"/>
      <c r="KDZ180" s="287"/>
      <c r="KEA180" s="287"/>
      <c r="KEB180" s="287"/>
      <c r="KEC180" s="287"/>
      <c r="KED180" s="287"/>
      <c r="KEE180" s="287"/>
      <c r="KEF180" s="287"/>
      <c r="KEG180" s="287"/>
      <c r="KEH180" s="287"/>
      <c r="KEI180" s="287"/>
      <c r="KEJ180" s="287"/>
      <c r="KEK180" s="287"/>
      <c r="KEL180" s="287"/>
      <c r="KEM180" s="287"/>
      <c r="KEN180" s="287"/>
      <c r="KEO180" s="287"/>
      <c r="KEP180" s="287"/>
      <c r="KEQ180" s="287"/>
      <c r="KER180" s="287"/>
      <c r="KES180" s="287"/>
      <c r="KET180" s="287"/>
      <c r="KEU180" s="287"/>
      <c r="KEV180" s="287"/>
      <c r="KEW180" s="287"/>
      <c r="KEX180" s="287"/>
      <c r="KEY180" s="287"/>
      <c r="KEZ180" s="287"/>
      <c r="KFA180" s="287"/>
      <c r="KFB180" s="287"/>
      <c r="KFC180" s="287"/>
      <c r="KFD180" s="287"/>
      <c r="KFE180" s="287"/>
      <c r="KFF180" s="287"/>
      <c r="KFG180" s="287"/>
      <c r="KFH180" s="287"/>
      <c r="KFI180" s="287"/>
      <c r="KFJ180" s="287"/>
      <c r="KFK180" s="287"/>
      <c r="KFL180" s="287"/>
      <c r="KFM180" s="287"/>
      <c r="KFN180" s="287"/>
      <c r="KFO180" s="287"/>
      <c r="KFP180" s="287"/>
      <c r="KFQ180" s="287"/>
      <c r="KFR180" s="287"/>
      <c r="KFS180" s="287"/>
      <c r="KFT180" s="287"/>
      <c r="KFU180" s="287"/>
      <c r="KFV180" s="287"/>
      <c r="KFW180" s="287"/>
      <c r="KFX180" s="287"/>
      <c r="KFY180" s="287"/>
      <c r="KFZ180" s="287"/>
      <c r="KGA180" s="287"/>
      <c r="KGB180" s="287"/>
      <c r="KGC180" s="287"/>
      <c r="KGD180" s="287"/>
      <c r="KGE180" s="287"/>
      <c r="KGF180" s="287"/>
      <c r="KGG180" s="287"/>
      <c r="KGH180" s="287"/>
      <c r="KGI180" s="287"/>
      <c r="KGJ180" s="287"/>
      <c r="KGK180" s="287"/>
      <c r="KGL180" s="287"/>
      <c r="KGM180" s="287"/>
      <c r="KGN180" s="287"/>
      <c r="KGO180" s="287"/>
      <c r="KGP180" s="287"/>
      <c r="KGQ180" s="287"/>
      <c r="KGR180" s="287"/>
      <c r="KGS180" s="287"/>
      <c r="KGT180" s="287"/>
      <c r="KGU180" s="287"/>
      <c r="KGV180" s="287"/>
      <c r="KGW180" s="287"/>
      <c r="KGX180" s="287"/>
      <c r="KGY180" s="287"/>
      <c r="KGZ180" s="287"/>
      <c r="KHA180" s="287"/>
      <c r="KHB180" s="287"/>
      <c r="KHC180" s="287"/>
      <c r="KHD180" s="287"/>
      <c r="KHE180" s="287"/>
      <c r="KHF180" s="287"/>
      <c r="KHG180" s="287"/>
      <c r="KHH180" s="287"/>
      <c r="KHI180" s="287"/>
      <c r="KHJ180" s="287"/>
      <c r="KHK180" s="287"/>
      <c r="KHL180" s="287"/>
      <c r="KHM180" s="287"/>
      <c r="KHN180" s="287"/>
      <c r="KHO180" s="287"/>
      <c r="KHP180" s="287"/>
      <c r="KHQ180" s="287"/>
      <c r="KHR180" s="287"/>
      <c r="KHS180" s="287"/>
      <c r="KHT180" s="287"/>
      <c r="KHU180" s="287"/>
      <c r="KHV180" s="287"/>
      <c r="KHW180" s="287"/>
      <c r="KHX180" s="287"/>
      <c r="KHY180" s="287"/>
      <c r="KHZ180" s="287"/>
      <c r="KIA180" s="287"/>
      <c r="KIB180" s="287"/>
      <c r="KIC180" s="287"/>
      <c r="KID180" s="287"/>
      <c r="KIE180" s="287"/>
      <c r="KIF180" s="287"/>
      <c r="KIG180" s="287"/>
      <c r="KIH180" s="287"/>
      <c r="KII180" s="287"/>
      <c r="KIJ180" s="287"/>
      <c r="KIK180" s="287"/>
      <c r="KIL180" s="287"/>
      <c r="KIM180" s="287"/>
      <c r="KIN180" s="287"/>
      <c r="KIO180" s="287"/>
      <c r="KIP180" s="287"/>
      <c r="KIQ180" s="287"/>
      <c r="KIR180" s="287"/>
      <c r="KIS180" s="287"/>
      <c r="KIT180" s="287"/>
      <c r="KIU180" s="287"/>
      <c r="KIV180" s="287"/>
      <c r="KIW180" s="287"/>
      <c r="KIX180" s="287"/>
      <c r="KIY180" s="287"/>
      <c r="KIZ180" s="287"/>
      <c r="KJA180" s="287"/>
      <c r="KJB180" s="287"/>
      <c r="KJC180" s="287"/>
      <c r="KJD180" s="287"/>
      <c r="KJE180" s="287"/>
      <c r="KJF180" s="287"/>
      <c r="KJG180" s="287"/>
      <c r="KJH180" s="287"/>
      <c r="KJI180" s="287"/>
      <c r="KJJ180" s="287"/>
      <c r="KJK180" s="287"/>
      <c r="KJL180" s="287"/>
      <c r="KJM180" s="287"/>
      <c r="KJN180" s="287"/>
      <c r="KJO180" s="287"/>
      <c r="KJP180" s="287"/>
      <c r="KJQ180" s="287"/>
      <c r="KJR180" s="287"/>
      <c r="KJS180" s="287"/>
      <c r="KJT180" s="287"/>
      <c r="KJU180" s="287"/>
      <c r="KJV180" s="287"/>
      <c r="KJW180" s="287"/>
      <c r="KJX180" s="287"/>
      <c r="KJY180" s="287"/>
      <c r="KJZ180" s="287"/>
      <c r="KKA180" s="287"/>
      <c r="KKB180" s="287"/>
      <c r="KKC180" s="287"/>
      <c r="KKD180" s="287"/>
      <c r="KKE180" s="287"/>
      <c r="KKF180" s="287"/>
      <c r="KKG180" s="287"/>
      <c r="KKH180" s="287"/>
      <c r="KKI180" s="287"/>
      <c r="KKJ180" s="287"/>
      <c r="KKK180" s="287"/>
      <c r="KKL180" s="287"/>
      <c r="KKM180" s="287"/>
      <c r="KKN180" s="287"/>
      <c r="KKO180" s="287"/>
      <c r="KKP180" s="287"/>
      <c r="KKQ180" s="287"/>
      <c r="KKR180" s="287"/>
      <c r="KKS180" s="287"/>
      <c r="KKT180" s="287"/>
      <c r="KKU180" s="287"/>
      <c r="KKV180" s="287"/>
      <c r="KKW180" s="287"/>
      <c r="KKX180" s="287"/>
      <c r="KKY180" s="287"/>
      <c r="KKZ180" s="287"/>
      <c r="KLA180" s="287"/>
      <c r="KLB180" s="287"/>
      <c r="KLC180" s="287"/>
      <c r="KLD180" s="287"/>
      <c r="KLE180" s="287"/>
      <c r="KLF180" s="287"/>
      <c r="KLG180" s="287"/>
      <c r="KLH180" s="287"/>
      <c r="KLI180" s="287"/>
      <c r="KLJ180" s="287"/>
      <c r="KLK180" s="287"/>
      <c r="KLL180" s="287"/>
      <c r="KLM180" s="287"/>
      <c r="KLN180" s="287"/>
      <c r="KLO180" s="287"/>
      <c r="KLP180" s="287"/>
      <c r="KLQ180" s="287"/>
      <c r="KLR180" s="287"/>
      <c r="KLS180" s="287"/>
      <c r="KLT180" s="287"/>
      <c r="KLU180" s="287"/>
      <c r="KLV180" s="287"/>
      <c r="KLW180" s="287"/>
      <c r="KLX180" s="287"/>
      <c r="KLY180" s="287"/>
      <c r="KLZ180" s="287"/>
      <c r="KMA180" s="287"/>
      <c r="KMB180" s="287"/>
      <c r="KMC180" s="287"/>
      <c r="KMD180" s="287"/>
      <c r="KME180" s="287"/>
      <c r="KMF180" s="287"/>
      <c r="KMG180" s="287"/>
      <c r="KMH180" s="287"/>
      <c r="KMI180" s="287"/>
      <c r="KMJ180" s="287"/>
      <c r="KMK180" s="287"/>
      <c r="KML180" s="287"/>
      <c r="KMM180" s="287"/>
      <c r="KMN180" s="287"/>
      <c r="KMO180" s="287"/>
      <c r="KMP180" s="287"/>
      <c r="KMQ180" s="287"/>
      <c r="KMR180" s="287"/>
      <c r="KMS180" s="287"/>
      <c r="KMT180" s="287"/>
      <c r="KMU180" s="287"/>
      <c r="KMV180" s="287"/>
      <c r="KMW180" s="287"/>
      <c r="KMX180" s="287"/>
      <c r="KMY180" s="287"/>
      <c r="KMZ180" s="287"/>
      <c r="KNA180" s="287"/>
      <c r="KNB180" s="287"/>
      <c r="KNC180" s="287"/>
      <c r="KND180" s="287"/>
      <c r="KNE180" s="287"/>
      <c r="KNF180" s="287"/>
      <c r="KNG180" s="287"/>
      <c r="KNH180" s="287"/>
      <c r="KNI180" s="287"/>
      <c r="KNJ180" s="287"/>
      <c r="KNK180" s="287"/>
      <c r="KNL180" s="287"/>
      <c r="KNM180" s="287"/>
      <c r="KNN180" s="287"/>
      <c r="KNO180" s="287"/>
      <c r="KNP180" s="287"/>
      <c r="KNQ180" s="287"/>
      <c r="KNR180" s="287"/>
      <c r="KNS180" s="287"/>
      <c r="KNT180" s="287"/>
      <c r="KNU180" s="287"/>
      <c r="KNV180" s="287"/>
      <c r="KNW180" s="287"/>
      <c r="KNX180" s="287"/>
      <c r="KNY180" s="287"/>
      <c r="KNZ180" s="287"/>
      <c r="KOA180" s="287"/>
      <c r="KOB180" s="287"/>
      <c r="KOC180" s="287"/>
      <c r="KOD180" s="287"/>
      <c r="KOE180" s="287"/>
      <c r="KOF180" s="287"/>
      <c r="KOG180" s="287"/>
      <c r="KOH180" s="287"/>
      <c r="KOI180" s="287"/>
      <c r="KOJ180" s="287"/>
      <c r="KOK180" s="287"/>
      <c r="KOL180" s="287"/>
      <c r="KOM180" s="287"/>
      <c r="KON180" s="287"/>
      <c r="KOO180" s="287"/>
      <c r="KOP180" s="287"/>
      <c r="KOQ180" s="287"/>
      <c r="KOR180" s="287"/>
      <c r="KOS180" s="287"/>
      <c r="KOT180" s="287"/>
      <c r="KOU180" s="287"/>
      <c r="KOV180" s="287"/>
      <c r="KOW180" s="287"/>
      <c r="KOX180" s="287"/>
      <c r="KOY180" s="287"/>
      <c r="KOZ180" s="287"/>
      <c r="KPA180" s="287"/>
      <c r="KPB180" s="287"/>
      <c r="KPC180" s="287"/>
      <c r="KPD180" s="287"/>
      <c r="KPE180" s="287"/>
      <c r="KPF180" s="287"/>
      <c r="KPG180" s="287"/>
      <c r="KPH180" s="287"/>
      <c r="KPI180" s="287"/>
      <c r="KPJ180" s="287"/>
      <c r="KPK180" s="287"/>
      <c r="KPL180" s="287"/>
      <c r="KPM180" s="287"/>
      <c r="KPN180" s="287"/>
      <c r="KPO180" s="287"/>
      <c r="KPP180" s="287"/>
      <c r="KPQ180" s="287"/>
      <c r="KPR180" s="287"/>
      <c r="KPS180" s="287"/>
      <c r="KPT180" s="287"/>
      <c r="KPU180" s="287"/>
      <c r="KPV180" s="287"/>
      <c r="KPW180" s="287"/>
      <c r="KPX180" s="287"/>
      <c r="KPY180" s="287"/>
      <c r="KPZ180" s="287"/>
      <c r="KQA180" s="287"/>
      <c r="KQB180" s="287"/>
      <c r="KQC180" s="287"/>
      <c r="KQD180" s="287"/>
      <c r="KQE180" s="287"/>
      <c r="KQF180" s="287"/>
      <c r="KQG180" s="287"/>
      <c r="KQH180" s="287"/>
      <c r="KQI180" s="287"/>
      <c r="KQJ180" s="287"/>
      <c r="KQK180" s="287"/>
      <c r="KQL180" s="287"/>
      <c r="KQM180" s="287"/>
      <c r="KQN180" s="287"/>
      <c r="KQO180" s="287"/>
      <c r="KQP180" s="287"/>
      <c r="KQQ180" s="287"/>
      <c r="KQR180" s="287"/>
      <c r="KQS180" s="287"/>
      <c r="KQT180" s="287"/>
      <c r="KQU180" s="287"/>
      <c r="KQV180" s="287"/>
      <c r="KQW180" s="287"/>
      <c r="KQX180" s="287"/>
      <c r="KQY180" s="287"/>
      <c r="KQZ180" s="287"/>
      <c r="KRA180" s="287"/>
      <c r="KRB180" s="287"/>
      <c r="KRC180" s="287"/>
      <c r="KRD180" s="287"/>
      <c r="KRE180" s="287"/>
      <c r="KRF180" s="287"/>
      <c r="KRG180" s="287"/>
      <c r="KRH180" s="287"/>
      <c r="KRI180" s="287"/>
      <c r="KRJ180" s="287"/>
      <c r="KRK180" s="287"/>
      <c r="KRL180" s="287"/>
      <c r="KRM180" s="287"/>
      <c r="KRN180" s="287"/>
      <c r="KRO180" s="287"/>
      <c r="KRP180" s="287"/>
      <c r="KRQ180" s="287"/>
      <c r="KRR180" s="287"/>
      <c r="KRS180" s="287"/>
      <c r="KRT180" s="287"/>
      <c r="KRU180" s="287"/>
      <c r="KRV180" s="287"/>
      <c r="KRW180" s="287"/>
      <c r="KRX180" s="287"/>
      <c r="KRY180" s="287"/>
      <c r="KRZ180" s="287"/>
      <c r="KSA180" s="287"/>
      <c r="KSB180" s="287"/>
      <c r="KSC180" s="287"/>
      <c r="KSD180" s="287"/>
      <c r="KSE180" s="287"/>
      <c r="KSF180" s="287"/>
      <c r="KSG180" s="287"/>
      <c r="KSH180" s="287"/>
      <c r="KSI180" s="287"/>
      <c r="KSJ180" s="287"/>
      <c r="KSK180" s="287"/>
      <c r="KSL180" s="287"/>
      <c r="KSM180" s="287"/>
      <c r="KSN180" s="287"/>
      <c r="KSO180" s="287"/>
      <c r="KSP180" s="287"/>
      <c r="KSQ180" s="287"/>
      <c r="KSR180" s="287"/>
      <c r="KSS180" s="287"/>
      <c r="KST180" s="287"/>
      <c r="KSU180" s="287"/>
      <c r="KSV180" s="287"/>
      <c r="KSW180" s="287"/>
      <c r="KSX180" s="287"/>
      <c r="KSY180" s="287"/>
      <c r="KSZ180" s="287"/>
      <c r="KTA180" s="287"/>
      <c r="KTB180" s="287"/>
      <c r="KTC180" s="287"/>
      <c r="KTD180" s="287"/>
      <c r="KTE180" s="287"/>
      <c r="KTF180" s="287"/>
      <c r="KTG180" s="287"/>
      <c r="KTH180" s="287"/>
      <c r="KTI180" s="287"/>
      <c r="KTJ180" s="287"/>
      <c r="KTK180" s="287"/>
      <c r="KTL180" s="287"/>
      <c r="KTM180" s="287"/>
      <c r="KTN180" s="287"/>
      <c r="KTO180" s="287"/>
      <c r="KTP180" s="287"/>
      <c r="KTQ180" s="287"/>
      <c r="KTR180" s="287"/>
      <c r="KTS180" s="287"/>
      <c r="KTT180" s="287"/>
      <c r="KTU180" s="287"/>
      <c r="KTV180" s="287"/>
      <c r="KTW180" s="287"/>
      <c r="KTX180" s="287"/>
      <c r="KTY180" s="287"/>
      <c r="KTZ180" s="287"/>
      <c r="KUA180" s="287"/>
      <c r="KUB180" s="287"/>
      <c r="KUC180" s="287"/>
      <c r="KUD180" s="287"/>
      <c r="KUE180" s="287"/>
      <c r="KUF180" s="287"/>
      <c r="KUG180" s="287"/>
      <c r="KUH180" s="287"/>
      <c r="KUI180" s="287"/>
      <c r="KUJ180" s="287"/>
      <c r="KUK180" s="287"/>
      <c r="KUL180" s="287"/>
      <c r="KUM180" s="287"/>
      <c r="KUN180" s="287"/>
      <c r="KUO180" s="287"/>
      <c r="KUP180" s="287"/>
      <c r="KUQ180" s="287"/>
      <c r="KUR180" s="287"/>
      <c r="KUS180" s="287"/>
      <c r="KUT180" s="287"/>
      <c r="KUU180" s="287"/>
      <c r="KUV180" s="287"/>
      <c r="KUW180" s="287"/>
      <c r="KUX180" s="287"/>
      <c r="KUY180" s="287"/>
      <c r="KUZ180" s="287"/>
      <c r="KVA180" s="287"/>
      <c r="KVB180" s="287"/>
      <c r="KVC180" s="287"/>
      <c r="KVD180" s="287"/>
      <c r="KVE180" s="287"/>
      <c r="KVF180" s="287"/>
      <c r="KVG180" s="287"/>
      <c r="KVH180" s="287"/>
      <c r="KVI180" s="287"/>
      <c r="KVJ180" s="287"/>
      <c r="KVK180" s="287"/>
      <c r="KVL180" s="287"/>
      <c r="KVM180" s="287"/>
      <c r="KVN180" s="287"/>
      <c r="KVO180" s="287"/>
      <c r="KVP180" s="287"/>
      <c r="KVQ180" s="287"/>
      <c r="KVR180" s="287"/>
      <c r="KVS180" s="287"/>
      <c r="KVT180" s="287"/>
      <c r="KVU180" s="287"/>
      <c r="KVV180" s="287"/>
      <c r="KVW180" s="287"/>
      <c r="KVX180" s="287"/>
      <c r="KVY180" s="287"/>
      <c r="KVZ180" s="287"/>
      <c r="KWA180" s="287"/>
      <c r="KWB180" s="287"/>
      <c r="KWC180" s="287"/>
      <c r="KWD180" s="287"/>
      <c r="KWE180" s="287"/>
      <c r="KWF180" s="287"/>
      <c r="KWG180" s="287"/>
      <c r="KWH180" s="287"/>
      <c r="KWI180" s="287"/>
      <c r="KWJ180" s="287"/>
      <c r="KWK180" s="287"/>
      <c r="KWL180" s="287"/>
      <c r="KWM180" s="287"/>
      <c r="KWN180" s="287"/>
      <c r="KWO180" s="287"/>
      <c r="KWP180" s="287"/>
      <c r="KWQ180" s="287"/>
      <c r="KWR180" s="287"/>
      <c r="KWS180" s="287"/>
      <c r="KWT180" s="287"/>
      <c r="KWU180" s="287"/>
      <c r="KWV180" s="287"/>
      <c r="KWW180" s="287"/>
      <c r="KWX180" s="287"/>
      <c r="KWY180" s="287"/>
      <c r="KWZ180" s="287"/>
      <c r="KXA180" s="287"/>
      <c r="KXB180" s="287"/>
      <c r="KXC180" s="287"/>
      <c r="KXD180" s="287"/>
      <c r="KXE180" s="287"/>
      <c r="KXF180" s="287"/>
      <c r="KXG180" s="287"/>
      <c r="KXH180" s="287"/>
      <c r="KXI180" s="287"/>
      <c r="KXJ180" s="287"/>
      <c r="KXK180" s="287"/>
      <c r="KXL180" s="287"/>
      <c r="KXM180" s="287"/>
      <c r="KXN180" s="287"/>
      <c r="KXO180" s="287"/>
      <c r="KXP180" s="287"/>
      <c r="KXQ180" s="287"/>
      <c r="KXR180" s="287"/>
      <c r="KXS180" s="287"/>
      <c r="KXT180" s="287"/>
      <c r="KXU180" s="287"/>
      <c r="KXV180" s="287"/>
      <c r="KXW180" s="287"/>
      <c r="KXX180" s="287"/>
      <c r="KXY180" s="287"/>
      <c r="KXZ180" s="287"/>
      <c r="KYA180" s="287"/>
      <c r="KYB180" s="287"/>
      <c r="KYC180" s="287"/>
      <c r="KYD180" s="287"/>
      <c r="KYE180" s="287"/>
      <c r="KYF180" s="287"/>
      <c r="KYG180" s="287"/>
      <c r="KYH180" s="287"/>
      <c r="KYI180" s="287"/>
      <c r="KYJ180" s="287"/>
      <c r="KYK180" s="287"/>
      <c r="KYL180" s="287"/>
      <c r="KYM180" s="287"/>
      <c r="KYN180" s="287"/>
      <c r="KYO180" s="287"/>
      <c r="KYP180" s="287"/>
      <c r="KYQ180" s="287"/>
      <c r="KYR180" s="287"/>
      <c r="KYS180" s="287"/>
      <c r="KYT180" s="287"/>
      <c r="KYU180" s="287"/>
      <c r="KYV180" s="287"/>
      <c r="KYW180" s="287"/>
      <c r="KYX180" s="287"/>
      <c r="KYY180" s="287"/>
      <c r="KYZ180" s="287"/>
      <c r="KZA180" s="287"/>
      <c r="KZB180" s="287"/>
      <c r="KZC180" s="287"/>
      <c r="KZD180" s="287"/>
      <c r="KZE180" s="287"/>
      <c r="KZF180" s="287"/>
      <c r="KZG180" s="287"/>
      <c r="KZH180" s="287"/>
      <c r="KZI180" s="287"/>
      <c r="KZJ180" s="287"/>
      <c r="KZK180" s="287"/>
      <c r="KZL180" s="287"/>
      <c r="KZM180" s="287"/>
      <c r="KZN180" s="287"/>
      <c r="KZO180" s="287"/>
      <c r="KZP180" s="287"/>
      <c r="KZQ180" s="287"/>
      <c r="KZR180" s="287"/>
      <c r="KZS180" s="287"/>
      <c r="KZT180" s="287"/>
      <c r="KZU180" s="287"/>
      <c r="KZV180" s="287"/>
      <c r="KZW180" s="287"/>
      <c r="KZX180" s="287"/>
      <c r="KZY180" s="287"/>
      <c r="KZZ180" s="287"/>
      <c r="LAA180" s="287"/>
      <c r="LAB180" s="287"/>
      <c r="LAC180" s="287"/>
      <c r="LAD180" s="287"/>
      <c r="LAE180" s="287"/>
      <c r="LAF180" s="287"/>
      <c r="LAG180" s="287"/>
      <c r="LAH180" s="287"/>
      <c r="LAI180" s="287"/>
      <c r="LAJ180" s="287"/>
      <c r="LAK180" s="287"/>
      <c r="LAL180" s="287"/>
      <c r="LAM180" s="287"/>
      <c r="LAN180" s="287"/>
      <c r="LAO180" s="287"/>
      <c r="LAP180" s="287"/>
      <c r="LAQ180" s="287"/>
      <c r="LAR180" s="287"/>
      <c r="LAS180" s="287"/>
      <c r="LAT180" s="287"/>
      <c r="LAU180" s="287"/>
      <c r="LAV180" s="287"/>
      <c r="LAW180" s="287"/>
      <c r="LAX180" s="287"/>
      <c r="LAY180" s="287"/>
      <c r="LAZ180" s="287"/>
      <c r="LBA180" s="287"/>
      <c r="LBB180" s="287"/>
      <c r="LBC180" s="287"/>
      <c r="LBD180" s="287"/>
      <c r="LBE180" s="287"/>
      <c r="LBF180" s="287"/>
      <c r="LBG180" s="287"/>
      <c r="LBH180" s="287"/>
      <c r="LBI180" s="287"/>
      <c r="LBJ180" s="287"/>
      <c r="LBK180" s="287"/>
      <c r="LBL180" s="287"/>
      <c r="LBM180" s="287"/>
      <c r="LBN180" s="287"/>
      <c r="LBO180" s="287"/>
      <c r="LBP180" s="287"/>
      <c r="LBQ180" s="287"/>
      <c r="LBR180" s="287"/>
      <c r="LBS180" s="287"/>
      <c r="LBT180" s="287"/>
      <c r="LBU180" s="287"/>
      <c r="LBV180" s="287"/>
      <c r="LBW180" s="287"/>
      <c r="LBX180" s="287"/>
      <c r="LBY180" s="287"/>
      <c r="LBZ180" s="287"/>
      <c r="LCA180" s="287"/>
      <c r="LCB180" s="287"/>
      <c r="LCC180" s="287"/>
      <c r="LCD180" s="287"/>
      <c r="LCE180" s="287"/>
      <c r="LCF180" s="287"/>
      <c r="LCG180" s="287"/>
      <c r="LCH180" s="287"/>
      <c r="LCI180" s="287"/>
      <c r="LCJ180" s="287"/>
      <c r="LCK180" s="287"/>
      <c r="LCL180" s="287"/>
      <c r="LCM180" s="287"/>
      <c r="LCN180" s="287"/>
      <c r="LCO180" s="287"/>
      <c r="LCP180" s="287"/>
      <c r="LCQ180" s="287"/>
      <c r="LCR180" s="287"/>
      <c r="LCS180" s="287"/>
      <c r="LCT180" s="287"/>
      <c r="LCU180" s="287"/>
      <c r="LCV180" s="287"/>
      <c r="LCW180" s="287"/>
      <c r="LCX180" s="287"/>
      <c r="LCY180" s="287"/>
      <c r="LCZ180" s="287"/>
      <c r="LDA180" s="287"/>
      <c r="LDB180" s="287"/>
      <c r="LDC180" s="287"/>
      <c r="LDD180" s="287"/>
      <c r="LDE180" s="287"/>
      <c r="LDF180" s="287"/>
      <c r="LDG180" s="287"/>
      <c r="LDH180" s="287"/>
      <c r="LDI180" s="287"/>
      <c r="LDJ180" s="287"/>
      <c r="LDK180" s="287"/>
      <c r="LDL180" s="287"/>
      <c r="LDM180" s="287"/>
      <c r="LDN180" s="287"/>
      <c r="LDO180" s="287"/>
      <c r="LDP180" s="287"/>
      <c r="LDQ180" s="287"/>
      <c r="LDR180" s="287"/>
      <c r="LDS180" s="287"/>
      <c r="LDT180" s="287"/>
      <c r="LDU180" s="287"/>
      <c r="LDV180" s="287"/>
      <c r="LDW180" s="287"/>
      <c r="LDX180" s="287"/>
      <c r="LDY180" s="287"/>
      <c r="LDZ180" s="287"/>
      <c r="LEA180" s="287"/>
      <c r="LEB180" s="287"/>
      <c r="LEC180" s="287"/>
      <c r="LED180" s="287"/>
      <c r="LEE180" s="287"/>
      <c r="LEF180" s="287"/>
      <c r="LEG180" s="287"/>
      <c r="LEH180" s="287"/>
      <c r="LEI180" s="287"/>
      <c r="LEJ180" s="287"/>
      <c r="LEK180" s="287"/>
      <c r="LEL180" s="287"/>
      <c r="LEM180" s="287"/>
      <c r="LEN180" s="287"/>
      <c r="LEO180" s="287"/>
      <c r="LEP180" s="287"/>
      <c r="LEQ180" s="287"/>
      <c r="LER180" s="287"/>
      <c r="LES180" s="287"/>
      <c r="LET180" s="287"/>
      <c r="LEU180" s="287"/>
      <c r="LEV180" s="287"/>
      <c r="LEW180" s="287"/>
      <c r="LEX180" s="287"/>
      <c r="LEY180" s="287"/>
      <c r="LEZ180" s="287"/>
      <c r="LFA180" s="287"/>
      <c r="LFB180" s="287"/>
      <c r="LFC180" s="287"/>
      <c r="LFD180" s="287"/>
      <c r="LFE180" s="287"/>
      <c r="LFF180" s="287"/>
      <c r="LFG180" s="287"/>
      <c r="LFH180" s="287"/>
      <c r="LFI180" s="287"/>
      <c r="LFJ180" s="287"/>
      <c r="LFK180" s="287"/>
      <c r="LFL180" s="287"/>
      <c r="LFM180" s="287"/>
      <c r="LFN180" s="287"/>
      <c r="LFO180" s="287"/>
      <c r="LFP180" s="287"/>
      <c r="LFQ180" s="287"/>
      <c r="LFR180" s="287"/>
      <c r="LFS180" s="287"/>
      <c r="LFT180" s="287"/>
      <c r="LFU180" s="287"/>
      <c r="LFV180" s="287"/>
      <c r="LFW180" s="287"/>
      <c r="LFX180" s="287"/>
      <c r="LFY180" s="287"/>
      <c r="LFZ180" s="287"/>
      <c r="LGA180" s="287"/>
      <c r="LGB180" s="287"/>
      <c r="LGC180" s="287"/>
      <c r="LGD180" s="287"/>
      <c r="LGE180" s="287"/>
      <c r="LGF180" s="287"/>
      <c r="LGG180" s="287"/>
      <c r="LGH180" s="287"/>
      <c r="LGI180" s="287"/>
      <c r="LGJ180" s="287"/>
      <c r="LGK180" s="287"/>
      <c r="LGL180" s="287"/>
      <c r="LGM180" s="287"/>
      <c r="LGN180" s="287"/>
      <c r="LGO180" s="287"/>
      <c r="LGP180" s="287"/>
      <c r="LGQ180" s="287"/>
      <c r="LGR180" s="287"/>
      <c r="LGS180" s="287"/>
      <c r="LGT180" s="287"/>
      <c r="LGU180" s="287"/>
      <c r="LGV180" s="287"/>
      <c r="LGW180" s="287"/>
      <c r="LGX180" s="287"/>
      <c r="LGY180" s="287"/>
      <c r="LGZ180" s="287"/>
      <c r="LHA180" s="287"/>
      <c r="LHB180" s="287"/>
      <c r="LHC180" s="287"/>
      <c r="LHD180" s="287"/>
      <c r="LHE180" s="287"/>
      <c r="LHF180" s="287"/>
      <c r="LHG180" s="287"/>
      <c r="LHH180" s="287"/>
      <c r="LHI180" s="287"/>
      <c r="LHJ180" s="287"/>
      <c r="LHK180" s="287"/>
      <c r="LHL180" s="287"/>
      <c r="LHM180" s="287"/>
      <c r="LHN180" s="287"/>
      <c r="LHO180" s="287"/>
      <c r="LHP180" s="287"/>
      <c r="LHQ180" s="287"/>
      <c r="LHR180" s="287"/>
      <c r="LHS180" s="287"/>
      <c r="LHT180" s="287"/>
      <c r="LHU180" s="287"/>
      <c r="LHV180" s="287"/>
      <c r="LHW180" s="287"/>
      <c r="LHX180" s="287"/>
      <c r="LHY180" s="287"/>
      <c r="LHZ180" s="287"/>
      <c r="LIA180" s="287"/>
      <c r="LIB180" s="287"/>
      <c r="LIC180" s="287"/>
      <c r="LID180" s="287"/>
      <c r="LIE180" s="287"/>
      <c r="LIF180" s="287"/>
      <c r="LIG180" s="287"/>
      <c r="LIH180" s="287"/>
      <c r="LII180" s="287"/>
      <c r="LIJ180" s="287"/>
      <c r="LIK180" s="287"/>
      <c r="LIL180" s="287"/>
      <c r="LIM180" s="287"/>
      <c r="LIN180" s="287"/>
      <c r="LIO180" s="287"/>
      <c r="LIP180" s="287"/>
      <c r="LIQ180" s="287"/>
      <c r="LIR180" s="287"/>
      <c r="LIS180" s="287"/>
      <c r="LIT180" s="287"/>
      <c r="LIU180" s="287"/>
      <c r="LIV180" s="287"/>
      <c r="LIW180" s="287"/>
      <c r="LIX180" s="287"/>
      <c r="LIY180" s="287"/>
      <c r="LIZ180" s="287"/>
      <c r="LJA180" s="287"/>
      <c r="LJB180" s="287"/>
      <c r="LJC180" s="287"/>
      <c r="LJD180" s="287"/>
      <c r="LJE180" s="287"/>
      <c r="LJF180" s="287"/>
      <c r="LJG180" s="287"/>
      <c r="LJH180" s="287"/>
      <c r="LJI180" s="287"/>
      <c r="LJJ180" s="287"/>
      <c r="LJK180" s="287"/>
      <c r="LJL180" s="287"/>
      <c r="LJM180" s="287"/>
      <c r="LJN180" s="287"/>
      <c r="LJO180" s="287"/>
      <c r="LJP180" s="287"/>
      <c r="LJQ180" s="287"/>
      <c r="LJR180" s="287"/>
      <c r="LJS180" s="287"/>
      <c r="LJT180" s="287"/>
      <c r="LJU180" s="287"/>
      <c r="LJV180" s="287"/>
      <c r="LJW180" s="287"/>
      <c r="LJX180" s="287"/>
      <c r="LJY180" s="287"/>
      <c r="LJZ180" s="287"/>
      <c r="LKA180" s="287"/>
      <c r="LKB180" s="287"/>
      <c r="LKC180" s="287"/>
      <c r="LKD180" s="287"/>
      <c r="LKE180" s="287"/>
      <c r="LKF180" s="287"/>
      <c r="LKG180" s="287"/>
      <c r="LKH180" s="287"/>
      <c r="LKI180" s="287"/>
      <c r="LKJ180" s="287"/>
      <c r="LKK180" s="287"/>
      <c r="LKL180" s="287"/>
      <c r="LKM180" s="287"/>
      <c r="LKN180" s="287"/>
      <c r="LKO180" s="287"/>
      <c r="LKP180" s="287"/>
      <c r="LKQ180" s="287"/>
      <c r="LKR180" s="287"/>
      <c r="LKS180" s="287"/>
      <c r="LKT180" s="287"/>
      <c r="LKU180" s="287"/>
      <c r="LKV180" s="287"/>
      <c r="LKW180" s="287"/>
      <c r="LKX180" s="287"/>
      <c r="LKY180" s="287"/>
      <c r="LKZ180" s="287"/>
      <c r="LLA180" s="287"/>
      <c r="LLB180" s="287"/>
      <c r="LLC180" s="287"/>
      <c r="LLD180" s="287"/>
      <c r="LLE180" s="287"/>
      <c r="LLF180" s="287"/>
      <c r="LLG180" s="287"/>
      <c r="LLH180" s="287"/>
      <c r="LLI180" s="287"/>
      <c r="LLJ180" s="287"/>
      <c r="LLK180" s="287"/>
      <c r="LLL180" s="287"/>
      <c r="LLM180" s="287"/>
      <c r="LLN180" s="287"/>
      <c r="LLO180" s="287"/>
      <c r="LLP180" s="287"/>
      <c r="LLQ180" s="287"/>
      <c r="LLR180" s="287"/>
      <c r="LLS180" s="287"/>
      <c r="LLT180" s="287"/>
      <c r="LLU180" s="287"/>
      <c r="LLV180" s="287"/>
      <c r="LLW180" s="287"/>
      <c r="LLX180" s="287"/>
      <c r="LLY180" s="287"/>
      <c r="LLZ180" s="287"/>
      <c r="LMA180" s="287"/>
      <c r="LMB180" s="287"/>
      <c r="LMC180" s="287"/>
      <c r="LMD180" s="287"/>
      <c r="LME180" s="287"/>
      <c r="LMF180" s="287"/>
      <c r="LMG180" s="287"/>
      <c r="LMH180" s="287"/>
      <c r="LMI180" s="287"/>
      <c r="LMJ180" s="287"/>
      <c r="LMK180" s="287"/>
      <c r="LML180" s="287"/>
      <c r="LMM180" s="287"/>
      <c r="LMN180" s="287"/>
      <c r="LMO180" s="287"/>
      <c r="LMP180" s="287"/>
      <c r="LMQ180" s="287"/>
      <c r="LMR180" s="287"/>
      <c r="LMS180" s="287"/>
      <c r="LMT180" s="287"/>
      <c r="LMU180" s="287"/>
      <c r="LMV180" s="287"/>
      <c r="LMW180" s="287"/>
      <c r="LMX180" s="287"/>
      <c r="LMY180" s="287"/>
      <c r="LMZ180" s="287"/>
      <c r="LNA180" s="287"/>
      <c r="LNB180" s="287"/>
      <c r="LNC180" s="287"/>
      <c r="LND180" s="287"/>
      <c r="LNE180" s="287"/>
      <c r="LNF180" s="287"/>
      <c r="LNG180" s="287"/>
      <c r="LNH180" s="287"/>
      <c r="LNI180" s="287"/>
      <c r="LNJ180" s="287"/>
      <c r="LNK180" s="287"/>
      <c r="LNL180" s="287"/>
      <c r="LNM180" s="287"/>
      <c r="LNN180" s="287"/>
      <c r="LNO180" s="287"/>
      <c r="LNP180" s="287"/>
      <c r="LNQ180" s="287"/>
      <c r="LNR180" s="287"/>
      <c r="LNS180" s="287"/>
      <c r="LNT180" s="287"/>
      <c r="LNU180" s="287"/>
      <c r="LNV180" s="287"/>
      <c r="LNW180" s="287"/>
      <c r="LNX180" s="287"/>
      <c r="LNY180" s="287"/>
      <c r="LNZ180" s="287"/>
      <c r="LOA180" s="287"/>
      <c r="LOB180" s="287"/>
      <c r="LOC180" s="287"/>
      <c r="LOD180" s="287"/>
      <c r="LOE180" s="287"/>
      <c r="LOF180" s="287"/>
      <c r="LOG180" s="287"/>
      <c r="LOH180" s="287"/>
      <c r="LOI180" s="287"/>
      <c r="LOJ180" s="287"/>
      <c r="LOK180" s="287"/>
      <c r="LOL180" s="287"/>
      <c r="LOM180" s="287"/>
      <c r="LON180" s="287"/>
      <c r="LOO180" s="287"/>
      <c r="LOP180" s="287"/>
      <c r="LOQ180" s="287"/>
      <c r="LOR180" s="287"/>
      <c r="LOS180" s="287"/>
      <c r="LOT180" s="287"/>
      <c r="LOU180" s="287"/>
      <c r="LOV180" s="287"/>
      <c r="LOW180" s="287"/>
      <c r="LOX180" s="287"/>
      <c r="LOY180" s="287"/>
      <c r="LOZ180" s="287"/>
      <c r="LPA180" s="287"/>
      <c r="LPB180" s="287"/>
      <c r="LPC180" s="287"/>
      <c r="LPD180" s="287"/>
      <c r="LPE180" s="287"/>
      <c r="LPF180" s="287"/>
      <c r="LPG180" s="287"/>
      <c r="LPH180" s="287"/>
      <c r="LPI180" s="287"/>
      <c r="LPJ180" s="287"/>
      <c r="LPK180" s="287"/>
      <c r="LPL180" s="287"/>
      <c r="LPM180" s="287"/>
      <c r="LPN180" s="287"/>
      <c r="LPO180" s="287"/>
      <c r="LPP180" s="287"/>
      <c r="LPQ180" s="287"/>
      <c r="LPR180" s="287"/>
      <c r="LPS180" s="287"/>
      <c r="LPT180" s="287"/>
      <c r="LPU180" s="287"/>
      <c r="LPV180" s="287"/>
      <c r="LPW180" s="287"/>
      <c r="LPX180" s="287"/>
      <c r="LPY180" s="287"/>
      <c r="LPZ180" s="287"/>
      <c r="LQA180" s="287"/>
      <c r="LQB180" s="287"/>
      <c r="LQC180" s="287"/>
      <c r="LQD180" s="287"/>
      <c r="LQE180" s="287"/>
      <c r="LQF180" s="287"/>
      <c r="LQG180" s="287"/>
      <c r="LQH180" s="287"/>
      <c r="LQI180" s="287"/>
      <c r="LQJ180" s="287"/>
      <c r="LQK180" s="287"/>
      <c r="LQL180" s="287"/>
      <c r="LQM180" s="287"/>
      <c r="LQN180" s="287"/>
      <c r="LQO180" s="287"/>
      <c r="LQP180" s="287"/>
      <c r="LQQ180" s="287"/>
      <c r="LQR180" s="287"/>
      <c r="LQS180" s="287"/>
      <c r="LQT180" s="287"/>
      <c r="LQU180" s="287"/>
      <c r="LQV180" s="287"/>
      <c r="LQW180" s="287"/>
      <c r="LQX180" s="287"/>
      <c r="LQY180" s="287"/>
      <c r="LQZ180" s="287"/>
      <c r="LRA180" s="287"/>
      <c r="LRB180" s="287"/>
      <c r="LRC180" s="287"/>
      <c r="LRD180" s="287"/>
      <c r="LRE180" s="287"/>
      <c r="LRF180" s="287"/>
      <c r="LRG180" s="287"/>
      <c r="LRH180" s="287"/>
      <c r="LRI180" s="287"/>
      <c r="LRJ180" s="287"/>
      <c r="LRK180" s="287"/>
      <c r="LRL180" s="287"/>
      <c r="LRM180" s="287"/>
      <c r="LRN180" s="287"/>
      <c r="LRO180" s="287"/>
      <c r="LRP180" s="287"/>
      <c r="LRQ180" s="287"/>
      <c r="LRR180" s="287"/>
      <c r="LRS180" s="287"/>
      <c r="LRT180" s="287"/>
      <c r="LRU180" s="287"/>
      <c r="LRV180" s="287"/>
      <c r="LRW180" s="287"/>
      <c r="LRX180" s="287"/>
      <c r="LRY180" s="287"/>
      <c r="LRZ180" s="287"/>
      <c r="LSA180" s="287"/>
      <c r="LSB180" s="287"/>
      <c r="LSC180" s="287"/>
      <c r="LSD180" s="287"/>
      <c r="LSE180" s="287"/>
      <c r="LSF180" s="287"/>
      <c r="LSG180" s="287"/>
      <c r="LSH180" s="287"/>
      <c r="LSI180" s="287"/>
      <c r="LSJ180" s="287"/>
      <c r="LSK180" s="287"/>
      <c r="LSL180" s="287"/>
      <c r="LSM180" s="287"/>
      <c r="LSN180" s="287"/>
      <c r="LSO180" s="287"/>
      <c r="LSP180" s="287"/>
      <c r="LSQ180" s="287"/>
      <c r="LSR180" s="287"/>
      <c r="LSS180" s="287"/>
      <c r="LST180" s="287"/>
      <c r="LSU180" s="287"/>
      <c r="LSV180" s="287"/>
      <c r="LSW180" s="287"/>
      <c r="LSX180" s="287"/>
      <c r="LSY180" s="287"/>
      <c r="LSZ180" s="287"/>
      <c r="LTA180" s="287"/>
      <c r="LTB180" s="287"/>
      <c r="LTC180" s="287"/>
      <c r="LTD180" s="287"/>
      <c r="LTE180" s="287"/>
      <c r="LTF180" s="287"/>
      <c r="LTG180" s="287"/>
      <c r="LTH180" s="287"/>
      <c r="LTI180" s="287"/>
      <c r="LTJ180" s="287"/>
      <c r="LTK180" s="287"/>
      <c r="LTL180" s="287"/>
      <c r="LTM180" s="287"/>
      <c r="LTN180" s="287"/>
      <c r="LTO180" s="287"/>
      <c r="LTP180" s="287"/>
      <c r="LTQ180" s="287"/>
      <c r="LTR180" s="287"/>
      <c r="LTS180" s="287"/>
      <c r="LTT180" s="287"/>
      <c r="LTU180" s="287"/>
      <c r="LTV180" s="287"/>
      <c r="LTW180" s="287"/>
      <c r="LTX180" s="287"/>
      <c r="LTY180" s="287"/>
      <c r="LTZ180" s="287"/>
      <c r="LUA180" s="287"/>
      <c r="LUB180" s="287"/>
      <c r="LUC180" s="287"/>
      <c r="LUD180" s="287"/>
      <c r="LUE180" s="287"/>
      <c r="LUF180" s="287"/>
      <c r="LUG180" s="287"/>
      <c r="LUH180" s="287"/>
      <c r="LUI180" s="287"/>
      <c r="LUJ180" s="287"/>
      <c r="LUK180" s="287"/>
      <c r="LUL180" s="287"/>
      <c r="LUM180" s="287"/>
      <c r="LUN180" s="287"/>
      <c r="LUO180" s="287"/>
      <c r="LUP180" s="287"/>
      <c r="LUQ180" s="287"/>
      <c r="LUR180" s="287"/>
      <c r="LUS180" s="287"/>
      <c r="LUT180" s="287"/>
      <c r="LUU180" s="287"/>
      <c r="LUV180" s="287"/>
      <c r="LUW180" s="287"/>
      <c r="LUX180" s="287"/>
      <c r="LUY180" s="287"/>
      <c r="LUZ180" s="287"/>
      <c r="LVA180" s="287"/>
      <c r="LVB180" s="287"/>
      <c r="LVC180" s="287"/>
      <c r="LVD180" s="287"/>
      <c r="LVE180" s="287"/>
      <c r="LVF180" s="287"/>
      <c r="LVG180" s="287"/>
      <c r="LVH180" s="287"/>
      <c r="LVI180" s="287"/>
      <c r="LVJ180" s="287"/>
      <c r="LVK180" s="287"/>
      <c r="LVL180" s="287"/>
      <c r="LVM180" s="287"/>
      <c r="LVN180" s="287"/>
      <c r="LVO180" s="287"/>
      <c r="LVP180" s="287"/>
      <c r="LVQ180" s="287"/>
      <c r="LVR180" s="287"/>
      <c r="LVS180" s="287"/>
      <c r="LVT180" s="287"/>
      <c r="LVU180" s="287"/>
      <c r="LVV180" s="287"/>
      <c r="LVW180" s="287"/>
      <c r="LVX180" s="287"/>
      <c r="LVY180" s="287"/>
      <c r="LVZ180" s="287"/>
      <c r="LWA180" s="287"/>
      <c r="LWB180" s="287"/>
      <c r="LWC180" s="287"/>
      <c r="LWD180" s="287"/>
      <c r="LWE180" s="287"/>
      <c r="LWF180" s="287"/>
      <c r="LWG180" s="287"/>
      <c r="LWH180" s="287"/>
      <c r="LWI180" s="287"/>
      <c r="LWJ180" s="287"/>
      <c r="LWK180" s="287"/>
      <c r="LWL180" s="287"/>
      <c r="LWM180" s="287"/>
      <c r="LWN180" s="287"/>
      <c r="LWO180" s="287"/>
      <c r="LWP180" s="287"/>
      <c r="LWQ180" s="287"/>
      <c r="LWR180" s="287"/>
      <c r="LWS180" s="287"/>
      <c r="LWT180" s="287"/>
      <c r="LWU180" s="287"/>
      <c r="LWV180" s="287"/>
      <c r="LWW180" s="287"/>
      <c r="LWX180" s="287"/>
      <c r="LWY180" s="287"/>
      <c r="LWZ180" s="287"/>
      <c r="LXA180" s="287"/>
      <c r="LXB180" s="287"/>
      <c r="LXC180" s="287"/>
      <c r="LXD180" s="287"/>
      <c r="LXE180" s="287"/>
      <c r="LXF180" s="287"/>
      <c r="LXG180" s="287"/>
      <c r="LXH180" s="287"/>
      <c r="LXI180" s="287"/>
      <c r="LXJ180" s="287"/>
      <c r="LXK180" s="287"/>
      <c r="LXL180" s="287"/>
      <c r="LXM180" s="287"/>
      <c r="LXN180" s="287"/>
      <c r="LXO180" s="287"/>
      <c r="LXP180" s="287"/>
      <c r="LXQ180" s="287"/>
      <c r="LXR180" s="287"/>
      <c r="LXS180" s="287"/>
      <c r="LXT180" s="287"/>
      <c r="LXU180" s="287"/>
      <c r="LXV180" s="287"/>
      <c r="LXW180" s="287"/>
      <c r="LXX180" s="287"/>
      <c r="LXY180" s="287"/>
      <c r="LXZ180" s="287"/>
      <c r="LYA180" s="287"/>
      <c r="LYB180" s="287"/>
      <c r="LYC180" s="287"/>
      <c r="LYD180" s="287"/>
      <c r="LYE180" s="287"/>
      <c r="LYF180" s="287"/>
      <c r="LYG180" s="287"/>
      <c r="LYH180" s="287"/>
      <c r="LYI180" s="287"/>
      <c r="LYJ180" s="287"/>
      <c r="LYK180" s="287"/>
      <c r="LYL180" s="287"/>
      <c r="LYM180" s="287"/>
      <c r="LYN180" s="287"/>
      <c r="LYO180" s="287"/>
      <c r="LYP180" s="287"/>
      <c r="LYQ180" s="287"/>
      <c r="LYR180" s="287"/>
      <c r="LYS180" s="287"/>
      <c r="LYT180" s="287"/>
      <c r="LYU180" s="287"/>
      <c r="LYV180" s="287"/>
      <c r="LYW180" s="287"/>
      <c r="LYX180" s="287"/>
      <c r="LYY180" s="287"/>
      <c r="LYZ180" s="287"/>
      <c r="LZA180" s="287"/>
      <c r="LZB180" s="287"/>
      <c r="LZC180" s="287"/>
      <c r="LZD180" s="287"/>
      <c r="LZE180" s="287"/>
      <c r="LZF180" s="287"/>
      <c r="LZG180" s="287"/>
      <c r="LZH180" s="287"/>
      <c r="LZI180" s="287"/>
      <c r="LZJ180" s="287"/>
      <c r="LZK180" s="287"/>
      <c r="LZL180" s="287"/>
      <c r="LZM180" s="287"/>
      <c r="LZN180" s="287"/>
      <c r="LZO180" s="287"/>
      <c r="LZP180" s="287"/>
      <c r="LZQ180" s="287"/>
      <c r="LZR180" s="287"/>
      <c r="LZS180" s="287"/>
      <c r="LZT180" s="287"/>
      <c r="LZU180" s="287"/>
      <c r="LZV180" s="287"/>
      <c r="LZW180" s="287"/>
      <c r="LZX180" s="287"/>
      <c r="LZY180" s="287"/>
      <c r="LZZ180" s="287"/>
      <c r="MAA180" s="287"/>
      <c r="MAB180" s="287"/>
      <c r="MAC180" s="287"/>
      <c r="MAD180" s="287"/>
      <c r="MAE180" s="287"/>
      <c r="MAF180" s="287"/>
      <c r="MAG180" s="287"/>
      <c r="MAH180" s="287"/>
      <c r="MAI180" s="287"/>
      <c r="MAJ180" s="287"/>
      <c r="MAK180" s="287"/>
      <c r="MAL180" s="287"/>
      <c r="MAM180" s="287"/>
      <c r="MAN180" s="287"/>
      <c r="MAO180" s="287"/>
      <c r="MAP180" s="287"/>
      <c r="MAQ180" s="287"/>
      <c r="MAR180" s="287"/>
      <c r="MAS180" s="287"/>
      <c r="MAT180" s="287"/>
      <c r="MAU180" s="287"/>
      <c r="MAV180" s="287"/>
      <c r="MAW180" s="287"/>
      <c r="MAX180" s="287"/>
      <c r="MAY180" s="287"/>
      <c r="MAZ180" s="287"/>
      <c r="MBA180" s="287"/>
      <c r="MBB180" s="287"/>
      <c r="MBC180" s="287"/>
      <c r="MBD180" s="287"/>
      <c r="MBE180" s="287"/>
      <c r="MBF180" s="287"/>
      <c r="MBG180" s="287"/>
      <c r="MBH180" s="287"/>
      <c r="MBI180" s="287"/>
      <c r="MBJ180" s="287"/>
      <c r="MBK180" s="287"/>
      <c r="MBL180" s="287"/>
      <c r="MBM180" s="287"/>
      <c r="MBN180" s="287"/>
      <c r="MBO180" s="287"/>
      <c r="MBP180" s="287"/>
      <c r="MBQ180" s="287"/>
      <c r="MBR180" s="287"/>
      <c r="MBS180" s="287"/>
      <c r="MBT180" s="287"/>
      <c r="MBU180" s="287"/>
      <c r="MBV180" s="287"/>
      <c r="MBW180" s="287"/>
      <c r="MBX180" s="287"/>
      <c r="MBY180" s="287"/>
      <c r="MBZ180" s="287"/>
      <c r="MCA180" s="287"/>
      <c r="MCB180" s="287"/>
      <c r="MCC180" s="287"/>
      <c r="MCD180" s="287"/>
      <c r="MCE180" s="287"/>
      <c r="MCF180" s="287"/>
      <c r="MCG180" s="287"/>
      <c r="MCH180" s="287"/>
      <c r="MCI180" s="287"/>
      <c r="MCJ180" s="287"/>
      <c r="MCK180" s="287"/>
      <c r="MCL180" s="287"/>
      <c r="MCM180" s="287"/>
      <c r="MCN180" s="287"/>
      <c r="MCO180" s="287"/>
      <c r="MCP180" s="287"/>
      <c r="MCQ180" s="287"/>
      <c r="MCR180" s="287"/>
      <c r="MCS180" s="287"/>
      <c r="MCT180" s="287"/>
      <c r="MCU180" s="287"/>
      <c r="MCV180" s="287"/>
      <c r="MCW180" s="287"/>
      <c r="MCX180" s="287"/>
      <c r="MCY180" s="287"/>
      <c r="MCZ180" s="287"/>
      <c r="MDA180" s="287"/>
      <c r="MDB180" s="287"/>
      <c r="MDC180" s="287"/>
      <c r="MDD180" s="287"/>
      <c r="MDE180" s="287"/>
      <c r="MDF180" s="287"/>
      <c r="MDG180" s="287"/>
      <c r="MDH180" s="287"/>
      <c r="MDI180" s="287"/>
      <c r="MDJ180" s="287"/>
      <c r="MDK180" s="287"/>
      <c r="MDL180" s="287"/>
      <c r="MDM180" s="287"/>
      <c r="MDN180" s="287"/>
      <c r="MDO180" s="287"/>
      <c r="MDP180" s="287"/>
      <c r="MDQ180" s="287"/>
      <c r="MDR180" s="287"/>
      <c r="MDS180" s="287"/>
      <c r="MDT180" s="287"/>
      <c r="MDU180" s="287"/>
      <c r="MDV180" s="287"/>
      <c r="MDW180" s="287"/>
      <c r="MDX180" s="287"/>
      <c r="MDY180" s="287"/>
      <c r="MDZ180" s="287"/>
      <c r="MEA180" s="287"/>
      <c r="MEB180" s="287"/>
      <c r="MEC180" s="287"/>
      <c r="MED180" s="287"/>
      <c r="MEE180" s="287"/>
      <c r="MEF180" s="287"/>
      <c r="MEG180" s="287"/>
      <c r="MEH180" s="287"/>
      <c r="MEI180" s="287"/>
      <c r="MEJ180" s="287"/>
      <c r="MEK180" s="287"/>
      <c r="MEL180" s="287"/>
      <c r="MEM180" s="287"/>
      <c r="MEN180" s="287"/>
      <c r="MEO180" s="287"/>
      <c r="MEP180" s="287"/>
      <c r="MEQ180" s="287"/>
      <c r="MER180" s="287"/>
      <c r="MES180" s="287"/>
      <c r="MET180" s="287"/>
      <c r="MEU180" s="287"/>
      <c r="MEV180" s="287"/>
      <c r="MEW180" s="287"/>
      <c r="MEX180" s="287"/>
      <c r="MEY180" s="287"/>
      <c r="MEZ180" s="287"/>
      <c r="MFA180" s="287"/>
      <c r="MFB180" s="287"/>
      <c r="MFC180" s="287"/>
      <c r="MFD180" s="287"/>
      <c r="MFE180" s="287"/>
      <c r="MFF180" s="287"/>
      <c r="MFG180" s="287"/>
      <c r="MFH180" s="287"/>
      <c r="MFI180" s="287"/>
      <c r="MFJ180" s="287"/>
      <c r="MFK180" s="287"/>
      <c r="MFL180" s="287"/>
      <c r="MFM180" s="287"/>
      <c r="MFN180" s="287"/>
      <c r="MFO180" s="287"/>
      <c r="MFP180" s="287"/>
      <c r="MFQ180" s="287"/>
      <c r="MFR180" s="287"/>
      <c r="MFS180" s="287"/>
      <c r="MFT180" s="287"/>
      <c r="MFU180" s="287"/>
      <c r="MFV180" s="287"/>
      <c r="MFW180" s="287"/>
      <c r="MFX180" s="287"/>
      <c r="MFY180" s="287"/>
      <c r="MFZ180" s="287"/>
      <c r="MGA180" s="287"/>
      <c r="MGB180" s="287"/>
      <c r="MGC180" s="287"/>
      <c r="MGD180" s="287"/>
      <c r="MGE180" s="287"/>
      <c r="MGF180" s="287"/>
      <c r="MGG180" s="287"/>
      <c r="MGH180" s="287"/>
      <c r="MGI180" s="287"/>
      <c r="MGJ180" s="287"/>
      <c r="MGK180" s="287"/>
      <c r="MGL180" s="287"/>
      <c r="MGM180" s="287"/>
      <c r="MGN180" s="287"/>
      <c r="MGO180" s="287"/>
      <c r="MGP180" s="287"/>
      <c r="MGQ180" s="287"/>
      <c r="MGR180" s="287"/>
      <c r="MGS180" s="287"/>
      <c r="MGT180" s="287"/>
      <c r="MGU180" s="287"/>
      <c r="MGV180" s="287"/>
      <c r="MGW180" s="287"/>
      <c r="MGX180" s="287"/>
      <c r="MGY180" s="287"/>
      <c r="MGZ180" s="287"/>
      <c r="MHA180" s="287"/>
      <c r="MHB180" s="287"/>
      <c r="MHC180" s="287"/>
      <c r="MHD180" s="287"/>
      <c r="MHE180" s="287"/>
      <c r="MHF180" s="287"/>
      <c r="MHG180" s="287"/>
      <c r="MHH180" s="287"/>
      <c r="MHI180" s="287"/>
      <c r="MHJ180" s="287"/>
      <c r="MHK180" s="287"/>
      <c r="MHL180" s="287"/>
      <c r="MHM180" s="287"/>
      <c r="MHN180" s="287"/>
      <c r="MHO180" s="287"/>
      <c r="MHP180" s="287"/>
      <c r="MHQ180" s="287"/>
      <c r="MHR180" s="287"/>
      <c r="MHS180" s="287"/>
      <c r="MHT180" s="287"/>
      <c r="MHU180" s="287"/>
      <c r="MHV180" s="287"/>
      <c r="MHW180" s="287"/>
      <c r="MHX180" s="287"/>
      <c r="MHY180" s="287"/>
      <c r="MHZ180" s="287"/>
      <c r="MIA180" s="287"/>
      <c r="MIB180" s="287"/>
      <c r="MIC180" s="287"/>
      <c r="MID180" s="287"/>
      <c r="MIE180" s="287"/>
      <c r="MIF180" s="287"/>
      <c r="MIG180" s="287"/>
      <c r="MIH180" s="287"/>
      <c r="MII180" s="287"/>
      <c r="MIJ180" s="287"/>
      <c r="MIK180" s="287"/>
      <c r="MIL180" s="287"/>
      <c r="MIM180" s="287"/>
      <c r="MIN180" s="287"/>
      <c r="MIO180" s="287"/>
      <c r="MIP180" s="287"/>
      <c r="MIQ180" s="287"/>
      <c r="MIR180" s="287"/>
      <c r="MIS180" s="287"/>
      <c r="MIT180" s="287"/>
      <c r="MIU180" s="287"/>
      <c r="MIV180" s="287"/>
      <c r="MIW180" s="287"/>
      <c r="MIX180" s="287"/>
      <c r="MIY180" s="287"/>
      <c r="MIZ180" s="287"/>
      <c r="MJA180" s="287"/>
      <c r="MJB180" s="287"/>
      <c r="MJC180" s="287"/>
      <c r="MJD180" s="287"/>
      <c r="MJE180" s="287"/>
      <c r="MJF180" s="287"/>
      <c r="MJG180" s="287"/>
      <c r="MJH180" s="287"/>
      <c r="MJI180" s="287"/>
      <c r="MJJ180" s="287"/>
      <c r="MJK180" s="287"/>
      <c r="MJL180" s="287"/>
      <c r="MJM180" s="287"/>
      <c r="MJN180" s="287"/>
      <c r="MJO180" s="287"/>
      <c r="MJP180" s="287"/>
      <c r="MJQ180" s="287"/>
      <c r="MJR180" s="287"/>
      <c r="MJS180" s="287"/>
      <c r="MJT180" s="287"/>
      <c r="MJU180" s="287"/>
      <c r="MJV180" s="287"/>
      <c r="MJW180" s="287"/>
      <c r="MJX180" s="287"/>
      <c r="MJY180" s="287"/>
      <c r="MJZ180" s="287"/>
      <c r="MKA180" s="287"/>
      <c r="MKB180" s="287"/>
      <c r="MKC180" s="287"/>
      <c r="MKD180" s="287"/>
      <c r="MKE180" s="287"/>
      <c r="MKF180" s="287"/>
      <c r="MKG180" s="287"/>
      <c r="MKH180" s="287"/>
      <c r="MKI180" s="287"/>
      <c r="MKJ180" s="287"/>
      <c r="MKK180" s="287"/>
      <c r="MKL180" s="287"/>
      <c r="MKM180" s="287"/>
      <c r="MKN180" s="287"/>
      <c r="MKO180" s="287"/>
      <c r="MKP180" s="287"/>
      <c r="MKQ180" s="287"/>
      <c r="MKR180" s="287"/>
      <c r="MKS180" s="287"/>
      <c r="MKT180" s="287"/>
      <c r="MKU180" s="287"/>
      <c r="MKV180" s="287"/>
      <c r="MKW180" s="287"/>
      <c r="MKX180" s="287"/>
      <c r="MKY180" s="287"/>
      <c r="MKZ180" s="287"/>
      <c r="MLA180" s="287"/>
      <c r="MLB180" s="287"/>
      <c r="MLC180" s="287"/>
      <c r="MLD180" s="287"/>
      <c r="MLE180" s="287"/>
      <c r="MLF180" s="287"/>
      <c r="MLG180" s="287"/>
      <c r="MLH180" s="287"/>
      <c r="MLI180" s="287"/>
      <c r="MLJ180" s="287"/>
      <c r="MLK180" s="287"/>
      <c r="MLL180" s="287"/>
      <c r="MLM180" s="287"/>
      <c r="MLN180" s="287"/>
      <c r="MLO180" s="287"/>
      <c r="MLP180" s="287"/>
      <c r="MLQ180" s="287"/>
      <c r="MLR180" s="287"/>
      <c r="MLS180" s="287"/>
      <c r="MLT180" s="287"/>
      <c r="MLU180" s="287"/>
      <c r="MLV180" s="287"/>
      <c r="MLW180" s="287"/>
      <c r="MLX180" s="287"/>
      <c r="MLY180" s="287"/>
      <c r="MLZ180" s="287"/>
      <c r="MMA180" s="287"/>
      <c r="MMB180" s="287"/>
      <c r="MMC180" s="287"/>
      <c r="MMD180" s="287"/>
      <c r="MME180" s="287"/>
      <c r="MMF180" s="287"/>
      <c r="MMG180" s="287"/>
      <c r="MMH180" s="287"/>
      <c r="MMI180" s="287"/>
      <c r="MMJ180" s="287"/>
      <c r="MMK180" s="287"/>
      <c r="MML180" s="287"/>
      <c r="MMM180" s="287"/>
      <c r="MMN180" s="287"/>
      <c r="MMO180" s="287"/>
      <c r="MMP180" s="287"/>
      <c r="MMQ180" s="287"/>
      <c r="MMR180" s="287"/>
      <c r="MMS180" s="287"/>
      <c r="MMT180" s="287"/>
      <c r="MMU180" s="287"/>
      <c r="MMV180" s="287"/>
      <c r="MMW180" s="287"/>
      <c r="MMX180" s="287"/>
      <c r="MMY180" s="287"/>
      <c r="MMZ180" s="287"/>
      <c r="MNA180" s="287"/>
      <c r="MNB180" s="287"/>
      <c r="MNC180" s="287"/>
      <c r="MND180" s="287"/>
      <c r="MNE180" s="287"/>
      <c r="MNF180" s="287"/>
      <c r="MNG180" s="287"/>
      <c r="MNH180" s="287"/>
      <c r="MNI180" s="287"/>
      <c r="MNJ180" s="287"/>
      <c r="MNK180" s="287"/>
      <c r="MNL180" s="287"/>
      <c r="MNM180" s="287"/>
      <c r="MNN180" s="287"/>
      <c r="MNO180" s="287"/>
      <c r="MNP180" s="287"/>
      <c r="MNQ180" s="287"/>
      <c r="MNR180" s="287"/>
      <c r="MNS180" s="287"/>
      <c r="MNT180" s="287"/>
      <c r="MNU180" s="287"/>
      <c r="MNV180" s="287"/>
      <c r="MNW180" s="287"/>
      <c r="MNX180" s="287"/>
      <c r="MNY180" s="287"/>
      <c r="MNZ180" s="287"/>
      <c r="MOA180" s="287"/>
      <c r="MOB180" s="287"/>
      <c r="MOC180" s="287"/>
      <c r="MOD180" s="287"/>
      <c r="MOE180" s="287"/>
      <c r="MOF180" s="287"/>
      <c r="MOG180" s="287"/>
      <c r="MOH180" s="287"/>
      <c r="MOI180" s="287"/>
      <c r="MOJ180" s="287"/>
      <c r="MOK180" s="287"/>
      <c r="MOL180" s="287"/>
      <c r="MOM180" s="287"/>
      <c r="MON180" s="287"/>
      <c r="MOO180" s="287"/>
      <c r="MOP180" s="287"/>
      <c r="MOQ180" s="287"/>
      <c r="MOR180" s="287"/>
      <c r="MOS180" s="287"/>
      <c r="MOT180" s="287"/>
      <c r="MOU180" s="287"/>
      <c r="MOV180" s="287"/>
      <c r="MOW180" s="287"/>
      <c r="MOX180" s="287"/>
      <c r="MOY180" s="287"/>
      <c r="MOZ180" s="287"/>
      <c r="MPA180" s="287"/>
      <c r="MPB180" s="287"/>
      <c r="MPC180" s="287"/>
      <c r="MPD180" s="287"/>
      <c r="MPE180" s="287"/>
      <c r="MPF180" s="287"/>
      <c r="MPG180" s="287"/>
      <c r="MPH180" s="287"/>
      <c r="MPI180" s="287"/>
      <c r="MPJ180" s="287"/>
      <c r="MPK180" s="287"/>
      <c r="MPL180" s="287"/>
      <c r="MPM180" s="287"/>
      <c r="MPN180" s="287"/>
      <c r="MPO180" s="287"/>
      <c r="MPP180" s="287"/>
      <c r="MPQ180" s="287"/>
      <c r="MPR180" s="287"/>
      <c r="MPS180" s="287"/>
      <c r="MPT180" s="287"/>
      <c r="MPU180" s="287"/>
      <c r="MPV180" s="287"/>
      <c r="MPW180" s="287"/>
      <c r="MPX180" s="287"/>
      <c r="MPY180" s="287"/>
      <c r="MPZ180" s="287"/>
      <c r="MQA180" s="287"/>
      <c r="MQB180" s="287"/>
      <c r="MQC180" s="287"/>
      <c r="MQD180" s="287"/>
      <c r="MQE180" s="287"/>
      <c r="MQF180" s="287"/>
      <c r="MQG180" s="287"/>
      <c r="MQH180" s="287"/>
      <c r="MQI180" s="287"/>
      <c r="MQJ180" s="287"/>
      <c r="MQK180" s="287"/>
      <c r="MQL180" s="287"/>
      <c r="MQM180" s="287"/>
      <c r="MQN180" s="287"/>
      <c r="MQO180" s="287"/>
      <c r="MQP180" s="287"/>
      <c r="MQQ180" s="287"/>
      <c r="MQR180" s="287"/>
      <c r="MQS180" s="287"/>
      <c r="MQT180" s="287"/>
      <c r="MQU180" s="287"/>
      <c r="MQV180" s="287"/>
      <c r="MQW180" s="287"/>
      <c r="MQX180" s="287"/>
      <c r="MQY180" s="287"/>
      <c r="MQZ180" s="287"/>
      <c r="MRA180" s="287"/>
      <c r="MRB180" s="287"/>
      <c r="MRC180" s="287"/>
      <c r="MRD180" s="287"/>
      <c r="MRE180" s="287"/>
      <c r="MRF180" s="287"/>
      <c r="MRG180" s="287"/>
      <c r="MRH180" s="287"/>
      <c r="MRI180" s="287"/>
      <c r="MRJ180" s="287"/>
      <c r="MRK180" s="287"/>
      <c r="MRL180" s="287"/>
      <c r="MRM180" s="287"/>
      <c r="MRN180" s="287"/>
      <c r="MRO180" s="287"/>
      <c r="MRP180" s="287"/>
      <c r="MRQ180" s="287"/>
      <c r="MRR180" s="287"/>
      <c r="MRS180" s="287"/>
      <c r="MRT180" s="287"/>
      <c r="MRU180" s="287"/>
      <c r="MRV180" s="287"/>
      <c r="MRW180" s="287"/>
      <c r="MRX180" s="287"/>
      <c r="MRY180" s="287"/>
      <c r="MRZ180" s="287"/>
      <c r="MSA180" s="287"/>
      <c r="MSB180" s="287"/>
      <c r="MSC180" s="287"/>
      <c r="MSD180" s="287"/>
      <c r="MSE180" s="287"/>
      <c r="MSF180" s="287"/>
      <c r="MSG180" s="287"/>
      <c r="MSH180" s="287"/>
      <c r="MSI180" s="287"/>
      <c r="MSJ180" s="287"/>
      <c r="MSK180" s="287"/>
      <c r="MSL180" s="287"/>
      <c r="MSM180" s="287"/>
      <c r="MSN180" s="287"/>
      <c r="MSO180" s="287"/>
      <c r="MSP180" s="287"/>
      <c r="MSQ180" s="287"/>
      <c r="MSR180" s="287"/>
      <c r="MSS180" s="287"/>
      <c r="MST180" s="287"/>
      <c r="MSU180" s="287"/>
      <c r="MSV180" s="287"/>
      <c r="MSW180" s="287"/>
      <c r="MSX180" s="287"/>
      <c r="MSY180" s="287"/>
      <c r="MSZ180" s="287"/>
      <c r="MTA180" s="287"/>
      <c r="MTB180" s="287"/>
      <c r="MTC180" s="287"/>
      <c r="MTD180" s="287"/>
      <c r="MTE180" s="287"/>
      <c r="MTF180" s="287"/>
      <c r="MTG180" s="287"/>
      <c r="MTH180" s="287"/>
      <c r="MTI180" s="287"/>
      <c r="MTJ180" s="287"/>
      <c r="MTK180" s="287"/>
      <c r="MTL180" s="287"/>
      <c r="MTM180" s="287"/>
      <c r="MTN180" s="287"/>
      <c r="MTO180" s="287"/>
      <c r="MTP180" s="287"/>
      <c r="MTQ180" s="287"/>
      <c r="MTR180" s="287"/>
      <c r="MTS180" s="287"/>
      <c r="MTT180" s="287"/>
      <c r="MTU180" s="287"/>
      <c r="MTV180" s="287"/>
      <c r="MTW180" s="287"/>
      <c r="MTX180" s="287"/>
      <c r="MTY180" s="287"/>
      <c r="MTZ180" s="287"/>
      <c r="MUA180" s="287"/>
      <c r="MUB180" s="287"/>
      <c r="MUC180" s="287"/>
      <c r="MUD180" s="287"/>
      <c r="MUE180" s="287"/>
      <c r="MUF180" s="287"/>
      <c r="MUG180" s="287"/>
      <c r="MUH180" s="287"/>
      <c r="MUI180" s="287"/>
      <c r="MUJ180" s="287"/>
      <c r="MUK180" s="287"/>
      <c r="MUL180" s="287"/>
      <c r="MUM180" s="287"/>
      <c r="MUN180" s="287"/>
      <c r="MUO180" s="287"/>
      <c r="MUP180" s="287"/>
      <c r="MUQ180" s="287"/>
      <c r="MUR180" s="287"/>
      <c r="MUS180" s="287"/>
      <c r="MUT180" s="287"/>
      <c r="MUU180" s="287"/>
      <c r="MUV180" s="287"/>
      <c r="MUW180" s="287"/>
      <c r="MUX180" s="287"/>
      <c r="MUY180" s="287"/>
      <c r="MUZ180" s="287"/>
      <c r="MVA180" s="287"/>
      <c r="MVB180" s="287"/>
      <c r="MVC180" s="287"/>
      <c r="MVD180" s="287"/>
      <c r="MVE180" s="287"/>
      <c r="MVF180" s="287"/>
      <c r="MVG180" s="287"/>
      <c r="MVH180" s="287"/>
      <c r="MVI180" s="287"/>
      <c r="MVJ180" s="287"/>
      <c r="MVK180" s="287"/>
      <c r="MVL180" s="287"/>
      <c r="MVM180" s="287"/>
      <c r="MVN180" s="287"/>
      <c r="MVO180" s="287"/>
      <c r="MVP180" s="287"/>
      <c r="MVQ180" s="287"/>
      <c r="MVR180" s="287"/>
      <c r="MVS180" s="287"/>
      <c r="MVT180" s="287"/>
      <c r="MVU180" s="287"/>
      <c r="MVV180" s="287"/>
      <c r="MVW180" s="287"/>
      <c r="MVX180" s="287"/>
      <c r="MVY180" s="287"/>
      <c r="MVZ180" s="287"/>
      <c r="MWA180" s="287"/>
      <c r="MWB180" s="287"/>
      <c r="MWC180" s="287"/>
      <c r="MWD180" s="287"/>
      <c r="MWE180" s="287"/>
      <c r="MWF180" s="287"/>
      <c r="MWG180" s="287"/>
      <c r="MWH180" s="287"/>
      <c r="MWI180" s="287"/>
      <c r="MWJ180" s="287"/>
      <c r="MWK180" s="287"/>
      <c r="MWL180" s="287"/>
      <c r="MWM180" s="287"/>
      <c r="MWN180" s="287"/>
      <c r="MWO180" s="287"/>
      <c r="MWP180" s="287"/>
      <c r="MWQ180" s="287"/>
      <c r="MWR180" s="287"/>
      <c r="MWS180" s="287"/>
      <c r="MWT180" s="287"/>
      <c r="MWU180" s="287"/>
      <c r="MWV180" s="287"/>
      <c r="MWW180" s="287"/>
      <c r="MWX180" s="287"/>
      <c r="MWY180" s="287"/>
      <c r="MWZ180" s="287"/>
      <c r="MXA180" s="287"/>
      <c r="MXB180" s="287"/>
      <c r="MXC180" s="287"/>
      <c r="MXD180" s="287"/>
      <c r="MXE180" s="287"/>
      <c r="MXF180" s="287"/>
      <c r="MXG180" s="287"/>
      <c r="MXH180" s="287"/>
      <c r="MXI180" s="287"/>
      <c r="MXJ180" s="287"/>
      <c r="MXK180" s="287"/>
      <c r="MXL180" s="287"/>
      <c r="MXM180" s="287"/>
      <c r="MXN180" s="287"/>
      <c r="MXO180" s="287"/>
      <c r="MXP180" s="287"/>
      <c r="MXQ180" s="287"/>
      <c r="MXR180" s="287"/>
      <c r="MXS180" s="287"/>
      <c r="MXT180" s="287"/>
      <c r="MXU180" s="287"/>
      <c r="MXV180" s="287"/>
      <c r="MXW180" s="287"/>
      <c r="MXX180" s="287"/>
      <c r="MXY180" s="287"/>
      <c r="MXZ180" s="287"/>
      <c r="MYA180" s="287"/>
      <c r="MYB180" s="287"/>
      <c r="MYC180" s="287"/>
      <c r="MYD180" s="287"/>
      <c r="MYE180" s="287"/>
      <c r="MYF180" s="287"/>
      <c r="MYG180" s="287"/>
      <c r="MYH180" s="287"/>
      <c r="MYI180" s="287"/>
      <c r="MYJ180" s="287"/>
      <c r="MYK180" s="287"/>
      <c r="MYL180" s="287"/>
      <c r="MYM180" s="287"/>
      <c r="MYN180" s="287"/>
      <c r="MYO180" s="287"/>
      <c r="MYP180" s="287"/>
      <c r="MYQ180" s="287"/>
      <c r="MYR180" s="287"/>
      <c r="MYS180" s="287"/>
      <c r="MYT180" s="287"/>
      <c r="MYU180" s="287"/>
      <c r="MYV180" s="287"/>
      <c r="MYW180" s="287"/>
      <c r="MYX180" s="287"/>
      <c r="MYY180" s="287"/>
      <c r="MYZ180" s="287"/>
      <c r="MZA180" s="287"/>
      <c r="MZB180" s="287"/>
      <c r="MZC180" s="287"/>
      <c r="MZD180" s="287"/>
      <c r="MZE180" s="287"/>
      <c r="MZF180" s="287"/>
      <c r="MZG180" s="287"/>
      <c r="MZH180" s="287"/>
      <c r="MZI180" s="287"/>
      <c r="MZJ180" s="287"/>
      <c r="MZK180" s="287"/>
      <c r="MZL180" s="287"/>
      <c r="MZM180" s="287"/>
      <c r="MZN180" s="287"/>
      <c r="MZO180" s="287"/>
      <c r="MZP180" s="287"/>
      <c r="MZQ180" s="287"/>
      <c r="MZR180" s="287"/>
      <c r="MZS180" s="287"/>
      <c r="MZT180" s="287"/>
      <c r="MZU180" s="287"/>
      <c r="MZV180" s="287"/>
      <c r="MZW180" s="287"/>
      <c r="MZX180" s="287"/>
      <c r="MZY180" s="287"/>
      <c r="MZZ180" s="287"/>
      <c r="NAA180" s="287"/>
      <c r="NAB180" s="287"/>
      <c r="NAC180" s="287"/>
      <c r="NAD180" s="287"/>
      <c r="NAE180" s="287"/>
      <c r="NAF180" s="287"/>
      <c r="NAG180" s="287"/>
      <c r="NAH180" s="287"/>
      <c r="NAI180" s="287"/>
      <c r="NAJ180" s="287"/>
      <c r="NAK180" s="287"/>
      <c r="NAL180" s="287"/>
      <c r="NAM180" s="287"/>
      <c r="NAN180" s="287"/>
      <c r="NAO180" s="287"/>
      <c r="NAP180" s="287"/>
      <c r="NAQ180" s="287"/>
      <c r="NAR180" s="287"/>
      <c r="NAS180" s="287"/>
      <c r="NAT180" s="287"/>
      <c r="NAU180" s="287"/>
      <c r="NAV180" s="287"/>
      <c r="NAW180" s="287"/>
      <c r="NAX180" s="287"/>
      <c r="NAY180" s="287"/>
      <c r="NAZ180" s="287"/>
      <c r="NBA180" s="287"/>
      <c r="NBB180" s="287"/>
      <c r="NBC180" s="287"/>
      <c r="NBD180" s="287"/>
      <c r="NBE180" s="287"/>
      <c r="NBF180" s="287"/>
      <c r="NBG180" s="287"/>
      <c r="NBH180" s="287"/>
      <c r="NBI180" s="287"/>
      <c r="NBJ180" s="287"/>
      <c r="NBK180" s="287"/>
      <c r="NBL180" s="287"/>
      <c r="NBM180" s="287"/>
      <c r="NBN180" s="287"/>
      <c r="NBO180" s="287"/>
      <c r="NBP180" s="287"/>
      <c r="NBQ180" s="287"/>
      <c r="NBR180" s="287"/>
      <c r="NBS180" s="287"/>
      <c r="NBT180" s="287"/>
      <c r="NBU180" s="287"/>
      <c r="NBV180" s="287"/>
      <c r="NBW180" s="287"/>
      <c r="NBX180" s="287"/>
      <c r="NBY180" s="287"/>
      <c r="NBZ180" s="287"/>
      <c r="NCA180" s="287"/>
      <c r="NCB180" s="287"/>
      <c r="NCC180" s="287"/>
      <c r="NCD180" s="287"/>
      <c r="NCE180" s="287"/>
      <c r="NCF180" s="287"/>
      <c r="NCG180" s="287"/>
      <c r="NCH180" s="287"/>
      <c r="NCI180" s="287"/>
      <c r="NCJ180" s="287"/>
      <c r="NCK180" s="287"/>
      <c r="NCL180" s="287"/>
      <c r="NCM180" s="287"/>
      <c r="NCN180" s="287"/>
      <c r="NCO180" s="287"/>
      <c r="NCP180" s="287"/>
      <c r="NCQ180" s="287"/>
      <c r="NCR180" s="287"/>
      <c r="NCS180" s="287"/>
      <c r="NCT180" s="287"/>
      <c r="NCU180" s="287"/>
      <c r="NCV180" s="287"/>
      <c r="NCW180" s="287"/>
      <c r="NCX180" s="287"/>
      <c r="NCY180" s="287"/>
      <c r="NCZ180" s="287"/>
      <c r="NDA180" s="287"/>
      <c r="NDB180" s="287"/>
      <c r="NDC180" s="287"/>
      <c r="NDD180" s="287"/>
      <c r="NDE180" s="287"/>
      <c r="NDF180" s="287"/>
      <c r="NDG180" s="287"/>
      <c r="NDH180" s="287"/>
      <c r="NDI180" s="287"/>
      <c r="NDJ180" s="287"/>
      <c r="NDK180" s="287"/>
      <c r="NDL180" s="287"/>
      <c r="NDM180" s="287"/>
      <c r="NDN180" s="287"/>
      <c r="NDO180" s="287"/>
      <c r="NDP180" s="287"/>
      <c r="NDQ180" s="287"/>
      <c r="NDR180" s="287"/>
      <c r="NDS180" s="287"/>
      <c r="NDT180" s="287"/>
      <c r="NDU180" s="287"/>
      <c r="NDV180" s="287"/>
      <c r="NDW180" s="287"/>
      <c r="NDX180" s="287"/>
      <c r="NDY180" s="287"/>
      <c r="NDZ180" s="287"/>
      <c r="NEA180" s="287"/>
      <c r="NEB180" s="287"/>
      <c r="NEC180" s="287"/>
      <c r="NED180" s="287"/>
      <c r="NEE180" s="287"/>
      <c r="NEF180" s="287"/>
      <c r="NEG180" s="287"/>
      <c r="NEH180" s="287"/>
      <c r="NEI180" s="287"/>
      <c r="NEJ180" s="287"/>
      <c r="NEK180" s="287"/>
      <c r="NEL180" s="287"/>
      <c r="NEM180" s="287"/>
      <c r="NEN180" s="287"/>
      <c r="NEO180" s="287"/>
      <c r="NEP180" s="287"/>
      <c r="NEQ180" s="287"/>
      <c r="NER180" s="287"/>
      <c r="NES180" s="287"/>
      <c r="NET180" s="287"/>
      <c r="NEU180" s="287"/>
      <c r="NEV180" s="287"/>
      <c r="NEW180" s="287"/>
      <c r="NEX180" s="287"/>
      <c r="NEY180" s="287"/>
      <c r="NEZ180" s="287"/>
      <c r="NFA180" s="287"/>
      <c r="NFB180" s="287"/>
      <c r="NFC180" s="287"/>
      <c r="NFD180" s="287"/>
      <c r="NFE180" s="287"/>
      <c r="NFF180" s="287"/>
      <c r="NFG180" s="287"/>
      <c r="NFH180" s="287"/>
      <c r="NFI180" s="287"/>
      <c r="NFJ180" s="287"/>
      <c r="NFK180" s="287"/>
      <c r="NFL180" s="287"/>
      <c r="NFM180" s="287"/>
      <c r="NFN180" s="287"/>
      <c r="NFO180" s="287"/>
      <c r="NFP180" s="287"/>
      <c r="NFQ180" s="287"/>
      <c r="NFR180" s="287"/>
      <c r="NFS180" s="287"/>
      <c r="NFT180" s="287"/>
      <c r="NFU180" s="287"/>
      <c r="NFV180" s="287"/>
      <c r="NFW180" s="287"/>
      <c r="NFX180" s="287"/>
      <c r="NFY180" s="287"/>
      <c r="NFZ180" s="287"/>
      <c r="NGA180" s="287"/>
      <c r="NGB180" s="287"/>
      <c r="NGC180" s="287"/>
      <c r="NGD180" s="287"/>
      <c r="NGE180" s="287"/>
      <c r="NGF180" s="287"/>
      <c r="NGG180" s="287"/>
      <c r="NGH180" s="287"/>
      <c r="NGI180" s="287"/>
      <c r="NGJ180" s="287"/>
      <c r="NGK180" s="287"/>
      <c r="NGL180" s="287"/>
      <c r="NGM180" s="287"/>
      <c r="NGN180" s="287"/>
      <c r="NGO180" s="287"/>
      <c r="NGP180" s="287"/>
      <c r="NGQ180" s="287"/>
      <c r="NGR180" s="287"/>
      <c r="NGS180" s="287"/>
      <c r="NGT180" s="287"/>
      <c r="NGU180" s="287"/>
      <c r="NGV180" s="287"/>
      <c r="NGW180" s="287"/>
      <c r="NGX180" s="287"/>
      <c r="NGY180" s="287"/>
      <c r="NGZ180" s="287"/>
      <c r="NHA180" s="287"/>
      <c r="NHB180" s="287"/>
      <c r="NHC180" s="287"/>
      <c r="NHD180" s="287"/>
      <c r="NHE180" s="287"/>
      <c r="NHF180" s="287"/>
      <c r="NHG180" s="287"/>
      <c r="NHH180" s="287"/>
      <c r="NHI180" s="287"/>
      <c r="NHJ180" s="287"/>
      <c r="NHK180" s="287"/>
      <c r="NHL180" s="287"/>
      <c r="NHM180" s="287"/>
      <c r="NHN180" s="287"/>
      <c r="NHO180" s="287"/>
      <c r="NHP180" s="287"/>
      <c r="NHQ180" s="287"/>
      <c r="NHR180" s="287"/>
      <c r="NHS180" s="287"/>
      <c r="NHT180" s="287"/>
      <c r="NHU180" s="287"/>
      <c r="NHV180" s="287"/>
      <c r="NHW180" s="287"/>
      <c r="NHX180" s="287"/>
      <c r="NHY180" s="287"/>
      <c r="NHZ180" s="287"/>
      <c r="NIA180" s="287"/>
      <c r="NIB180" s="287"/>
      <c r="NIC180" s="287"/>
      <c r="NID180" s="287"/>
      <c r="NIE180" s="287"/>
      <c r="NIF180" s="287"/>
      <c r="NIG180" s="287"/>
      <c r="NIH180" s="287"/>
      <c r="NII180" s="287"/>
      <c r="NIJ180" s="287"/>
      <c r="NIK180" s="287"/>
      <c r="NIL180" s="287"/>
      <c r="NIM180" s="287"/>
      <c r="NIN180" s="287"/>
      <c r="NIO180" s="287"/>
      <c r="NIP180" s="287"/>
      <c r="NIQ180" s="287"/>
      <c r="NIR180" s="287"/>
      <c r="NIS180" s="287"/>
      <c r="NIT180" s="287"/>
      <c r="NIU180" s="287"/>
      <c r="NIV180" s="287"/>
      <c r="NIW180" s="287"/>
      <c r="NIX180" s="287"/>
      <c r="NIY180" s="287"/>
      <c r="NIZ180" s="287"/>
      <c r="NJA180" s="287"/>
      <c r="NJB180" s="287"/>
      <c r="NJC180" s="287"/>
      <c r="NJD180" s="287"/>
      <c r="NJE180" s="287"/>
      <c r="NJF180" s="287"/>
      <c r="NJG180" s="287"/>
      <c r="NJH180" s="287"/>
      <c r="NJI180" s="287"/>
      <c r="NJJ180" s="287"/>
      <c r="NJK180" s="287"/>
      <c r="NJL180" s="287"/>
      <c r="NJM180" s="287"/>
      <c r="NJN180" s="287"/>
      <c r="NJO180" s="287"/>
      <c r="NJP180" s="287"/>
      <c r="NJQ180" s="287"/>
      <c r="NJR180" s="287"/>
      <c r="NJS180" s="287"/>
      <c r="NJT180" s="287"/>
      <c r="NJU180" s="287"/>
      <c r="NJV180" s="287"/>
      <c r="NJW180" s="287"/>
      <c r="NJX180" s="287"/>
      <c r="NJY180" s="287"/>
      <c r="NJZ180" s="287"/>
      <c r="NKA180" s="287"/>
      <c r="NKB180" s="287"/>
      <c r="NKC180" s="287"/>
      <c r="NKD180" s="287"/>
      <c r="NKE180" s="287"/>
      <c r="NKF180" s="287"/>
      <c r="NKG180" s="287"/>
      <c r="NKH180" s="287"/>
      <c r="NKI180" s="287"/>
      <c r="NKJ180" s="287"/>
      <c r="NKK180" s="287"/>
      <c r="NKL180" s="287"/>
      <c r="NKM180" s="287"/>
      <c r="NKN180" s="287"/>
      <c r="NKO180" s="287"/>
      <c r="NKP180" s="287"/>
      <c r="NKQ180" s="287"/>
      <c r="NKR180" s="287"/>
      <c r="NKS180" s="287"/>
      <c r="NKT180" s="287"/>
      <c r="NKU180" s="287"/>
      <c r="NKV180" s="287"/>
      <c r="NKW180" s="287"/>
      <c r="NKX180" s="287"/>
      <c r="NKY180" s="287"/>
      <c r="NKZ180" s="287"/>
      <c r="NLA180" s="287"/>
      <c r="NLB180" s="287"/>
      <c r="NLC180" s="287"/>
      <c r="NLD180" s="287"/>
      <c r="NLE180" s="287"/>
      <c r="NLF180" s="287"/>
      <c r="NLG180" s="287"/>
      <c r="NLH180" s="287"/>
      <c r="NLI180" s="287"/>
      <c r="NLJ180" s="287"/>
      <c r="NLK180" s="287"/>
      <c r="NLL180" s="287"/>
      <c r="NLM180" s="287"/>
      <c r="NLN180" s="287"/>
      <c r="NLO180" s="287"/>
      <c r="NLP180" s="287"/>
      <c r="NLQ180" s="287"/>
      <c r="NLR180" s="287"/>
      <c r="NLS180" s="287"/>
      <c r="NLT180" s="287"/>
      <c r="NLU180" s="287"/>
      <c r="NLV180" s="287"/>
      <c r="NLW180" s="287"/>
      <c r="NLX180" s="287"/>
      <c r="NLY180" s="287"/>
      <c r="NLZ180" s="287"/>
      <c r="NMA180" s="287"/>
      <c r="NMB180" s="287"/>
      <c r="NMC180" s="287"/>
      <c r="NMD180" s="287"/>
      <c r="NME180" s="287"/>
      <c r="NMF180" s="287"/>
      <c r="NMG180" s="287"/>
      <c r="NMH180" s="287"/>
      <c r="NMI180" s="287"/>
      <c r="NMJ180" s="287"/>
      <c r="NMK180" s="287"/>
      <c r="NML180" s="287"/>
      <c r="NMM180" s="287"/>
      <c r="NMN180" s="287"/>
      <c r="NMO180" s="287"/>
      <c r="NMP180" s="287"/>
      <c r="NMQ180" s="287"/>
      <c r="NMR180" s="287"/>
      <c r="NMS180" s="287"/>
      <c r="NMT180" s="287"/>
      <c r="NMU180" s="287"/>
      <c r="NMV180" s="287"/>
      <c r="NMW180" s="287"/>
      <c r="NMX180" s="287"/>
      <c r="NMY180" s="287"/>
      <c r="NMZ180" s="287"/>
      <c r="NNA180" s="287"/>
      <c r="NNB180" s="287"/>
      <c r="NNC180" s="287"/>
      <c r="NND180" s="287"/>
      <c r="NNE180" s="287"/>
      <c r="NNF180" s="287"/>
      <c r="NNG180" s="287"/>
      <c r="NNH180" s="287"/>
      <c r="NNI180" s="287"/>
      <c r="NNJ180" s="287"/>
      <c r="NNK180" s="287"/>
      <c r="NNL180" s="287"/>
      <c r="NNM180" s="287"/>
      <c r="NNN180" s="287"/>
      <c r="NNO180" s="287"/>
      <c r="NNP180" s="287"/>
      <c r="NNQ180" s="287"/>
      <c r="NNR180" s="287"/>
      <c r="NNS180" s="287"/>
      <c r="NNT180" s="287"/>
      <c r="NNU180" s="287"/>
      <c r="NNV180" s="287"/>
      <c r="NNW180" s="287"/>
      <c r="NNX180" s="287"/>
      <c r="NNY180" s="287"/>
      <c r="NNZ180" s="287"/>
      <c r="NOA180" s="287"/>
      <c r="NOB180" s="287"/>
      <c r="NOC180" s="287"/>
      <c r="NOD180" s="287"/>
      <c r="NOE180" s="287"/>
      <c r="NOF180" s="287"/>
      <c r="NOG180" s="287"/>
      <c r="NOH180" s="287"/>
      <c r="NOI180" s="287"/>
      <c r="NOJ180" s="287"/>
      <c r="NOK180" s="287"/>
      <c r="NOL180" s="287"/>
      <c r="NOM180" s="287"/>
      <c r="NON180" s="287"/>
      <c r="NOO180" s="287"/>
      <c r="NOP180" s="287"/>
      <c r="NOQ180" s="287"/>
      <c r="NOR180" s="287"/>
      <c r="NOS180" s="287"/>
      <c r="NOT180" s="287"/>
      <c r="NOU180" s="287"/>
      <c r="NOV180" s="287"/>
      <c r="NOW180" s="287"/>
      <c r="NOX180" s="287"/>
      <c r="NOY180" s="287"/>
      <c r="NOZ180" s="287"/>
      <c r="NPA180" s="287"/>
      <c r="NPB180" s="287"/>
      <c r="NPC180" s="287"/>
      <c r="NPD180" s="287"/>
      <c r="NPE180" s="287"/>
      <c r="NPF180" s="287"/>
      <c r="NPG180" s="287"/>
      <c r="NPH180" s="287"/>
      <c r="NPI180" s="287"/>
      <c r="NPJ180" s="287"/>
      <c r="NPK180" s="287"/>
      <c r="NPL180" s="287"/>
      <c r="NPM180" s="287"/>
      <c r="NPN180" s="287"/>
      <c r="NPO180" s="287"/>
      <c r="NPP180" s="287"/>
      <c r="NPQ180" s="287"/>
      <c r="NPR180" s="287"/>
      <c r="NPS180" s="287"/>
      <c r="NPT180" s="287"/>
      <c r="NPU180" s="287"/>
      <c r="NPV180" s="287"/>
      <c r="NPW180" s="287"/>
      <c r="NPX180" s="287"/>
      <c r="NPY180" s="287"/>
      <c r="NPZ180" s="287"/>
      <c r="NQA180" s="287"/>
      <c r="NQB180" s="287"/>
      <c r="NQC180" s="287"/>
      <c r="NQD180" s="287"/>
      <c r="NQE180" s="287"/>
      <c r="NQF180" s="287"/>
      <c r="NQG180" s="287"/>
      <c r="NQH180" s="287"/>
      <c r="NQI180" s="287"/>
      <c r="NQJ180" s="287"/>
      <c r="NQK180" s="287"/>
      <c r="NQL180" s="287"/>
      <c r="NQM180" s="287"/>
      <c r="NQN180" s="287"/>
      <c r="NQO180" s="287"/>
      <c r="NQP180" s="287"/>
      <c r="NQQ180" s="287"/>
      <c r="NQR180" s="287"/>
      <c r="NQS180" s="287"/>
      <c r="NQT180" s="287"/>
      <c r="NQU180" s="287"/>
      <c r="NQV180" s="287"/>
      <c r="NQW180" s="287"/>
      <c r="NQX180" s="287"/>
      <c r="NQY180" s="287"/>
      <c r="NQZ180" s="287"/>
      <c r="NRA180" s="287"/>
      <c r="NRB180" s="287"/>
      <c r="NRC180" s="287"/>
      <c r="NRD180" s="287"/>
      <c r="NRE180" s="287"/>
      <c r="NRF180" s="287"/>
      <c r="NRG180" s="287"/>
      <c r="NRH180" s="287"/>
      <c r="NRI180" s="287"/>
      <c r="NRJ180" s="287"/>
      <c r="NRK180" s="287"/>
      <c r="NRL180" s="287"/>
      <c r="NRM180" s="287"/>
      <c r="NRN180" s="287"/>
      <c r="NRO180" s="287"/>
      <c r="NRP180" s="287"/>
      <c r="NRQ180" s="287"/>
      <c r="NRR180" s="287"/>
      <c r="NRS180" s="287"/>
      <c r="NRT180" s="287"/>
      <c r="NRU180" s="287"/>
      <c r="NRV180" s="287"/>
      <c r="NRW180" s="287"/>
      <c r="NRX180" s="287"/>
      <c r="NRY180" s="287"/>
      <c r="NRZ180" s="287"/>
      <c r="NSA180" s="287"/>
      <c r="NSB180" s="287"/>
      <c r="NSC180" s="287"/>
      <c r="NSD180" s="287"/>
      <c r="NSE180" s="287"/>
      <c r="NSF180" s="287"/>
      <c r="NSG180" s="287"/>
      <c r="NSH180" s="287"/>
      <c r="NSI180" s="287"/>
      <c r="NSJ180" s="287"/>
      <c r="NSK180" s="287"/>
      <c r="NSL180" s="287"/>
      <c r="NSM180" s="287"/>
      <c r="NSN180" s="287"/>
      <c r="NSO180" s="287"/>
      <c r="NSP180" s="287"/>
      <c r="NSQ180" s="287"/>
      <c r="NSR180" s="287"/>
      <c r="NSS180" s="287"/>
      <c r="NST180" s="287"/>
      <c r="NSU180" s="287"/>
      <c r="NSV180" s="287"/>
      <c r="NSW180" s="287"/>
      <c r="NSX180" s="287"/>
      <c r="NSY180" s="287"/>
      <c r="NSZ180" s="287"/>
      <c r="NTA180" s="287"/>
      <c r="NTB180" s="287"/>
      <c r="NTC180" s="287"/>
      <c r="NTD180" s="287"/>
      <c r="NTE180" s="287"/>
      <c r="NTF180" s="287"/>
      <c r="NTG180" s="287"/>
      <c r="NTH180" s="287"/>
      <c r="NTI180" s="287"/>
      <c r="NTJ180" s="287"/>
      <c r="NTK180" s="287"/>
      <c r="NTL180" s="287"/>
      <c r="NTM180" s="287"/>
      <c r="NTN180" s="287"/>
      <c r="NTO180" s="287"/>
      <c r="NTP180" s="287"/>
      <c r="NTQ180" s="287"/>
      <c r="NTR180" s="287"/>
      <c r="NTS180" s="287"/>
      <c r="NTT180" s="287"/>
      <c r="NTU180" s="287"/>
      <c r="NTV180" s="287"/>
      <c r="NTW180" s="287"/>
      <c r="NTX180" s="287"/>
      <c r="NTY180" s="287"/>
      <c r="NTZ180" s="287"/>
      <c r="NUA180" s="287"/>
      <c r="NUB180" s="287"/>
      <c r="NUC180" s="287"/>
      <c r="NUD180" s="287"/>
      <c r="NUE180" s="287"/>
      <c r="NUF180" s="287"/>
      <c r="NUG180" s="287"/>
      <c r="NUH180" s="287"/>
      <c r="NUI180" s="287"/>
      <c r="NUJ180" s="287"/>
      <c r="NUK180" s="287"/>
      <c r="NUL180" s="287"/>
      <c r="NUM180" s="287"/>
      <c r="NUN180" s="287"/>
      <c r="NUO180" s="287"/>
      <c r="NUP180" s="287"/>
      <c r="NUQ180" s="287"/>
      <c r="NUR180" s="287"/>
      <c r="NUS180" s="287"/>
      <c r="NUT180" s="287"/>
      <c r="NUU180" s="287"/>
      <c r="NUV180" s="287"/>
      <c r="NUW180" s="287"/>
      <c r="NUX180" s="287"/>
      <c r="NUY180" s="287"/>
      <c r="NUZ180" s="287"/>
      <c r="NVA180" s="287"/>
      <c r="NVB180" s="287"/>
      <c r="NVC180" s="287"/>
      <c r="NVD180" s="287"/>
      <c r="NVE180" s="287"/>
      <c r="NVF180" s="287"/>
      <c r="NVG180" s="287"/>
      <c r="NVH180" s="287"/>
      <c r="NVI180" s="287"/>
      <c r="NVJ180" s="287"/>
      <c r="NVK180" s="287"/>
      <c r="NVL180" s="287"/>
      <c r="NVM180" s="287"/>
      <c r="NVN180" s="287"/>
      <c r="NVO180" s="287"/>
      <c r="NVP180" s="287"/>
      <c r="NVQ180" s="287"/>
      <c r="NVR180" s="287"/>
      <c r="NVS180" s="287"/>
      <c r="NVT180" s="287"/>
      <c r="NVU180" s="287"/>
      <c r="NVV180" s="287"/>
      <c r="NVW180" s="287"/>
      <c r="NVX180" s="287"/>
      <c r="NVY180" s="287"/>
      <c r="NVZ180" s="287"/>
      <c r="NWA180" s="287"/>
      <c r="NWB180" s="287"/>
      <c r="NWC180" s="287"/>
      <c r="NWD180" s="287"/>
      <c r="NWE180" s="287"/>
      <c r="NWF180" s="287"/>
      <c r="NWG180" s="287"/>
      <c r="NWH180" s="287"/>
      <c r="NWI180" s="287"/>
      <c r="NWJ180" s="287"/>
      <c r="NWK180" s="287"/>
      <c r="NWL180" s="287"/>
      <c r="NWM180" s="287"/>
      <c r="NWN180" s="287"/>
      <c r="NWO180" s="287"/>
      <c r="NWP180" s="287"/>
      <c r="NWQ180" s="287"/>
      <c r="NWR180" s="287"/>
      <c r="NWS180" s="287"/>
      <c r="NWT180" s="287"/>
      <c r="NWU180" s="287"/>
      <c r="NWV180" s="287"/>
      <c r="NWW180" s="287"/>
      <c r="NWX180" s="287"/>
      <c r="NWY180" s="287"/>
      <c r="NWZ180" s="287"/>
      <c r="NXA180" s="287"/>
      <c r="NXB180" s="287"/>
      <c r="NXC180" s="287"/>
      <c r="NXD180" s="287"/>
      <c r="NXE180" s="287"/>
      <c r="NXF180" s="287"/>
      <c r="NXG180" s="287"/>
      <c r="NXH180" s="287"/>
      <c r="NXI180" s="287"/>
      <c r="NXJ180" s="287"/>
      <c r="NXK180" s="287"/>
      <c r="NXL180" s="287"/>
      <c r="NXM180" s="287"/>
      <c r="NXN180" s="287"/>
      <c r="NXO180" s="287"/>
      <c r="NXP180" s="287"/>
      <c r="NXQ180" s="287"/>
      <c r="NXR180" s="287"/>
      <c r="NXS180" s="287"/>
      <c r="NXT180" s="287"/>
      <c r="NXU180" s="287"/>
      <c r="NXV180" s="287"/>
      <c r="NXW180" s="287"/>
      <c r="NXX180" s="287"/>
      <c r="NXY180" s="287"/>
      <c r="NXZ180" s="287"/>
      <c r="NYA180" s="287"/>
      <c r="NYB180" s="287"/>
      <c r="NYC180" s="287"/>
      <c r="NYD180" s="287"/>
      <c r="NYE180" s="287"/>
      <c r="NYF180" s="287"/>
      <c r="NYG180" s="287"/>
      <c r="NYH180" s="287"/>
      <c r="NYI180" s="287"/>
      <c r="NYJ180" s="287"/>
      <c r="NYK180" s="287"/>
      <c r="NYL180" s="287"/>
      <c r="NYM180" s="287"/>
      <c r="NYN180" s="287"/>
      <c r="NYO180" s="287"/>
      <c r="NYP180" s="287"/>
      <c r="NYQ180" s="287"/>
      <c r="NYR180" s="287"/>
      <c r="NYS180" s="287"/>
      <c r="NYT180" s="287"/>
      <c r="NYU180" s="287"/>
      <c r="NYV180" s="287"/>
      <c r="NYW180" s="287"/>
      <c r="NYX180" s="287"/>
      <c r="NYY180" s="287"/>
      <c r="NYZ180" s="287"/>
      <c r="NZA180" s="287"/>
      <c r="NZB180" s="287"/>
      <c r="NZC180" s="287"/>
      <c r="NZD180" s="287"/>
      <c r="NZE180" s="287"/>
      <c r="NZF180" s="287"/>
      <c r="NZG180" s="287"/>
      <c r="NZH180" s="287"/>
      <c r="NZI180" s="287"/>
      <c r="NZJ180" s="287"/>
      <c r="NZK180" s="287"/>
      <c r="NZL180" s="287"/>
      <c r="NZM180" s="287"/>
      <c r="NZN180" s="287"/>
      <c r="NZO180" s="287"/>
      <c r="NZP180" s="287"/>
      <c r="NZQ180" s="287"/>
      <c r="NZR180" s="287"/>
      <c r="NZS180" s="287"/>
      <c r="NZT180" s="287"/>
      <c r="NZU180" s="287"/>
      <c r="NZV180" s="287"/>
      <c r="NZW180" s="287"/>
      <c r="NZX180" s="287"/>
      <c r="NZY180" s="287"/>
      <c r="NZZ180" s="287"/>
      <c r="OAA180" s="287"/>
      <c r="OAB180" s="287"/>
      <c r="OAC180" s="287"/>
      <c r="OAD180" s="287"/>
      <c r="OAE180" s="287"/>
      <c r="OAF180" s="287"/>
      <c r="OAG180" s="287"/>
      <c r="OAH180" s="287"/>
      <c r="OAI180" s="287"/>
      <c r="OAJ180" s="287"/>
      <c r="OAK180" s="287"/>
      <c r="OAL180" s="287"/>
      <c r="OAM180" s="287"/>
      <c r="OAN180" s="287"/>
      <c r="OAO180" s="287"/>
      <c r="OAP180" s="287"/>
      <c r="OAQ180" s="287"/>
      <c r="OAR180" s="287"/>
      <c r="OAS180" s="287"/>
      <c r="OAT180" s="287"/>
      <c r="OAU180" s="287"/>
      <c r="OAV180" s="287"/>
      <c r="OAW180" s="287"/>
      <c r="OAX180" s="287"/>
      <c r="OAY180" s="287"/>
      <c r="OAZ180" s="287"/>
      <c r="OBA180" s="287"/>
      <c r="OBB180" s="287"/>
      <c r="OBC180" s="287"/>
      <c r="OBD180" s="287"/>
      <c r="OBE180" s="287"/>
      <c r="OBF180" s="287"/>
      <c r="OBG180" s="287"/>
      <c r="OBH180" s="287"/>
      <c r="OBI180" s="287"/>
      <c r="OBJ180" s="287"/>
      <c r="OBK180" s="287"/>
      <c r="OBL180" s="287"/>
      <c r="OBM180" s="287"/>
      <c r="OBN180" s="287"/>
      <c r="OBO180" s="287"/>
      <c r="OBP180" s="287"/>
      <c r="OBQ180" s="287"/>
      <c r="OBR180" s="287"/>
      <c r="OBS180" s="287"/>
      <c r="OBT180" s="287"/>
      <c r="OBU180" s="287"/>
      <c r="OBV180" s="287"/>
      <c r="OBW180" s="287"/>
      <c r="OBX180" s="287"/>
      <c r="OBY180" s="287"/>
      <c r="OBZ180" s="287"/>
      <c r="OCA180" s="287"/>
      <c r="OCB180" s="287"/>
      <c r="OCC180" s="287"/>
      <c r="OCD180" s="287"/>
      <c r="OCE180" s="287"/>
      <c r="OCF180" s="287"/>
      <c r="OCG180" s="287"/>
      <c r="OCH180" s="287"/>
      <c r="OCI180" s="287"/>
      <c r="OCJ180" s="287"/>
      <c r="OCK180" s="287"/>
      <c r="OCL180" s="287"/>
      <c r="OCM180" s="287"/>
      <c r="OCN180" s="287"/>
      <c r="OCO180" s="287"/>
      <c r="OCP180" s="287"/>
      <c r="OCQ180" s="287"/>
      <c r="OCR180" s="287"/>
      <c r="OCS180" s="287"/>
      <c r="OCT180" s="287"/>
      <c r="OCU180" s="287"/>
      <c r="OCV180" s="287"/>
      <c r="OCW180" s="287"/>
      <c r="OCX180" s="287"/>
      <c r="OCY180" s="287"/>
      <c r="OCZ180" s="287"/>
      <c r="ODA180" s="287"/>
      <c r="ODB180" s="287"/>
      <c r="ODC180" s="287"/>
      <c r="ODD180" s="287"/>
      <c r="ODE180" s="287"/>
      <c r="ODF180" s="287"/>
      <c r="ODG180" s="287"/>
      <c r="ODH180" s="287"/>
      <c r="ODI180" s="287"/>
      <c r="ODJ180" s="287"/>
      <c r="ODK180" s="287"/>
      <c r="ODL180" s="287"/>
      <c r="ODM180" s="287"/>
      <c r="ODN180" s="287"/>
      <c r="ODO180" s="287"/>
      <c r="ODP180" s="287"/>
      <c r="ODQ180" s="287"/>
      <c r="ODR180" s="287"/>
      <c r="ODS180" s="287"/>
      <c r="ODT180" s="287"/>
      <c r="ODU180" s="287"/>
      <c r="ODV180" s="287"/>
      <c r="ODW180" s="287"/>
      <c r="ODX180" s="287"/>
      <c r="ODY180" s="287"/>
      <c r="ODZ180" s="287"/>
      <c r="OEA180" s="287"/>
      <c r="OEB180" s="287"/>
      <c r="OEC180" s="287"/>
      <c r="OED180" s="287"/>
      <c r="OEE180" s="287"/>
      <c r="OEF180" s="287"/>
      <c r="OEG180" s="287"/>
      <c r="OEH180" s="287"/>
      <c r="OEI180" s="287"/>
      <c r="OEJ180" s="287"/>
      <c r="OEK180" s="287"/>
      <c r="OEL180" s="287"/>
      <c r="OEM180" s="287"/>
      <c r="OEN180" s="287"/>
      <c r="OEO180" s="287"/>
      <c r="OEP180" s="287"/>
      <c r="OEQ180" s="287"/>
      <c r="OER180" s="287"/>
      <c r="OES180" s="287"/>
      <c r="OET180" s="287"/>
      <c r="OEU180" s="287"/>
      <c r="OEV180" s="287"/>
      <c r="OEW180" s="287"/>
      <c r="OEX180" s="287"/>
      <c r="OEY180" s="287"/>
      <c r="OEZ180" s="287"/>
      <c r="OFA180" s="287"/>
      <c r="OFB180" s="287"/>
      <c r="OFC180" s="287"/>
      <c r="OFD180" s="287"/>
      <c r="OFE180" s="287"/>
      <c r="OFF180" s="287"/>
      <c r="OFG180" s="287"/>
      <c r="OFH180" s="287"/>
      <c r="OFI180" s="287"/>
      <c r="OFJ180" s="287"/>
      <c r="OFK180" s="287"/>
      <c r="OFL180" s="287"/>
      <c r="OFM180" s="287"/>
      <c r="OFN180" s="287"/>
      <c r="OFO180" s="287"/>
      <c r="OFP180" s="287"/>
      <c r="OFQ180" s="287"/>
      <c r="OFR180" s="287"/>
      <c r="OFS180" s="287"/>
      <c r="OFT180" s="287"/>
      <c r="OFU180" s="287"/>
      <c r="OFV180" s="287"/>
      <c r="OFW180" s="287"/>
      <c r="OFX180" s="287"/>
      <c r="OFY180" s="287"/>
      <c r="OFZ180" s="287"/>
      <c r="OGA180" s="287"/>
      <c r="OGB180" s="287"/>
      <c r="OGC180" s="287"/>
      <c r="OGD180" s="287"/>
      <c r="OGE180" s="287"/>
      <c r="OGF180" s="287"/>
      <c r="OGG180" s="287"/>
      <c r="OGH180" s="287"/>
      <c r="OGI180" s="287"/>
      <c r="OGJ180" s="287"/>
      <c r="OGK180" s="287"/>
      <c r="OGL180" s="287"/>
      <c r="OGM180" s="287"/>
      <c r="OGN180" s="287"/>
      <c r="OGO180" s="287"/>
      <c r="OGP180" s="287"/>
      <c r="OGQ180" s="287"/>
      <c r="OGR180" s="287"/>
      <c r="OGS180" s="287"/>
      <c r="OGT180" s="287"/>
      <c r="OGU180" s="287"/>
      <c r="OGV180" s="287"/>
      <c r="OGW180" s="287"/>
      <c r="OGX180" s="287"/>
      <c r="OGY180" s="287"/>
      <c r="OGZ180" s="287"/>
      <c r="OHA180" s="287"/>
      <c r="OHB180" s="287"/>
      <c r="OHC180" s="287"/>
      <c r="OHD180" s="287"/>
      <c r="OHE180" s="287"/>
      <c r="OHF180" s="287"/>
      <c r="OHG180" s="287"/>
      <c r="OHH180" s="287"/>
      <c r="OHI180" s="287"/>
      <c r="OHJ180" s="287"/>
      <c r="OHK180" s="287"/>
      <c r="OHL180" s="287"/>
      <c r="OHM180" s="287"/>
      <c r="OHN180" s="287"/>
      <c r="OHO180" s="287"/>
      <c r="OHP180" s="287"/>
      <c r="OHQ180" s="287"/>
      <c r="OHR180" s="287"/>
      <c r="OHS180" s="287"/>
      <c r="OHT180" s="287"/>
      <c r="OHU180" s="287"/>
      <c r="OHV180" s="287"/>
      <c r="OHW180" s="287"/>
      <c r="OHX180" s="287"/>
      <c r="OHY180" s="287"/>
      <c r="OHZ180" s="287"/>
      <c r="OIA180" s="287"/>
      <c r="OIB180" s="287"/>
      <c r="OIC180" s="287"/>
      <c r="OID180" s="287"/>
      <c r="OIE180" s="287"/>
      <c r="OIF180" s="287"/>
      <c r="OIG180" s="287"/>
      <c r="OIH180" s="287"/>
      <c r="OII180" s="287"/>
      <c r="OIJ180" s="287"/>
      <c r="OIK180" s="287"/>
      <c r="OIL180" s="287"/>
      <c r="OIM180" s="287"/>
      <c r="OIN180" s="287"/>
      <c r="OIO180" s="287"/>
      <c r="OIP180" s="287"/>
      <c r="OIQ180" s="287"/>
      <c r="OIR180" s="287"/>
      <c r="OIS180" s="287"/>
      <c r="OIT180" s="287"/>
      <c r="OIU180" s="287"/>
      <c r="OIV180" s="287"/>
      <c r="OIW180" s="287"/>
      <c r="OIX180" s="287"/>
      <c r="OIY180" s="287"/>
      <c r="OIZ180" s="287"/>
      <c r="OJA180" s="287"/>
      <c r="OJB180" s="287"/>
      <c r="OJC180" s="287"/>
      <c r="OJD180" s="287"/>
      <c r="OJE180" s="287"/>
      <c r="OJF180" s="287"/>
      <c r="OJG180" s="287"/>
      <c r="OJH180" s="287"/>
      <c r="OJI180" s="287"/>
      <c r="OJJ180" s="287"/>
      <c r="OJK180" s="287"/>
      <c r="OJL180" s="287"/>
      <c r="OJM180" s="287"/>
      <c r="OJN180" s="287"/>
      <c r="OJO180" s="287"/>
      <c r="OJP180" s="287"/>
      <c r="OJQ180" s="287"/>
      <c r="OJR180" s="287"/>
      <c r="OJS180" s="287"/>
      <c r="OJT180" s="287"/>
      <c r="OJU180" s="287"/>
      <c r="OJV180" s="287"/>
      <c r="OJW180" s="287"/>
      <c r="OJX180" s="287"/>
      <c r="OJY180" s="287"/>
      <c r="OJZ180" s="287"/>
      <c r="OKA180" s="287"/>
      <c r="OKB180" s="287"/>
      <c r="OKC180" s="287"/>
      <c r="OKD180" s="287"/>
      <c r="OKE180" s="287"/>
      <c r="OKF180" s="287"/>
      <c r="OKG180" s="287"/>
      <c r="OKH180" s="287"/>
      <c r="OKI180" s="287"/>
      <c r="OKJ180" s="287"/>
      <c r="OKK180" s="287"/>
      <c r="OKL180" s="287"/>
      <c r="OKM180" s="287"/>
      <c r="OKN180" s="287"/>
      <c r="OKO180" s="287"/>
      <c r="OKP180" s="287"/>
      <c r="OKQ180" s="287"/>
      <c r="OKR180" s="287"/>
      <c r="OKS180" s="287"/>
      <c r="OKT180" s="287"/>
      <c r="OKU180" s="287"/>
      <c r="OKV180" s="287"/>
      <c r="OKW180" s="287"/>
      <c r="OKX180" s="287"/>
      <c r="OKY180" s="287"/>
      <c r="OKZ180" s="287"/>
      <c r="OLA180" s="287"/>
      <c r="OLB180" s="287"/>
      <c r="OLC180" s="287"/>
      <c r="OLD180" s="287"/>
      <c r="OLE180" s="287"/>
      <c r="OLF180" s="287"/>
      <c r="OLG180" s="287"/>
      <c r="OLH180" s="287"/>
      <c r="OLI180" s="287"/>
      <c r="OLJ180" s="287"/>
      <c r="OLK180" s="287"/>
      <c r="OLL180" s="287"/>
      <c r="OLM180" s="287"/>
      <c r="OLN180" s="287"/>
      <c r="OLO180" s="287"/>
      <c r="OLP180" s="287"/>
      <c r="OLQ180" s="287"/>
      <c r="OLR180" s="287"/>
      <c r="OLS180" s="287"/>
      <c r="OLT180" s="287"/>
      <c r="OLU180" s="287"/>
      <c r="OLV180" s="287"/>
      <c r="OLW180" s="287"/>
      <c r="OLX180" s="287"/>
      <c r="OLY180" s="287"/>
      <c r="OLZ180" s="287"/>
      <c r="OMA180" s="287"/>
      <c r="OMB180" s="287"/>
      <c r="OMC180" s="287"/>
      <c r="OMD180" s="287"/>
      <c r="OME180" s="287"/>
      <c r="OMF180" s="287"/>
      <c r="OMG180" s="287"/>
      <c r="OMH180" s="287"/>
      <c r="OMI180" s="287"/>
      <c r="OMJ180" s="287"/>
      <c r="OMK180" s="287"/>
      <c r="OML180" s="287"/>
      <c r="OMM180" s="287"/>
      <c r="OMN180" s="287"/>
      <c r="OMO180" s="287"/>
      <c r="OMP180" s="287"/>
      <c r="OMQ180" s="287"/>
      <c r="OMR180" s="287"/>
      <c r="OMS180" s="287"/>
      <c r="OMT180" s="287"/>
      <c r="OMU180" s="287"/>
      <c r="OMV180" s="287"/>
      <c r="OMW180" s="287"/>
      <c r="OMX180" s="287"/>
      <c r="OMY180" s="287"/>
      <c r="OMZ180" s="287"/>
      <c r="ONA180" s="287"/>
      <c r="ONB180" s="287"/>
      <c r="ONC180" s="287"/>
      <c r="OND180" s="287"/>
      <c r="ONE180" s="287"/>
      <c r="ONF180" s="287"/>
      <c r="ONG180" s="287"/>
      <c r="ONH180" s="287"/>
      <c r="ONI180" s="287"/>
      <c r="ONJ180" s="287"/>
      <c r="ONK180" s="287"/>
      <c r="ONL180" s="287"/>
      <c r="ONM180" s="287"/>
      <c r="ONN180" s="287"/>
      <c r="ONO180" s="287"/>
      <c r="ONP180" s="287"/>
      <c r="ONQ180" s="287"/>
      <c r="ONR180" s="287"/>
      <c r="ONS180" s="287"/>
      <c r="ONT180" s="287"/>
      <c r="ONU180" s="287"/>
      <c r="ONV180" s="287"/>
      <c r="ONW180" s="287"/>
      <c r="ONX180" s="287"/>
      <c r="ONY180" s="287"/>
      <c r="ONZ180" s="287"/>
      <c r="OOA180" s="287"/>
      <c r="OOB180" s="287"/>
      <c r="OOC180" s="287"/>
      <c r="OOD180" s="287"/>
      <c r="OOE180" s="287"/>
      <c r="OOF180" s="287"/>
      <c r="OOG180" s="287"/>
      <c r="OOH180" s="287"/>
      <c r="OOI180" s="287"/>
      <c r="OOJ180" s="287"/>
      <c r="OOK180" s="287"/>
      <c r="OOL180" s="287"/>
      <c r="OOM180" s="287"/>
      <c r="OON180" s="287"/>
      <c r="OOO180" s="287"/>
      <c r="OOP180" s="287"/>
      <c r="OOQ180" s="287"/>
      <c r="OOR180" s="287"/>
      <c r="OOS180" s="287"/>
      <c r="OOT180" s="287"/>
      <c r="OOU180" s="287"/>
      <c r="OOV180" s="287"/>
      <c r="OOW180" s="287"/>
      <c r="OOX180" s="287"/>
      <c r="OOY180" s="287"/>
      <c r="OOZ180" s="287"/>
      <c r="OPA180" s="287"/>
      <c r="OPB180" s="287"/>
      <c r="OPC180" s="287"/>
      <c r="OPD180" s="287"/>
      <c r="OPE180" s="287"/>
      <c r="OPF180" s="287"/>
      <c r="OPG180" s="287"/>
      <c r="OPH180" s="287"/>
      <c r="OPI180" s="287"/>
      <c r="OPJ180" s="287"/>
      <c r="OPK180" s="287"/>
      <c r="OPL180" s="287"/>
      <c r="OPM180" s="287"/>
      <c r="OPN180" s="287"/>
      <c r="OPO180" s="287"/>
      <c r="OPP180" s="287"/>
      <c r="OPQ180" s="287"/>
      <c r="OPR180" s="287"/>
      <c r="OPS180" s="287"/>
      <c r="OPT180" s="287"/>
      <c r="OPU180" s="287"/>
      <c r="OPV180" s="287"/>
      <c r="OPW180" s="287"/>
      <c r="OPX180" s="287"/>
      <c r="OPY180" s="287"/>
      <c r="OPZ180" s="287"/>
      <c r="OQA180" s="287"/>
      <c r="OQB180" s="287"/>
      <c r="OQC180" s="287"/>
      <c r="OQD180" s="287"/>
      <c r="OQE180" s="287"/>
      <c r="OQF180" s="287"/>
      <c r="OQG180" s="287"/>
      <c r="OQH180" s="287"/>
      <c r="OQI180" s="287"/>
      <c r="OQJ180" s="287"/>
      <c r="OQK180" s="287"/>
      <c r="OQL180" s="287"/>
      <c r="OQM180" s="287"/>
      <c r="OQN180" s="287"/>
      <c r="OQO180" s="287"/>
      <c r="OQP180" s="287"/>
      <c r="OQQ180" s="287"/>
      <c r="OQR180" s="287"/>
      <c r="OQS180" s="287"/>
      <c r="OQT180" s="287"/>
      <c r="OQU180" s="287"/>
      <c r="OQV180" s="287"/>
      <c r="OQW180" s="287"/>
      <c r="OQX180" s="287"/>
      <c r="OQY180" s="287"/>
      <c r="OQZ180" s="287"/>
      <c r="ORA180" s="287"/>
      <c r="ORB180" s="287"/>
      <c r="ORC180" s="287"/>
      <c r="ORD180" s="287"/>
      <c r="ORE180" s="287"/>
      <c r="ORF180" s="287"/>
      <c r="ORG180" s="287"/>
      <c r="ORH180" s="287"/>
      <c r="ORI180" s="287"/>
      <c r="ORJ180" s="287"/>
      <c r="ORK180" s="287"/>
      <c r="ORL180" s="287"/>
      <c r="ORM180" s="287"/>
      <c r="ORN180" s="287"/>
      <c r="ORO180" s="287"/>
      <c r="ORP180" s="287"/>
      <c r="ORQ180" s="287"/>
      <c r="ORR180" s="287"/>
      <c r="ORS180" s="287"/>
      <c r="ORT180" s="287"/>
      <c r="ORU180" s="287"/>
      <c r="ORV180" s="287"/>
      <c r="ORW180" s="287"/>
      <c r="ORX180" s="287"/>
      <c r="ORY180" s="287"/>
      <c r="ORZ180" s="287"/>
      <c r="OSA180" s="287"/>
      <c r="OSB180" s="287"/>
      <c r="OSC180" s="287"/>
      <c r="OSD180" s="287"/>
      <c r="OSE180" s="287"/>
      <c r="OSF180" s="287"/>
      <c r="OSG180" s="287"/>
      <c r="OSH180" s="287"/>
      <c r="OSI180" s="287"/>
      <c r="OSJ180" s="287"/>
      <c r="OSK180" s="287"/>
      <c r="OSL180" s="287"/>
      <c r="OSM180" s="287"/>
      <c r="OSN180" s="287"/>
      <c r="OSO180" s="287"/>
      <c r="OSP180" s="287"/>
      <c r="OSQ180" s="287"/>
      <c r="OSR180" s="287"/>
      <c r="OSS180" s="287"/>
      <c r="OST180" s="287"/>
      <c r="OSU180" s="287"/>
      <c r="OSV180" s="287"/>
      <c r="OSW180" s="287"/>
      <c r="OSX180" s="287"/>
      <c r="OSY180" s="287"/>
      <c r="OSZ180" s="287"/>
      <c r="OTA180" s="287"/>
      <c r="OTB180" s="287"/>
      <c r="OTC180" s="287"/>
      <c r="OTD180" s="287"/>
      <c r="OTE180" s="287"/>
      <c r="OTF180" s="287"/>
      <c r="OTG180" s="287"/>
      <c r="OTH180" s="287"/>
      <c r="OTI180" s="287"/>
      <c r="OTJ180" s="287"/>
      <c r="OTK180" s="287"/>
      <c r="OTL180" s="287"/>
      <c r="OTM180" s="287"/>
      <c r="OTN180" s="287"/>
      <c r="OTO180" s="287"/>
      <c r="OTP180" s="287"/>
      <c r="OTQ180" s="287"/>
      <c r="OTR180" s="287"/>
      <c r="OTS180" s="287"/>
      <c r="OTT180" s="287"/>
      <c r="OTU180" s="287"/>
      <c r="OTV180" s="287"/>
      <c r="OTW180" s="287"/>
      <c r="OTX180" s="287"/>
      <c r="OTY180" s="287"/>
      <c r="OTZ180" s="287"/>
      <c r="OUA180" s="287"/>
      <c r="OUB180" s="287"/>
      <c r="OUC180" s="287"/>
      <c r="OUD180" s="287"/>
      <c r="OUE180" s="287"/>
      <c r="OUF180" s="287"/>
      <c r="OUG180" s="287"/>
      <c r="OUH180" s="287"/>
      <c r="OUI180" s="287"/>
      <c r="OUJ180" s="287"/>
      <c r="OUK180" s="287"/>
      <c r="OUL180" s="287"/>
      <c r="OUM180" s="287"/>
      <c r="OUN180" s="287"/>
      <c r="OUO180" s="287"/>
      <c r="OUP180" s="287"/>
      <c r="OUQ180" s="287"/>
      <c r="OUR180" s="287"/>
      <c r="OUS180" s="287"/>
      <c r="OUT180" s="287"/>
      <c r="OUU180" s="287"/>
      <c r="OUV180" s="287"/>
      <c r="OUW180" s="287"/>
      <c r="OUX180" s="287"/>
      <c r="OUY180" s="287"/>
      <c r="OUZ180" s="287"/>
      <c r="OVA180" s="287"/>
      <c r="OVB180" s="287"/>
      <c r="OVC180" s="287"/>
      <c r="OVD180" s="287"/>
      <c r="OVE180" s="287"/>
      <c r="OVF180" s="287"/>
      <c r="OVG180" s="287"/>
      <c r="OVH180" s="287"/>
      <c r="OVI180" s="287"/>
      <c r="OVJ180" s="287"/>
      <c r="OVK180" s="287"/>
      <c r="OVL180" s="287"/>
      <c r="OVM180" s="287"/>
      <c r="OVN180" s="287"/>
      <c r="OVO180" s="287"/>
      <c r="OVP180" s="287"/>
      <c r="OVQ180" s="287"/>
      <c r="OVR180" s="287"/>
      <c r="OVS180" s="287"/>
      <c r="OVT180" s="287"/>
      <c r="OVU180" s="287"/>
      <c r="OVV180" s="287"/>
      <c r="OVW180" s="287"/>
      <c r="OVX180" s="287"/>
      <c r="OVY180" s="287"/>
      <c r="OVZ180" s="287"/>
      <c r="OWA180" s="287"/>
      <c r="OWB180" s="287"/>
      <c r="OWC180" s="287"/>
      <c r="OWD180" s="287"/>
      <c r="OWE180" s="287"/>
      <c r="OWF180" s="287"/>
      <c r="OWG180" s="287"/>
      <c r="OWH180" s="287"/>
      <c r="OWI180" s="287"/>
      <c r="OWJ180" s="287"/>
      <c r="OWK180" s="287"/>
      <c r="OWL180" s="287"/>
      <c r="OWM180" s="287"/>
      <c r="OWN180" s="287"/>
      <c r="OWO180" s="287"/>
      <c r="OWP180" s="287"/>
      <c r="OWQ180" s="287"/>
      <c r="OWR180" s="287"/>
      <c r="OWS180" s="287"/>
      <c r="OWT180" s="287"/>
      <c r="OWU180" s="287"/>
      <c r="OWV180" s="287"/>
      <c r="OWW180" s="287"/>
      <c r="OWX180" s="287"/>
      <c r="OWY180" s="287"/>
      <c r="OWZ180" s="287"/>
      <c r="OXA180" s="287"/>
      <c r="OXB180" s="287"/>
      <c r="OXC180" s="287"/>
      <c r="OXD180" s="287"/>
      <c r="OXE180" s="287"/>
      <c r="OXF180" s="287"/>
      <c r="OXG180" s="287"/>
      <c r="OXH180" s="287"/>
      <c r="OXI180" s="287"/>
      <c r="OXJ180" s="287"/>
      <c r="OXK180" s="287"/>
      <c r="OXL180" s="287"/>
      <c r="OXM180" s="287"/>
      <c r="OXN180" s="287"/>
      <c r="OXO180" s="287"/>
      <c r="OXP180" s="287"/>
      <c r="OXQ180" s="287"/>
      <c r="OXR180" s="287"/>
      <c r="OXS180" s="287"/>
      <c r="OXT180" s="287"/>
      <c r="OXU180" s="287"/>
      <c r="OXV180" s="287"/>
      <c r="OXW180" s="287"/>
      <c r="OXX180" s="287"/>
      <c r="OXY180" s="287"/>
      <c r="OXZ180" s="287"/>
      <c r="OYA180" s="287"/>
      <c r="OYB180" s="287"/>
      <c r="OYC180" s="287"/>
      <c r="OYD180" s="287"/>
      <c r="OYE180" s="287"/>
      <c r="OYF180" s="287"/>
      <c r="OYG180" s="287"/>
      <c r="OYH180" s="287"/>
      <c r="OYI180" s="287"/>
      <c r="OYJ180" s="287"/>
      <c r="OYK180" s="287"/>
      <c r="OYL180" s="287"/>
      <c r="OYM180" s="287"/>
      <c r="OYN180" s="287"/>
      <c r="OYO180" s="287"/>
      <c r="OYP180" s="287"/>
      <c r="OYQ180" s="287"/>
      <c r="OYR180" s="287"/>
      <c r="OYS180" s="287"/>
      <c r="OYT180" s="287"/>
      <c r="OYU180" s="287"/>
      <c r="OYV180" s="287"/>
      <c r="OYW180" s="287"/>
      <c r="OYX180" s="287"/>
      <c r="OYY180" s="287"/>
      <c r="OYZ180" s="287"/>
      <c r="OZA180" s="287"/>
      <c r="OZB180" s="287"/>
      <c r="OZC180" s="287"/>
      <c r="OZD180" s="287"/>
      <c r="OZE180" s="287"/>
      <c r="OZF180" s="287"/>
      <c r="OZG180" s="287"/>
      <c r="OZH180" s="287"/>
      <c r="OZI180" s="287"/>
      <c r="OZJ180" s="287"/>
      <c r="OZK180" s="287"/>
      <c r="OZL180" s="287"/>
      <c r="OZM180" s="287"/>
      <c r="OZN180" s="287"/>
      <c r="OZO180" s="287"/>
      <c r="OZP180" s="287"/>
      <c r="OZQ180" s="287"/>
      <c r="OZR180" s="287"/>
      <c r="OZS180" s="287"/>
      <c r="OZT180" s="287"/>
      <c r="OZU180" s="287"/>
      <c r="OZV180" s="287"/>
      <c r="OZW180" s="287"/>
      <c r="OZX180" s="287"/>
      <c r="OZY180" s="287"/>
      <c r="OZZ180" s="287"/>
      <c r="PAA180" s="287"/>
      <c r="PAB180" s="287"/>
      <c r="PAC180" s="287"/>
      <c r="PAD180" s="287"/>
      <c r="PAE180" s="287"/>
      <c r="PAF180" s="287"/>
      <c r="PAG180" s="287"/>
      <c r="PAH180" s="287"/>
      <c r="PAI180" s="287"/>
      <c r="PAJ180" s="287"/>
      <c r="PAK180" s="287"/>
      <c r="PAL180" s="287"/>
      <c r="PAM180" s="287"/>
      <c r="PAN180" s="287"/>
      <c r="PAO180" s="287"/>
      <c r="PAP180" s="287"/>
      <c r="PAQ180" s="287"/>
      <c r="PAR180" s="287"/>
      <c r="PAS180" s="287"/>
      <c r="PAT180" s="287"/>
      <c r="PAU180" s="287"/>
      <c r="PAV180" s="287"/>
      <c r="PAW180" s="287"/>
      <c r="PAX180" s="287"/>
      <c r="PAY180" s="287"/>
      <c r="PAZ180" s="287"/>
      <c r="PBA180" s="287"/>
      <c r="PBB180" s="287"/>
      <c r="PBC180" s="287"/>
      <c r="PBD180" s="287"/>
      <c r="PBE180" s="287"/>
      <c r="PBF180" s="287"/>
      <c r="PBG180" s="287"/>
      <c r="PBH180" s="287"/>
      <c r="PBI180" s="287"/>
      <c r="PBJ180" s="287"/>
      <c r="PBK180" s="287"/>
      <c r="PBL180" s="287"/>
      <c r="PBM180" s="287"/>
      <c r="PBN180" s="287"/>
      <c r="PBO180" s="287"/>
      <c r="PBP180" s="287"/>
      <c r="PBQ180" s="287"/>
      <c r="PBR180" s="287"/>
      <c r="PBS180" s="287"/>
      <c r="PBT180" s="287"/>
      <c r="PBU180" s="287"/>
      <c r="PBV180" s="287"/>
      <c r="PBW180" s="287"/>
      <c r="PBX180" s="287"/>
      <c r="PBY180" s="287"/>
      <c r="PBZ180" s="287"/>
      <c r="PCA180" s="287"/>
      <c r="PCB180" s="287"/>
      <c r="PCC180" s="287"/>
      <c r="PCD180" s="287"/>
      <c r="PCE180" s="287"/>
      <c r="PCF180" s="287"/>
      <c r="PCG180" s="287"/>
      <c r="PCH180" s="287"/>
      <c r="PCI180" s="287"/>
      <c r="PCJ180" s="287"/>
      <c r="PCK180" s="287"/>
      <c r="PCL180" s="287"/>
      <c r="PCM180" s="287"/>
      <c r="PCN180" s="287"/>
      <c r="PCO180" s="287"/>
      <c r="PCP180" s="287"/>
      <c r="PCQ180" s="287"/>
      <c r="PCR180" s="287"/>
      <c r="PCS180" s="287"/>
      <c r="PCT180" s="287"/>
      <c r="PCU180" s="287"/>
      <c r="PCV180" s="287"/>
      <c r="PCW180" s="287"/>
      <c r="PCX180" s="287"/>
      <c r="PCY180" s="287"/>
      <c r="PCZ180" s="287"/>
      <c r="PDA180" s="287"/>
      <c r="PDB180" s="287"/>
      <c r="PDC180" s="287"/>
      <c r="PDD180" s="287"/>
      <c r="PDE180" s="287"/>
      <c r="PDF180" s="287"/>
      <c r="PDG180" s="287"/>
      <c r="PDH180" s="287"/>
      <c r="PDI180" s="287"/>
      <c r="PDJ180" s="287"/>
      <c r="PDK180" s="287"/>
      <c r="PDL180" s="287"/>
      <c r="PDM180" s="287"/>
      <c r="PDN180" s="287"/>
      <c r="PDO180" s="287"/>
      <c r="PDP180" s="287"/>
      <c r="PDQ180" s="287"/>
      <c r="PDR180" s="287"/>
      <c r="PDS180" s="287"/>
      <c r="PDT180" s="287"/>
      <c r="PDU180" s="287"/>
      <c r="PDV180" s="287"/>
      <c r="PDW180" s="287"/>
      <c r="PDX180" s="287"/>
      <c r="PDY180" s="287"/>
      <c r="PDZ180" s="287"/>
      <c r="PEA180" s="287"/>
      <c r="PEB180" s="287"/>
      <c r="PEC180" s="287"/>
      <c r="PED180" s="287"/>
      <c r="PEE180" s="287"/>
      <c r="PEF180" s="287"/>
      <c r="PEG180" s="287"/>
      <c r="PEH180" s="287"/>
      <c r="PEI180" s="287"/>
      <c r="PEJ180" s="287"/>
      <c r="PEK180" s="287"/>
      <c r="PEL180" s="287"/>
      <c r="PEM180" s="287"/>
      <c r="PEN180" s="287"/>
      <c r="PEO180" s="287"/>
      <c r="PEP180" s="287"/>
      <c r="PEQ180" s="287"/>
      <c r="PER180" s="287"/>
      <c r="PES180" s="287"/>
      <c r="PET180" s="287"/>
      <c r="PEU180" s="287"/>
      <c r="PEV180" s="287"/>
      <c r="PEW180" s="287"/>
      <c r="PEX180" s="287"/>
      <c r="PEY180" s="287"/>
      <c r="PEZ180" s="287"/>
      <c r="PFA180" s="287"/>
      <c r="PFB180" s="287"/>
      <c r="PFC180" s="287"/>
      <c r="PFD180" s="287"/>
      <c r="PFE180" s="287"/>
      <c r="PFF180" s="287"/>
      <c r="PFG180" s="287"/>
      <c r="PFH180" s="287"/>
      <c r="PFI180" s="287"/>
      <c r="PFJ180" s="287"/>
      <c r="PFK180" s="287"/>
      <c r="PFL180" s="287"/>
      <c r="PFM180" s="287"/>
      <c r="PFN180" s="287"/>
      <c r="PFO180" s="287"/>
      <c r="PFP180" s="287"/>
      <c r="PFQ180" s="287"/>
      <c r="PFR180" s="287"/>
      <c r="PFS180" s="287"/>
      <c r="PFT180" s="287"/>
      <c r="PFU180" s="287"/>
      <c r="PFV180" s="287"/>
      <c r="PFW180" s="287"/>
      <c r="PFX180" s="287"/>
      <c r="PFY180" s="287"/>
      <c r="PFZ180" s="287"/>
      <c r="PGA180" s="287"/>
      <c r="PGB180" s="287"/>
      <c r="PGC180" s="287"/>
      <c r="PGD180" s="287"/>
      <c r="PGE180" s="287"/>
      <c r="PGF180" s="287"/>
      <c r="PGG180" s="287"/>
      <c r="PGH180" s="287"/>
      <c r="PGI180" s="287"/>
      <c r="PGJ180" s="287"/>
      <c r="PGK180" s="287"/>
      <c r="PGL180" s="287"/>
      <c r="PGM180" s="287"/>
      <c r="PGN180" s="287"/>
      <c r="PGO180" s="287"/>
      <c r="PGP180" s="287"/>
      <c r="PGQ180" s="287"/>
      <c r="PGR180" s="287"/>
      <c r="PGS180" s="287"/>
      <c r="PGT180" s="287"/>
      <c r="PGU180" s="287"/>
      <c r="PGV180" s="287"/>
      <c r="PGW180" s="287"/>
      <c r="PGX180" s="287"/>
      <c r="PGY180" s="287"/>
      <c r="PGZ180" s="287"/>
      <c r="PHA180" s="287"/>
      <c r="PHB180" s="287"/>
      <c r="PHC180" s="287"/>
      <c r="PHD180" s="287"/>
      <c r="PHE180" s="287"/>
      <c r="PHF180" s="287"/>
      <c r="PHG180" s="287"/>
      <c r="PHH180" s="287"/>
      <c r="PHI180" s="287"/>
      <c r="PHJ180" s="287"/>
      <c r="PHK180" s="287"/>
      <c r="PHL180" s="287"/>
      <c r="PHM180" s="287"/>
      <c r="PHN180" s="287"/>
      <c r="PHO180" s="287"/>
      <c r="PHP180" s="287"/>
      <c r="PHQ180" s="287"/>
      <c r="PHR180" s="287"/>
      <c r="PHS180" s="287"/>
      <c r="PHT180" s="287"/>
      <c r="PHU180" s="287"/>
      <c r="PHV180" s="287"/>
      <c r="PHW180" s="287"/>
      <c r="PHX180" s="287"/>
      <c r="PHY180" s="287"/>
      <c r="PHZ180" s="287"/>
      <c r="PIA180" s="287"/>
      <c r="PIB180" s="287"/>
      <c r="PIC180" s="287"/>
      <c r="PID180" s="287"/>
      <c r="PIE180" s="287"/>
      <c r="PIF180" s="287"/>
      <c r="PIG180" s="287"/>
      <c r="PIH180" s="287"/>
      <c r="PII180" s="287"/>
      <c r="PIJ180" s="287"/>
      <c r="PIK180" s="287"/>
      <c r="PIL180" s="287"/>
      <c r="PIM180" s="287"/>
      <c r="PIN180" s="287"/>
      <c r="PIO180" s="287"/>
      <c r="PIP180" s="287"/>
      <c r="PIQ180" s="287"/>
      <c r="PIR180" s="287"/>
      <c r="PIS180" s="287"/>
      <c r="PIT180" s="287"/>
      <c r="PIU180" s="287"/>
      <c r="PIV180" s="287"/>
      <c r="PIW180" s="287"/>
      <c r="PIX180" s="287"/>
      <c r="PIY180" s="287"/>
      <c r="PIZ180" s="287"/>
      <c r="PJA180" s="287"/>
      <c r="PJB180" s="287"/>
      <c r="PJC180" s="287"/>
      <c r="PJD180" s="287"/>
      <c r="PJE180" s="287"/>
      <c r="PJF180" s="287"/>
      <c r="PJG180" s="287"/>
      <c r="PJH180" s="287"/>
      <c r="PJI180" s="287"/>
      <c r="PJJ180" s="287"/>
      <c r="PJK180" s="287"/>
      <c r="PJL180" s="287"/>
      <c r="PJM180" s="287"/>
      <c r="PJN180" s="287"/>
      <c r="PJO180" s="287"/>
      <c r="PJP180" s="287"/>
      <c r="PJQ180" s="287"/>
      <c r="PJR180" s="287"/>
      <c r="PJS180" s="287"/>
      <c r="PJT180" s="287"/>
      <c r="PJU180" s="287"/>
      <c r="PJV180" s="287"/>
      <c r="PJW180" s="287"/>
      <c r="PJX180" s="287"/>
      <c r="PJY180" s="287"/>
      <c r="PJZ180" s="287"/>
      <c r="PKA180" s="287"/>
      <c r="PKB180" s="287"/>
      <c r="PKC180" s="287"/>
      <c r="PKD180" s="287"/>
      <c r="PKE180" s="287"/>
      <c r="PKF180" s="287"/>
      <c r="PKG180" s="287"/>
      <c r="PKH180" s="287"/>
      <c r="PKI180" s="287"/>
      <c r="PKJ180" s="287"/>
      <c r="PKK180" s="287"/>
      <c r="PKL180" s="287"/>
      <c r="PKM180" s="287"/>
      <c r="PKN180" s="287"/>
      <c r="PKO180" s="287"/>
      <c r="PKP180" s="287"/>
      <c r="PKQ180" s="287"/>
      <c r="PKR180" s="287"/>
      <c r="PKS180" s="287"/>
      <c r="PKT180" s="287"/>
      <c r="PKU180" s="287"/>
      <c r="PKV180" s="287"/>
      <c r="PKW180" s="287"/>
      <c r="PKX180" s="287"/>
      <c r="PKY180" s="287"/>
      <c r="PKZ180" s="287"/>
      <c r="PLA180" s="287"/>
      <c r="PLB180" s="287"/>
      <c r="PLC180" s="287"/>
      <c r="PLD180" s="287"/>
      <c r="PLE180" s="287"/>
      <c r="PLF180" s="287"/>
      <c r="PLG180" s="287"/>
      <c r="PLH180" s="287"/>
      <c r="PLI180" s="287"/>
      <c r="PLJ180" s="287"/>
      <c r="PLK180" s="287"/>
      <c r="PLL180" s="287"/>
      <c r="PLM180" s="287"/>
      <c r="PLN180" s="287"/>
      <c r="PLO180" s="287"/>
      <c r="PLP180" s="287"/>
      <c r="PLQ180" s="287"/>
      <c r="PLR180" s="287"/>
      <c r="PLS180" s="287"/>
      <c r="PLT180" s="287"/>
      <c r="PLU180" s="287"/>
      <c r="PLV180" s="287"/>
      <c r="PLW180" s="287"/>
      <c r="PLX180" s="287"/>
      <c r="PLY180" s="287"/>
      <c r="PLZ180" s="287"/>
      <c r="PMA180" s="287"/>
      <c r="PMB180" s="287"/>
      <c r="PMC180" s="287"/>
      <c r="PMD180" s="287"/>
      <c r="PME180" s="287"/>
      <c r="PMF180" s="287"/>
      <c r="PMG180" s="287"/>
      <c r="PMH180" s="287"/>
      <c r="PMI180" s="287"/>
      <c r="PMJ180" s="287"/>
      <c r="PMK180" s="287"/>
      <c r="PML180" s="287"/>
      <c r="PMM180" s="287"/>
      <c r="PMN180" s="287"/>
      <c r="PMO180" s="287"/>
      <c r="PMP180" s="287"/>
      <c r="PMQ180" s="287"/>
      <c r="PMR180" s="287"/>
      <c r="PMS180" s="287"/>
      <c r="PMT180" s="287"/>
      <c r="PMU180" s="287"/>
      <c r="PMV180" s="287"/>
      <c r="PMW180" s="287"/>
      <c r="PMX180" s="287"/>
      <c r="PMY180" s="287"/>
      <c r="PMZ180" s="287"/>
      <c r="PNA180" s="287"/>
      <c r="PNB180" s="287"/>
      <c r="PNC180" s="287"/>
      <c r="PND180" s="287"/>
      <c r="PNE180" s="287"/>
      <c r="PNF180" s="287"/>
      <c r="PNG180" s="287"/>
      <c r="PNH180" s="287"/>
      <c r="PNI180" s="287"/>
      <c r="PNJ180" s="287"/>
      <c r="PNK180" s="287"/>
      <c r="PNL180" s="287"/>
      <c r="PNM180" s="287"/>
      <c r="PNN180" s="287"/>
      <c r="PNO180" s="287"/>
      <c r="PNP180" s="287"/>
      <c r="PNQ180" s="287"/>
      <c r="PNR180" s="287"/>
      <c r="PNS180" s="287"/>
      <c r="PNT180" s="287"/>
      <c r="PNU180" s="287"/>
      <c r="PNV180" s="287"/>
      <c r="PNW180" s="287"/>
      <c r="PNX180" s="287"/>
      <c r="PNY180" s="287"/>
      <c r="PNZ180" s="287"/>
      <c r="POA180" s="287"/>
      <c r="POB180" s="287"/>
      <c r="POC180" s="287"/>
      <c r="POD180" s="287"/>
      <c r="POE180" s="287"/>
      <c r="POF180" s="287"/>
      <c r="POG180" s="287"/>
      <c r="POH180" s="287"/>
      <c r="POI180" s="287"/>
      <c r="POJ180" s="287"/>
      <c r="POK180" s="287"/>
      <c r="POL180" s="287"/>
      <c r="POM180" s="287"/>
      <c r="PON180" s="287"/>
      <c r="POO180" s="287"/>
      <c r="POP180" s="287"/>
      <c r="POQ180" s="287"/>
      <c r="POR180" s="287"/>
      <c r="POS180" s="287"/>
      <c r="POT180" s="287"/>
      <c r="POU180" s="287"/>
      <c r="POV180" s="287"/>
      <c r="POW180" s="287"/>
      <c r="POX180" s="287"/>
      <c r="POY180" s="287"/>
      <c r="POZ180" s="287"/>
      <c r="PPA180" s="287"/>
      <c r="PPB180" s="287"/>
      <c r="PPC180" s="287"/>
      <c r="PPD180" s="287"/>
      <c r="PPE180" s="287"/>
      <c r="PPF180" s="287"/>
      <c r="PPG180" s="287"/>
      <c r="PPH180" s="287"/>
      <c r="PPI180" s="287"/>
      <c r="PPJ180" s="287"/>
      <c r="PPK180" s="287"/>
      <c r="PPL180" s="287"/>
      <c r="PPM180" s="287"/>
      <c r="PPN180" s="287"/>
      <c r="PPO180" s="287"/>
      <c r="PPP180" s="287"/>
      <c r="PPQ180" s="287"/>
      <c r="PPR180" s="287"/>
      <c r="PPS180" s="287"/>
      <c r="PPT180" s="287"/>
      <c r="PPU180" s="287"/>
      <c r="PPV180" s="287"/>
      <c r="PPW180" s="287"/>
      <c r="PPX180" s="287"/>
      <c r="PPY180" s="287"/>
      <c r="PPZ180" s="287"/>
      <c r="PQA180" s="287"/>
      <c r="PQB180" s="287"/>
      <c r="PQC180" s="287"/>
      <c r="PQD180" s="287"/>
      <c r="PQE180" s="287"/>
      <c r="PQF180" s="287"/>
      <c r="PQG180" s="287"/>
      <c r="PQH180" s="287"/>
      <c r="PQI180" s="287"/>
      <c r="PQJ180" s="287"/>
      <c r="PQK180" s="287"/>
      <c r="PQL180" s="287"/>
      <c r="PQM180" s="287"/>
      <c r="PQN180" s="287"/>
      <c r="PQO180" s="287"/>
      <c r="PQP180" s="287"/>
      <c r="PQQ180" s="287"/>
      <c r="PQR180" s="287"/>
      <c r="PQS180" s="287"/>
      <c r="PQT180" s="287"/>
      <c r="PQU180" s="287"/>
      <c r="PQV180" s="287"/>
      <c r="PQW180" s="287"/>
      <c r="PQX180" s="287"/>
      <c r="PQY180" s="287"/>
      <c r="PQZ180" s="287"/>
      <c r="PRA180" s="287"/>
      <c r="PRB180" s="287"/>
      <c r="PRC180" s="287"/>
      <c r="PRD180" s="287"/>
      <c r="PRE180" s="287"/>
      <c r="PRF180" s="287"/>
      <c r="PRG180" s="287"/>
      <c r="PRH180" s="287"/>
      <c r="PRI180" s="287"/>
      <c r="PRJ180" s="287"/>
      <c r="PRK180" s="287"/>
      <c r="PRL180" s="287"/>
      <c r="PRM180" s="287"/>
      <c r="PRN180" s="287"/>
      <c r="PRO180" s="287"/>
      <c r="PRP180" s="287"/>
      <c r="PRQ180" s="287"/>
      <c r="PRR180" s="287"/>
      <c r="PRS180" s="287"/>
      <c r="PRT180" s="287"/>
      <c r="PRU180" s="287"/>
      <c r="PRV180" s="287"/>
      <c r="PRW180" s="287"/>
      <c r="PRX180" s="287"/>
      <c r="PRY180" s="287"/>
      <c r="PRZ180" s="287"/>
      <c r="PSA180" s="287"/>
      <c r="PSB180" s="287"/>
      <c r="PSC180" s="287"/>
      <c r="PSD180" s="287"/>
      <c r="PSE180" s="287"/>
      <c r="PSF180" s="287"/>
      <c r="PSG180" s="287"/>
      <c r="PSH180" s="287"/>
      <c r="PSI180" s="287"/>
      <c r="PSJ180" s="287"/>
      <c r="PSK180" s="287"/>
      <c r="PSL180" s="287"/>
      <c r="PSM180" s="287"/>
      <c r="PSN180" s="287"/>
      <c r="PSO180" s="287"/>
      <c r="PSP180" s="287"/>
      <c r="PSQ180" s="287"/>
      <c r="PSR180" s="287"/>
      <c r="PSS180" s="287"/>
      <c r="PST180" s="287"/>
      <c r="PSU180" s="287"/>
      <c r="PSV180" s="287"/>
      <c r="PSW180" s="287"/>
      <c r="PSX180" s="287"/>
      <c r="PSY180" s="287"/>
      <c r="PSZ180" s="287"/>
      <c r="PTA180" s="287"/>
      <c r="PTB180" s="287"/>
      <c r="PTC180" s="287"/>
      <c r="PTD180" s="287"/>
      <c r="PTE180" s="287"/>
      <c r="PTF180" s="287"/>
      <c r="PTG180" s="287"/>
      <c r="PTH180" s="287"/>
      <c r="PTI180" s="287"/>
      <c r="PTJ180" s="287"/>
      <c r="PTK180" s="287"/>
      <c r="PTL180" s="287"/>
      <c r="PTM180" s="287"/>
      <c r="PTN180" s="287"/>
      <c r="PTO180" s="287"/>
      <c r="PTP180" s="287"/>
      <c r="PTQ180" s="287"/>
      <c r="PTR180" s="287"/>
      <c r="PTS180" s="287"/>
      <c r="PTT180" s="287"/>
      <c r="PTU180" s="287"/>
      <c r="PTV180" s="287"/>
      <c r="PTW180" s="287"/>
      <c r="PTX180" s="287"/>
      <c r="PTY180" s="287"/>
      <c r="PTZ180" s="287"/>
      <c r="PUA180" s="287"/>
      <c r="PUB180" s="287"/>
      <c r="PUC180" s="287"/>
      <c r="PUD180" s="287"/>
      <c r="PUE180" s="287"/>
      <c r="PUF180" s="287"/>
      <c r="PUG180" s="287"/>
      <c r="PUH180" s="287"/>
      <c r="PUI180" s="287"/>
      <c r="PUJ180" s="287"/>
      <c r="PUK180" s="287"/>
      <c r="PUL180" s="287"/>
      <c r="PUM180" s="287"/>
      <c r="PUN180" s="287"/>
      <c r="PUO180" s="287"/>
      <c r="PUP180" s="287"/>
      <c r="PUQ180" s="287"/>
      <c r="PUR180" s="287"/>
      <c r="PUS180" s="287"/>
      <c r="PUT180" s="287"/>
      <c r="PUU180" s="287"/>
      <c r="PUV180" s="287"/>
      <c r="PUW180" s="287"/>
      <c r="PUX180" s="287"/>
      <c r="PUY180" s="287"/>
      <c r="PUZ180" s="287"/>
      <c r="PVA180" s="287"/>
      <c r="PVB180" s="287"/>
      <c r="PVC180" s="287"/>
      <c r="PVD180" s="287"/>
      <c r="PVE180" s="287"/>
      <c r="PVF180" s="287"/>
      <c r="PVG180" s="287"/>
      <c r="PVH180" s="287"/>
      <c r="PVI180" s="287"/>
      <c r="PVJ180" s="287"/>
      <c r="PVK180" s="287"/>
      <c r="PVL180" s="287"/>
      <c r="PVM180" s="287"/>
      <c r="PVN180" s="287"/>
      <c r="PVO180" s="287"/>
      <c r="PVP180" s="287"/>
      <c r="PVQ180" s="287"/>
      <c r="PVR180" s="287"/>
      <c r="PVS180" s="287"/>
      <c r="PVT180" s="287"/>
      <c r="PVU180" s="287"/>
      <c r="PVV180" s="287"/>
      <c r="PVW180" s="287"/>
      <c r="PVX180" s="287"/>
      <c r="PVY180" s="287"/>
      <c r="PVZ180" s="287"/>
      <c r="PWA180" s="287"/>
      <c r="PWB180" s="287"/>
      <c r="PWC180" s="287"/>
      <c r="PWD180" s="287"/>
      <c r="PWE180" s="287"/>
      <c r="PWF180" s="287"/>
      <c r="PWG180" s="287"/>
      <c r="PWH180" s="287"/>
      <c r="PWI180" s="287"/>
      <c r="PWJ180" s="287"/>
      <c r="PWK180" s="287"/>
      <c r="PWL180" s="287"/>
      <c r="PWM180" s="287"/>
      <c r="PWN180" s="287"/>
      <c r="PWO180" s="287"/>
      <c r="PWP180" s="287"/>
      <c r="PWQ180" s="287"/>
      <c r="PWR180" s="287"/>
      <c r="PWS180" s="287"/>
      <c r="PWT180" s="287"/>
      <c r="PWU180" s="287"/>
      <c r="PWV180" s="287"/>
      <c r="PWW180" s="287"/>
      <c r="PWX180" s="287"/>
      <c r="PWY180" s="287"/>
      <c r="PWZ180" s="287"/>
      <c r="PXA180" s="287"/>
      <c r="PXB180" s="287"/>
      <c r="PXC180" s="287"/>
      <c r="PXD180" s="287"/>
      <c r="PXE180" s="287"/>
      <c r="PXF180" s="287"/>
      <c r="PXG180" s="287"/>
      <c r="PXH180" s="287"/>
      <c r="PXI180" s="287"/>
      <c r="PXJ180" s="287"/>
      <c r="PXK180" s="287"/>
      <c r="PXL180" s="287"/>
      <c r="PXM180" s="287"/>
      <c r="PXN180" s="287"/>
      <c r="PXO180" s="287"/>
      <c r="PXP180" s="287"/>
      <c r="PXQ180" s="287"/>
      <c r="PXR180" s="287"/>
      <c r="PXS180" s="287"/>
      <c r="PXT180" s="287"/>
      <c r="PXU180" s="287"/>
      <c r="PXV180" s="287"/>
      <c r="PXW180" s="287"/>
      <c r="PXX180" s="287"/>
      <c r="PXY180" s="287"/>
      <c r="PXZ180" s="287"/>
      <c r="PYA180" s="287"/>
      <c r="PYB180" s="287"/>
      <c r="PYC180" s="287"/>
      <c r="PYD180" s="287"/>
      <c r="PYE180" s="287"/>
      <c r="PYF180" s="287"/>
      <c r="PYG180" s="287"/>
      <c r="PYH180" s="287"/>
      <c r="PYI180" s="287"/>
      <c r="PYJ180" s="287"/>
      <c r="PYK180" s="287"/>
      <c r="PYL180" s="287"/>
      <c r="PYM180" s="287"/>
      <c r="PYN180" s="287"/>
      <c r="PYO180" s="287"/>
      <c r="PYP180" s="287"/>
      <c r="PYQ180" s="287"/>
      <c r="PYR180" s="287"/>
      <c r="PYS180" s="287"/>
      <c r="PYT180" s="287"/>
      <c r="PYU180" s="287"/>
      <c r="PYV180" s="287"/>
      <c r="PYW180" s="287"/>
      <c r="PYX180" s="287"/>
      <c r="PYY180" s="287"/>
      <c r="PYZ180" s="287"/>
      <c r="PZA180" s="287"/>
      <c r="PZB180" s="287"/>
      <c r="PZC180" s="287"/>
      <c r="PZD180" s="287"/>
      <c r="PZE180" s="287"/>
      <c r="PZF180" s="287"/>
      <c r="PZG180" s="287"/>
      <c r="PZH180" s="287"/>
      <c r="PZI180" s="287"/>
      <c r="PZJ180" s="287"/>
      <c r="PZK180" s="287"/>
      <c r="PZL180" s="287"/>
      <c r="PZM180" s="287"/>
      <c r="PZN180" s="287"/>
      <c r="PZO180" s="287"/>
      <c r="PZP180" s="287"/>
      <c r="PZQ180" s="287"/>
      <c r="PZR180" s="287"/>
      <c r="PZS180" s="287"/>
      <c r="PZT180" s="287"/>
      <c r="PZU180" s="287"/>
      <c r="PZV180" s="287"/>
      <c r="PZW180" s="287"/>
      <c r="PZX180" s="287"/>
      <c r="PZY180" s="287"/>
      <c r="PZZ180" s="287"/>
      <c r="QAA180" s="287"/>
      <c r="QAB180" s="287"/>
      <c r="QAC180" s="287"/>
      <c r="QAD180" s="287"/>
      <c r="QAE180" s="287"/>
      <c r="QAF180" s="287"/>
      <c r="QAG180" s="287"/>
      <c r="QAH180" s="287"/>
      <c r="QAI180" s="287"/>
      <c r="QAJ180" s="287"/>
      <c r="QAK180" s="287"/>
      <c r="QAL180" s="287"/>
      <c r="QAM180" s="287"/>
      <c r="QAN180" s="287"/>
      <c r="QAO180" s="287"/>
      <c r="QAP180" s="287"/>
      <c r="QAQ180" s="287"/>
      <c r="QAR180" s="287"/>
      <c r="QAS180" s="287"/>
      <c r="QAT180" s="287"/>
      <c r="QAU180" s="287"/>
      <c r="QAV180" s="287"/>
      <c r="QAW180" s="287"/>
      <c r="QAX180" s="287"/>
      <c r="QAY180" s="287"/>
      <c r="QAZ180" s="287"/>
      <c r="QBA180" s="287"/>
      <c r="QBB180" s="287"/>
      <c r="QBC180" s="287"/>
      <c r="QBD180" s="287"/>
      <c r="QBE180" s="287"/>
      <c r="QBF180" s="287"/>
      <c r="QBG180" s="287"/>
      <c r="QBH180" s="287"/>
      <c r="QBI180" s="287"/>
      <c r="QBJ180" s="287"/>
      <c r="QBK180" s="287"/>
      <c r="QBL180" s="287"/>
      <c r="QBM180" s="287"/>
      <c r="QBN180" s="287"/>
      <c r="QBO180" s="287"/>
      <c r="QBP180" s="287"/>
      <c r="QBQ180" s="287"/>
      <c r="QBR180" s="287"/>
      <c r="QBS180" s="287"/>
      <c r="QBT180" s="287"/>
      <c r="QBU180" s="287"/>
      <c r="QBV180" s="287"/>
      <c r="QBW180" s="287"/>
      <c r="QBX180" s="287"/>
      <c r="QBY180" s="287"/>
      <c r="QBZ180" s="287"/>
      <c r="QCA180" s="287"/>
      <c r="QCB180" s="287"/>
      <c r="QCC180" s="287"/>
      <c r="QCD180" s="287"/>
      <c r="QCE180" s="287"/>
      <c r="QCF180" s="287"/>
      <c r="QCG180" s="287"/>
      <c r="QCH180" s="287"/>
      <c r="QCI180" s="287"/>
      <c r="QCJ180" s="287"/>
      <c r="QCK180" s="287"/>
      <c r="QCL180" s="287"/>
      <c r="QCM180" s="287"/>
      <c r="QCN180" s="287"/>
      <c r="QCO180" s="287"/>
      <c r="QCP180" s="287"/>
      <c r="QCQ180" s="287"/>
      <c r="QCR180" s="287"/>
      <c r="QCS180" s="287"/>
      <c r="QCT180" s="287"/>
      <c r="QCU180" s="287"/>
      <c r="QCV180" s="287"/>
      <c r="QCW180" s="287"/>
      <c r="QCX180" s="287"/>
      <c r="QCY180" s="287"/>
      <c r="QCZ180" s="287"/>
      <c r="QDA180" s="287"/>
      <c r="QDB180" s="287"/>
      <c r="QDC180" s="287"/>
      <c r="QDD180" s="287"/>
      <c r="QDE180" s="287"/>
      <c r="QDF180" s="287"/>
      <c r="QDG180" s="287"/>
      <c r="QDH180" s="287"/>
      <c r="QDI180" s="287"/>
      <c r="QDJ180" s="287"/>
      <c r="QDK180" s="287"/>
      <c r="QDL180" s="287"/>
      <c r="QDM180" s="287"/>
      <c r="QDN180" s="287"/>
      <c r="QDO180" s="287"/>
      <c r="QDP180" s="287"/>
      <c r="QDQ180" s="287"/>
      <c r="QDR180" s="287"/>
      <c r="QDS180" s="287"/>
      <c r="QDT180" s="287"/>
      <c r="QDU180" s="287"/>
      <c r="QDV180" s="287"/>
      <c r="QDW180" s="287"/>
      <c r="QDX180" s="287"/>
      <c r="QDY180" s="287"/>
      <c r="QDZ180" s="287"/>
      <c r="QEA180" s="287"/>
      <c r="QEB180" s="287"/>
      <c r="QEC180" s="287"/>
      <c r="QED180" s="287"/>
      <c r="QEE180" s="287"/>
      <c r="QEF180" s="287"/>
      <c r="QEG180" s="287"/>
      <c r="QEH180" s="287"/>
      <c r="QEI180" s="287"/>
      <c r="QEJ180" s="287"/>
      <c r="QEK180" s="287"/>
      <c r="QEL180" s="287"/>
      <c r="QEM180" s="287"/>
      <c r="QEN180" s="287"/>
      <c r="QEO180" s="287"/>
      <c r="QEP180" s="287"/>
      <c r="QEQ180" s="287"/>
      <c r="QER180" s="287"/>
      <c r="QES180" s="287"/>
      <c r="QET180" s="287"/>
      <c r="QEU180" s="287"/>
      <c r="QEV180" s="287"/>
      <c r="QEW180" s="287"/>
      <c r="QEX180" s="287"/>
      <c r="QEY180" s="287"/>
      <c r="QEZ180" s="287"/>
      <c r="QFA180" s="287"/>
      <c r="QFB180" s="287"/>
      <c r="QFC180" s="287"/>
      <c r="QFD180" s="287"/>
      <c r="QFE180" s="287"/>
      <c r="QFF180" s="287"/>
      <c r="QFG180" s="287"/>
      <c r="QFH180" s="287"/>
      <c r="QFI180" s="287"/>
      <c r="QFJ180" s="287"/>
      <c r="QFK180" s="287"/>
      <c r="QFL180" s="287"/>
      <c r="QFM180" s="287"/>
      <c r="QFN180" s="287"/>
      <c r="QFO180" s="287"/>
      <c r="QFP180" s="287"/>
      <c r="QFQ180" s="287"/>
      <c r="QFR180" s="287"/>
      <c r="QFS180" s="287"/>
      <c r="QFT180" s="287"/>
      <c r="QFU180" s="287"/>
      <c r="QFV180" s="287"/>
      <c r="QFW180" s="287"/>
      <c r="QFX180" s="287"/>
      <c r="QFY180" s="287"/>
      <c r="QFZ180" s="287"/>
      <c r="QGA180" s="287"/>
      <c r="QGB180" s="287"/>
      <c r="QGC180" s="287"/>
      <c r="QGD180" s="287"/>
      <c r="QGE180" s="287"/>
      <c r="QGF180" s="287"/>
      <c r="QGG180" s="287"/>
      <c r="QGH180" s="287"/>
      <c r="QGI180" s="287"/>
      <c r="QGJ180" s="287"/>
      <c r="QGK180" s="287"/>
      <c r="QGL180" s="287"/>
      <c r="QGM180" s="287"/>
      <c r="QGN180" s="287"/>
      <c r="QGO180" s="287"/>
      <c r="QGP180" s="287"/>
      <c r="QGQ180" s="287"/>
      <c r="QGR180" s="287"/>
      <c r="QGS180" s="287"/>
      <c r="QGT180" s="287"/>
      <c r="QGU180" s="287"/>
      <c r="QGV180" s="287"/>
      <c r="QGW180" s="287"/>
      <c r="QGX180" s="287"/>
      <c r="QGY180" s="287"/>
      <c r="QGZ180" s="287"/>
      <c r="QHA180" s="287"/>
      <c r="QHB180" s="287"/>
      <c r="QHC180" s="287"/>
      <c r="QHD180" s="287"/>
      <c r="QHE180" s="287"/>
      <c r="QHF180" s="287"/>
      <c r="QHG180" s="287"/>
      <c r="QHH180" s="287"/>
      <c r="QHI180" s="287"/>
      <c r="QHJ180" s="287"/>
      <c r="QHK180" s="287"/>
      <c r="QHL180" s="287"/>
      <c r="QHM180" s="287"/>
      <c r="QHN180" s="287"/>
      <c r="QHO180" s="287"/>
      <c r="QHP180" s="287"/>
      <c r="QHQ180" s="287"/>
      <c r="QHR180" s="287"/>
      <c r="QHS180" s="287"/>
      <c r="QHT180" s="287"/>
      <c r="QHU180" s="287"/>
      <c r="QHV180" s="287"/>
      <c r="QHW180" s="287"/>
      <c r="QHX180" s="287"/>
      <c r="QHY180" s="287"/>
      <c r="QHZ180" s="287"/>
      <c r="QIA180" s="287"/>
      <c r="QIB180" s="287"/>
      <c r="QIC180" s="287"/>
      <c r="QID180" s="287"/>
      <c r="QIE180" s="287"/>
      <c r="QIF180" s="287"/>
      <c r="QIG180" s="287"/>
      <c r="QIH180" s="287"/>
      <c r="QII180" s="287"/>
      <c r="QIJ180" s="287"/>
      <c r="QIK180" s="287"/>
      <c r="QIL180" s="287"/>
      <c r="QIM180" s="287"/>
      <c r="QIN180" s="287"/>
      <c r="QIO180" s="287"/>
      <c r="QIP180" s="287"/>
      <c r="QIQ180" s="287"/>
      <c r="QIR180" s="287"/>
      <c r="QIS180" s="287"/>
      <c r="QIT180" s="287"/>
      <c r="QIU180" s="287"/>
      <c r="QIV180" s="287"/>
      <c r="QIW180" s="287"/>
      <c r="QIX180" s="287"/>
      <c r="QIY180" s="287"/>
      <c r="QIZ180" s="287"/>
      <c r="QJA180" s="287"/>
      <c r="QJB180" s="287"/>
      <c r="QJC180" s="287"/>
      <c r="QJD180" s="287"/>
      <c r="QJE180" s="287"/>
      <c r="QJF180" s="287"/>
      <c r="QJG180" s="287"/>
      <c r="QJH180" s="287"/>
      <c r="QJI180" s="287"/>
      <c r="QJJ180" s="287"/>
      <c r="QJK180" s="287"/>
      <c r="QJL180" s="287"/>
      <c r="QJM180" s="287"/>
      <c r="QJN180" s="287"/>
      <c r="QJO180" s="287"/>
      <c r="QJP180" s="287"/>
      <c r="QJQ180" s="287"/>
      <c r="QJR180" s="287"/>
      <c r="QJS180" s="287"/>
      <c r="QJT180" s="287"/>
      <c r="QJU180" s="287"/>
      <c r="QJV180" s="287"/>
      <c r="QJW180" s="287"/>
      <c r="QJX180" s="287"/>
      <c r="QJY180" s="287"/>
      <c r="QJZ180" s="287"/>
      <c r="QKA180" s="287"/>
      <c r="QKB180" s="287"/>
      <c r="QKC180" s="287"/>
      <c r="QKD180" s="287"/>
      <c r="QKE180" s="287"/>
      <c r="QKF180" s="287"/>
      <c r="QKG180" s="287"/>
      <c r="QKH180" s="287"/>
      <c r="QKI180" s="287"/>
      <c r="QKJ180" s="287"/>
      <c r="QKK180" s="287"/>
      <c r="QKL180" s="287"/>
      <c r="QKM180" s="287"/>
      <c r="QKN180" s="287"/>
      <c r="QKO180" s="287"/>
      <c r="QKP180" s="287"/>
      <c r="QKQ180" s="287"/>
      <c r="QKR180" s="287"/>
      <c r="QKS180" s="287"/>
      <c r="QKT180" s="287"/>
      <c r="QKU180" s="287"/>
      <c r="QKV180" s="287"/>
      <c r="QKW180" s="287"/>
      <c r="QKX180" s="287"/>
      <c r="QKY180" s="287"/>
      <c r="QKZ180" s="287"/>
      <c r="QLA180" s="287"/>
      <c r="QLB180" s="287"/>
      <c r="QLC180" s="287"/>
      <c r="QLD180" s="287"/>
      <c r="QLE180" s="287"/>
      <c r="QLF180" s="287"/>
      <c r="QLG180" s="287"/>
      <c r="QLH180" s="287"/>
      <c r="QLI180" s="287"/>
      <c r="QLJ180" s="287"/>
      <c r="QLK180" s="287"/>
      <c r="QLL180" s="287"/>
      <c r="QLM180" s="287"/>
      <c r="QLN180" s="287"/>
      <c r="QLO180" s="287"/>
      <c r="QLP180" s="287"/>
      <c r="QLQ180" s="287"/>
      <c r="QLR180" s="287"/>
      <c r="QLS180" s="287"/>
      <c r="QLT180" s="287"/>
      <c r="QLU180" s="287"/>
      <c r="QLV180" s="287"/>
      <c r="QLW180" s="287"/>
      <c r="QLX180" s="287"/>
      <c r="QLY180" s="287"/>
      <c r="QLZ180" s="287"/>
      <c r="QMA180" s="287"/>
      <c r="QMB180" s="287"/>
      <c r="QMC180" s="287"/>
      <c r="QMD180" s="287"/>
      <c r="QME180" s="287"/>
      <c r="QMF180" s="287"/>
      <c r="QMG180" s="287"/>
      <c r="QMH180" s="287"/>
      <c r="QMI180" s="287"/>
      <c r="QMJ180" s="287"/>
      <c r="QMK180" s="287"/>
      <c r="QML180" s="287"/>
      <c r="QMM180" s="287"/>
      <c r="QMN180" s="287"/>
      <c r="QMO180" s="287"/>
      <c r="QMP180" s="287"/>
      <c r="QMQ180" s="287"/>
      <c r="QMR180" s="287"/>
      <c r="QMS180" s="287"/>
      <c r="QMT180" s="287"/>
      <c r="QMU180" s="287"/>
      <c r="QMV180" s="287"/>
      <c r="QMW180" s="287"/>
      <c r="QMX180" s="287"/>
      <c r="QMY180" s="287"/>
      <c r="QMZ180" s="287"/>
      <c r="QNA180" s="287"/>
      <c r="QNB180" s="287"/>
      <c r="QNC180" s="287"/>
      <c r="QND180" s="287"/>
      <c r="QNE180" s="287"/>
      <c r="QNF180" s="287"/>
      <c r="QNG180" s="287"/>
      <c r="QNH180" s="287"/>
      <c r="QNI180" s="287"/>
      <c r="QNJ180" s="287"/>
      <c r="QNK180" s="287"/>
      <c r="QNL180" s="287"/>
      <c r="QNM180" s="287"/>
      <c r="QNN180" s="287"/>
      <c r="QNO180" s="287"/>
      <c r="QNP180" s="287"/>
      <c r="QNQ180" s="287"/>
      <c r="QNR180" s="287"/>
      <c r="QNS180" s="287"/>
      <c r="QNT180" s="287"/>
      <c r="QNU180" s="287"/>
      <c r="QNV180" s="287"/>
      <c r="QNW180" s="287"/>
      <c r="QNX180" s="287"/>
      <c r="QNY180" s="287"/>
      <c r="QNZ180" s="287"/>
      <c r="QOA180" s="287"/>
      <c r="QOB180" s="287"/>
      <c r="QOC180" s="287"/>
      <c r="QOD180" s="287"/>
      <c r="QOE180" s="287"/>
      <c r="QOF180" s="287"/>
      <c r="QOG180" s="287"/>
      <c r="QOH180" s="287"/>
      <c r="QOI180" s="287"/>
      <c r="QOJ180" s="287"/>
      <c r="QOK180" s="287"/>
      <c r="QOL180" s="287"/>
      <c r="QOM180" s="287"/>
      <c r="QON180" s="287"/>
      <c r="QOO180" s="287"/>
      <c r="QOP180" s="287"/>
      <c r="QOQ180" s="287"/>
      <c r="QOR180" s="287"/>
      <c r="QOS180" s="287"/>
      <c r="QOT180" s="287"/>
      <c r="QOU180" s="287"/>
      <c r="QOV180" s="287"/>
      <c r="QOW180" s="287"/>
      <c r="QOX180" s="287"/>
      <c r="QOY180" s="287"/>
      <c r="QOZ180" s="287"/>
      <c r="QPA180" s="287"/>
      <c r="QPB180" s="287"/>
      <c r="QPC180" s="287"/>
      <c r="QPD180" s="287"/>
      <c r="QPE180" s="287"/>
      <c r="QPF180" s="287"/>
      <c r="QPG180" s="287"/>
      <c r="QPH180" s="287"/>
      <c r="QPI180" s="287"/>
      <c r="QPJ180" s="287"/>
      <c r="QPK180" s="287"/>
      <c r="QPL180" s="287"/>
      <c r="QPM180" s="287"/>
      <c r="QPN180" s="287"/>
      <c r="QPO180" s="287"/>
      <c r="QPP180" s="287"/>
      <c r="QPQ180" s="287"/>
      <c r="QPR180" s="287"/>
      <c r="QPS180" s="287"/>
      <c r="QPT180" s="287"/>
      <c r="QPU180" s="287"/>
      <c r="QPV180" s="287"/>
      <c r="QPW180" s="287"/>
      <c r="QPX180" s="287"/>
      <c r="QPY180" s="287"/>
      <c r="QPZ180" s="287"/>
      <c r="QQA180" s="287"/>
      <c r="QQB180" s="287"/>
      <c r="QQC180" s="287"/>
      <c r="QQD180" s="287"/>
      <c r="QQE180" s="287"/>
      <c r="QQF180" s="287"/>
      <c r="QQG180" s="287"/>
      <c r="QQH180" s="287"/>
      <c r="QQI180" s="287"/>
      <c r="QQJ180" s="287"/>
      <c r="QQK180" s="287"/>
      <c r="QQL180" s="287"/>
      <c r="QQM180" s="287"/>
      <c r="QQN180" s="287"/>
      <c r="QQO180" s="287"/>
      <c r="QQP180" s="287"/>
      <c r="QQQ180" s="287"/>
      <c r="QQR180" s="287"/>
      <c r="QQS180" s="287"/>
      <c r="QQT180" s="287"/>
      <c r="QQU180" s="287"/>
      <c r="QQV180" s="287"/>
      <c r="QQW180" s="287"/>
      <c r="QQX180" s="287"/>
      <c r="QQY180" s="287"/>
      <c r="QQZ180" s="287"/>
      <c r="QRA180" s="287"/>
      <c r="QRB180" s="287"/>
      <c r="QRC180" s="287"/>
      <c r="QRD180" s="287"/>
      <c r="QRE180" s="287"/>
      <c r="QRF180" s="287"/>
      <c r="QRG180" s="287"/>
      <c r="QRH180" s="287"/>
      <c r="QRI180" s="287"/>
      <c r="QRJ180" s="287"/>
      <c r="QRK180" s="287"/>
      <c r="QRL180" s="287"/>
      <c r="QRM180" s="287"/>
      <c r="QRN180" s="287"/>
      <c r="QRO180" s="287"/>
      <c r="QRP180" s="287"/>
      <c r="QRQ180" s="287"/>
      <c r="QRR180" s="287"/>
      <c r="QRS180" s="287"/>
      <c r="QRT180" s="287"/>
      <c r="QRU180" s="287"/>
      <c r="QRV180" s="287"/>
      <c r="QRW180" s="287"/>
      <c r="QRX180" s="287"/>
      <c r="QRY180" s="287"/>
      <c r="QRZ180" s="287"/>
      <c r="QSA180" s="287"/>
      <c r="QSB180" s="287"/>
      <c r="QSC180" s="287"/>
      <c r="QSD180" s="287"/>
      <c r="QSE180" s="287"/>
      <c r="QSF180" s="287"/>
      <c r="QSG180" s="287"/>
      <c r="QSH180" s="287"/>
      <c r="QSI180" s="287"/>
      <c r="QSJ180" s="287"/>
      <c r="QSK180" s="287"/>
      <c r="QSL180" s="287"/>
      <c r="QSM180" s="287"/>
      <c r="QSN180" s="287"/>
      <c r="QSO180" s="287"/>
      <c r="QSP180" s="287"/>
      <c r="QSQ180" s="287"/>
      <c r="QSR180" s="287"/>
      <c r="QSS180" s="287"/>
      <c r="QST180" s="287"/>
      <c r="QSU180" s="287"/>
      <c r="QSV180" s="287"/>
      <c r="QSW180" s="287"/>
      <c r="QSX180" s="287"/>
      <c r="QSY180" s="287"/>
      <c r="QSZ180" s="287"/>
      <c r="QTA180" s="287"/>
      <c r="QTB180" s="287"/>
      <c r="QTC180" s="287"/>
      <c r="QTD180" s="287"/>
      <c r="QTE180" s="287"/>
      <c r="QTF180" s="287"/>
      <c r="QTG180" s="287"/>
      <c r="QTH180" s="287"/>
      <c r="QTI180" s="287"/>
      <c r="QTJ180" s="287"/>
      <c r="QTK180" s="287"/>
      <c r="QTL180" s="287"/>
      <c r="QTM180" s="287"/>
      <c r="QTN180" s="287"/>
      <c r="QTO180" s="287"/>
      <c r="QTP180" s="287"/>
      <c r="QTQ180" s="287"/>
      <c r="QTR180" s="287"/>
      <c r="QTS180" s="287"/>
      <c r="QTT180" s="287"/>
      <c r="QTU180" s="287"/>
      <c r="QTV180" s="287"/>
      <c r="QTW180" s="287"/>
      <c r="QTX180" s="287"/>
      <c r="QTY180" s="287"/>
      <c r="QTZ180" s="287"/>
      <c r="QUA180" s="287"/>
      <c r="QUB180" s="287"/>
      <c r="QUC180" s="287"/>
      <c r="QUD180" s="287"/>
      <c r="QUE180" s="287"/>
      <c r="QUF180" s="287"/>
      <c r="QUG180" s="287"/>
      <c r="QUH180" s="287"/>
      <c r="QUI180" s="287"/>
      <c r="QUJ180" s="287"/>
      <c r="QUK180" s="287"/>
      <c r="QUL180" s="287"/>
      <c r="QUM180" s="287"/>
      <c r="QUN180" s="287"/>
      <c r="QUO180" s="287"/>
      <c r="QUP180" s="287"/>
      <c r="QUQ180" s="287"/>
      <c r="QUR180" s="287"/>
      <c r="QUS180" s="287"/>
      <c r="QUT180" s="287"/>
      <c r="QUU180" s="287"/>
      <c r="QUV180" s="287"/>
      <c r="QUW180" s="287"/>
      <c r="QUX180" s="287"/>
      <c r="QUY180" s="287"/>
      <c r="QUZ180" s="287"/>
      <c r="QVA180" s="287"/>
      <c r="QVB180" s="287"/>
      <c r="QVC180" s="287"/>
      <c r="QVD180" s="287"/>
      <c r="QVE180" s="287"/>
      <c r="QVF180" s="287"/>
      <c r="QVG180" s="287"/>
      <c r="QVH180" s="287"/>
      <c r="QVI180" s="287"/>
      <c r="QVJ180" s="287"/>
      <c r="QVK180" s="287"/>
      <c r="QVL180" s="287"/>
      <c r="QVM180" s="287"/>
      <c r="QVN180" s="287"/>
      <c r="QVO180" s="287"/>
      <c r="QVP180" s="287"/>
      <c r="QVQ180" s="287"/>
      <c r="QVR180" s="287"/>
      <c r="QVS180" s="287"/>
      <c r="QVT180" s="287"/>
      <c r="QVU180" s="287"/>
      <c r="QVV180" s="287"/>
      <c r="QVW180" s="287"/>
      <c r="QVX180" s="287"/>
      <c r="QVY180" s="287"/>
      <c r="QVZ180" s="287"/>
      <c r="QWA180" s="287"/>
      <c r="QWB180" s="287"/>
      <c r="QWC180" s="287"/>
      <c r="QWD180" s="287"/>
      <c r="QWE180" s="287"/>
      <c r="QWF180" s="287"/>
      <c r="QWG180" s="287"/>
      <c r="QWH180" s="287"/>
      <c r="QWI180" s="287"/>
      <c r="QWJ180" s="287"/>
      <c r="QWK180" s="287"/>
      <c r="QWL180" s="287"/>
      <c r="QWM180" s="287"/>
      <c r="QWN180" s="287"/>
      <c r="QWO180" s="287"/>
      <c r="QWP180" s="287"/>
      <c r="QWQ180" s="287"/>
      <c r="QWR180" s="287"/>
      <c r="QWS180" s="287"/>
      <c r="QWT180" s="287"/>
      <c r="QWU180" s="287"/>
      <c r="QWV180" s="287"/>
      <c r="QWW180" s="287"/>
      <c r="QWX180" s="287"/>
      <c r="QWY180" s="287"/>
      <c r="QWZ180" s="287"/>
      <c r="QXA180" s="287"/>
      <c r="QXB180" s="287"/>
      <c r="QXC180" s="287"/>
      <c r="QXD180" s="287"/>
      <c r="QXE180" s="287"/>
      <c r="QXF180" s="287"/>
      <c r="QXG180" s="287"/>
      <c r="QXH180" s="287"/>
      <c r="QXI180" s="287"/>
      <c r="QXJ180" s="287"/>
      <c r="QXK180" s="287"/>
      <c r="QXL180" s="287"/>
      <c r="QXM180" s="287"/>
      <c r="QXN180" s="287"/>
      <c r="QXO180" s="287"/>
      <c r="QXP180" s="287"/>
      <c r="QXQ180" s="287"/>
      <c r="QXR180" s="287"/>
      <c r="QXS180" s="287"/>
      <c r="QXT180" s="287"/>
      <c r="QXU180" s="287"/>
      <c r="QXV180" s="287"/>
      <c r="QXW180" s="287"/>
      <c r="QXX180" s="287"/>
      <c r="QXY180" s="287"/>
      <c r="QXZ180" s="287"/>
      <c r="QYA180" s="287"/>
      <c r="QYB180" s="287"/>
      <c r="QYC180" s="287"/>
      <c r="QYD180" s="287"/>
      <c r="QYE180" s="287"/>
      <c r="QYF180" s="287"/>
      <c r="QYG180" s="287"/>
      <c r="QYH180" s="287"/>
      <c r="QYI180" s="287"/>
      <c r="QYJ180" s="287"/>
      <c r="QYK180" s="287"/>
      <c r="QYL180" s="287"/>
      <c r="QYM180" s="287"/>
      <c r="QYN180" s="287"/>
      <c r="QYO180" s="287"/>
      <c r="QYP180" s="287"/>
      <c r="QYQ180" s="287"/>
      <c r="QYR180" s="287"/>
      <c r="QYS180" s="287"/>
      <c r="QYT180" s="287"/>
      <c r="QYU180" s="287"/>
      <c r="QYV180" s="287"/>
      <c r="QYW180" s="287"/>
      <c r="QYX180" s="287"/>
      <c r="QYY180" s="287"/>
      <c r="QYZ180" s="287"/>
      <c r="QZA180" s="287"/>
      <c r="QZB180" s="287"/>
      <c r="QZC180" s="287"/>
      <c r="QZD180" s="287"/>
      <c r="QZE180" s="287"/>
      <c r="QZF180" s="287"/>
      <c r="QZG180" s="287"/>
      <c r="QZH180" s="287"/>
      <c r="QZI180" s="287"/>
      <c r="QZJ180" s="287"/>
      <c r="QZK180" s="287"/>
      <c r="QZL180" s="287"/>
      <c r="QZM180" s="287"/>
      <c r="QZN180" s="287"/>
      <c r="QZO180" s="287"/>
      <c r="QZP180" s="287"/>
      <c r="QZQ180" s="287"/>
      <c r="QZR180" s="287"/>
      <c r="QZS180" s="287"/>
      <c r="QZT180" s="287"/>
      <c r="QZU180" s="287"/>
      <c r="QZV180" s="287"/>
      <c r="QZW180" s="287"/>
      <c r="QZX180" s="287"/>
      <c r="QZY180" s="287"/>
      <c r="QZZ180" s="287"/>
      <c r="RAA180" s="287"/>
      <c r="RAB180" s="287"/>
      <c r="RAC180" s="287"/>
      <c r="RAD180" s="287"/>
      <c r="RAE180" s="287"/>
      <c r="RAF180" s="287"/>
      <c r="RAG180" s="287"/>
      <c r="RAH180" s="287"/>
      <c r="RAI180" s="287"/>
      <c r="RAJ180" s="287"/>
      <c r="RAK180" s="287"/>
      <c r="RAL180" s="287"/>
      <c r="RAM180" s="287"/>
      <c r="RAN180" s="287"/>
      <c r="RAO180" s="287"/>
      <c r="RAP180" s="287"/>
      <c r="RAQ180" s="287"/>
      <c r="RAR180" s="287"/>
      <c r="RAS180" s="287"/>
      <c r="RAT180" s="287"/>
      <c r="RAU180" s="287"/>
      <c r="RAV180" s="287"/>
      <c r="RAW180" s="287"/>
      <c r="RAX180" s="287"/>
      <c r="RAY180" s="287"/>
      <c r="RAZ180" s="287"/>
      <c r="RBA180" s="287"/>
      <c r="RBB180" s="287"/>
      <c r="RBC180" s="287"/>
      <c r="RBD180" s="287"/>
      <c r="RBE180" s="287"/>
      <c r="RBF180" s="287"/>
      <c r="RBG180" s="287"/>
      <c r="RBH180" s="287"/>
      <c r="RBI180" s="287"/>
      <c r="RBJ180" s="287"/>
      <c r="RBK180" s="287"/>
      <c r="RBL180" s="287"/>
      <c r="RBM180" s="287"/>
      <c r="RBN180" s="287"/>
      <c r="RBO180" s="287"/>
      <c r="RBP180" s="287"/>
      <c r="RBQ180" s="287"/>
      <c r="RBR180" s="287"/>
      <c r="RBS180" s="287"/>
      <c r="RBT180" s="287"/>
      <c r="RBU180" s="287"/>
      <c r="RBV180" s="287"/>
      <c r="RBW180" s="287"/>
      <c r="RBX180" s="287"/>
      <c r="RBY180" s="287"/>
      <c r="RBZ180" s="287"/>
      <c r="RCA180" s="287"/>
      <c r="RCB180" s="287"/>
      <c r="RCC180" s="287"/>
      <c r="RCD180" s="287"/>
      <c r="RCE180" s="287"/>
      <c r="RCF180" s="287"/>
      <c r="RCG180" s="287"/>
      <c r="RCH180" s="287"/>
      <c r="RCI180" s="287"/>
      <c r="RCJ180" s="287"/>
      <c r="RCK180" s="287"/>
      <c r="RCL180" s="287"/>
      <c r="RCM180" s="287"/>
      <c r="RCN180" s="287"/>
      <c r="RCO180" s="287"/>
      <c r="RCP180" s="287"/>
      <c r="RCQ180" s="287"/>
      <c r="RCR180" s="287"/>
      <c r="RCS180" s="287"/>
      <c r="RCT180" s="287"/>
      <c r="RCU180" s="287"/>
      <c r="RCV180" s="287"/>
      <c r="RCW180" s="287"/>
      <c r="RCX180" s="287"/>
      <c r="RCY180" s="287"/>
      <c r="RCZ180" s="287"/>
      <c r="RDA180" s="287"/>
      <c r="RDB180" s="287"/>
      <c r="RDC180" s="287"/>
      <c r="RDD180" s="287"/>
      <c r="RDE180" s="287"/>
      <c r="RDF180" s="287"/>
      <c r="RDG180" s="287"/>
      <c r="RDH180" s="287"/>
      <c r="RDI180" s="287"/>
      <c r="RDJ180" s="287"/>
      <c r="RDK180" s="287"/>
      <c r="RDL180" s="287"/>
      <c r="RDM180" s="287"/>
      <c r="RDN180" s="287"/>
      <c r="RDO180" s="287"/>
      <c r="RDP180" s="287"/>
      <c r="RDQ180" s="287"/>
      <c r="RDR180" s="287"/>
      <c r="RDS180" s="287"/>
      <c r="RDT180" s="287"/>
      <c r="RDU180" s="287"/>
      <c r="RDV180" s="287"/>
      <c r="RDW180" s="287"/>
      <c r="RDX180" s="287"/>
      <c r="RDY180" s="287"/>
      <c r="RDZ180" s="287"/>
      <c r="REA180" s="287"/>
      <c r="REB180" s="287"/>
      <c r="REC180" s="287"/>
      <c r="RED180" s="287"/>
      <c r="REE180" s="287"/>
      <c r="REF180" s="287"/>
      <c r="REG180" s="287"/>
      <c r="REH180" s="287"/>
      <c r="REI180" s="287"/>
      <c r="REJ180" s="287"/>
      <c r="REK180" s="287"/>
      <c r="REL180" s="287"/>
      <c r="REM180" s="287"/>
      <c r="REN180" s="287"/>
      <c r="REO180" s="287"/>
      <c r="REP180" s="287"/>
      <c r="REQ180" s="287"/>
      <c r="RER180" s="287"/>
      <c r="RES180" s="287"/>
      <c r="RET180" s="287"/>
      <c r="REU180" s="287"/>
      <c r="REV180" s="287"/>
      <c r="REW180" s="287"/>
      <c r="REX180" s="287"/>
      <c r="REY180" s="287"/>
      <c r="REZ180" s="287"/>
      <c r="RFA180" s="287"/>
      <c r="RFB180" s="287"/>
      <c r="RFC180" s="287"/>
      <c r="RFD180" s="287"/>
      <c r="RFE180" s="287"/>
      <c r="RFF180" s="287"/>
      <c r="RFG180" s="287"/>
      <c r="RFH180" s="287"/>
      <c r="RFI180" s="287"/>
      <c r="RFJ180" s="287"/>
      <c r="RFK180" s="287"/>
      <c r="RFL180" s="287"/>
      <c r="RFM180" s="287"/>
      <c r="RFN180" s="287"/>
      <c r="RFO180" s="287"/>
      <c r="RFP180" s="287"/>
      <c r="RFQ180" s="287"/>
      <c r="RFR180" s="287"/>
      <c r="RFS180" s="287"/>
      <c r="RFT180" s="287"/>
      <c r="RFU180" s="287"/>
      <c r="RFV180" s="287"/>
      <c r="RFW180" s="287"/>
      <c r="RFX180" s="287"/>
      <c r="RFY180" s="287"/>
      <c r="RFZ180" s="287"/>
      <c r="RGA180" s="287"/>
      <c r="RGB180" s="287"/>
      <c r="RGC180" s="287"/>
      <c r="RGD180" s="287"/>
      <c r="RGE180" s="287"/>
      <c r="RGF180" s="287"/>
      <c r="RGG180" s="287"/>
      <c r="RGH180" s="287"/>
      <c r="RGI180" s="287"/>
      <c r="RGJ180" s="287"/>
      <c r="RGK180" s="287"/>
      <c r="RGL180" s="287"/>
      <c r="RGM180" s="287"/>
      <c r="RGN180" s="287"/>
      <c r="RGO180" s="287"/>
      <c r="RGP180" s="287"/>
      <c r="RGQ180" s="287"/>
      <c r="RGR180" s="287"/>
      <c r="RGS180" s="287"/>
      <c r="RGT180" s="287"/>
      <c r="RGU180" s="287"/>
      <c r="RGV180" s="287"/>
      <c r="RGW180" s="287"/>
      <c r="RGX180" s="287"/>
      <c r="RGY180" s="287"/>
      <c r="RGZ180" s="287"/>
      <c r="RHA180" s="287"/>
      <c r="RHB180" s="287"/>
      <c r="RHC180" s="287"/>
      <c r="RHD180" s="287"/>
      <c r="RHE180" s="287"/>
      <c r="RHF180" s="287"/>
      <c r="RHG180" s="287"/>
      <c r="RHH180" s="287"/>
      <c r="RHI180" s="287"/>
      <c r="RHJ180" s="287"/>
      <c r="RHK180" s="287"/>
      <c r="RHL180" s="287"/>
      <c r="RHM180" s="287"/>
      <c r="RHN180" s="287"/>
      <c r="RHO180" s="287"/>
      <c r="RHP180" s="287"/>
      <c r="RHQ180" s="287"/>
      <c r="RHR180" s="287"/>
      <c r="RHS180" s="287"/>
      <c r="RHT180" s="287"/>
      <c r="RHU180" s="287"/>
      <c r="RHV180" s="287"/>
      <c r="RHW180" s="287"/>
      <c r="RHX180" s="287"/>
      <c r="RHY180" s="287"/>
      <c r="RHZ180" s="287"/>
      <c r="RIA180" s="287"/>
      <c r="RIB180" s="287"/>
      <c r="RIC180" s="287"/>
      <c r="RID180" s="287"/>
      <c r="RIE180" s="287"/>
      <c r="RIF180" s="287"/>
      <c r="RIG180" s="287"/>
      <c r="RIH180" s="287"/>
      <c r="RII180" s="287"/>
      <c r="RIJ180" s="287"/>
      <c r="RIK180" s="287"/>
      <c r="RIL180" s="287"/>
      <c r="RIM180" s="287"/>
      <c r="RIN180" s="287"/>
      <c r="RIO180" s="287"/>
      <c r="RIP180" s="287"/>
      <c r="RIQ180" s="287"/>
      <c r="RIR180" s="287"/>
      <c r="RIS180" s="287"/>
      <c r="RIT180" s="287"/>
      <c r="RIU180" s="287"/>
      <c r="RIV180" s="287"/>
      <c r="RIW180" s="287"/>
      <c r="RIX180" s="287"/>
      <c r="RIY180" s="287"/>
      <c r="RIZ180" s="287"/>
      <c r="RJA180" s="287"/>
      <c r="RJB180" s="287"/>
      <c r="RJC180" s="287"/>
      <c r="RJD180" s="287"/>
      <c r="RJE180" s="287"/>
      <c r="RJF180" s="287"/>
      <c r="RJG180" s="287"/>
      <c r="RJH180" s="287"/>
      <c r="RJI180" s="287"/>
      <c r="RJJ180" s="287"/>
      <c r="RJK180" s="287"/>
      <c r="RJL180" s="287"/>
      <c r="RJM180" s="287"/>
      <c r="RJN180" s="287"/>
      <c r="RJO180" s="287"/>
      <c r="RJP180" s="287"/>
      <c r="RJQ180" s="287"/>
      <c r="RJR180" s="287"/>
      <c r="RJS180" s="287"/>
      <c r="RJT180" s="287"/>
      <c r="RJU180" s="287"/>
      <c r="RJV180" s="287"/>
      <c r="RJW180" s="287"/>
      <c r="RJX180" s="287"/>
      <c r="RJY180" s="287"/>
      <c r="RJZ180" s="287"/>
      <c r="RKA180" s="287"/>
      <c r="RKB180" s="287"/>
      <c r="RKC180" s="287"/>
      <c r="RKD180" s="287"/>
      <c r="RKE180" s="287"/>
      <c r="RKF180" s="287"/>
      <c r="RKG180" s="287"/>
      <c r="RKH180" s="287"/>
      <c r="RKI180" s="287"/>
      <c r="RKJ180" s="287"/>
      <c r="RKK180" s="287"/>
      <c r="RKL180" s="287"/>
      <c r="RKM180" s="287"/>
      <c r="RKN180" s="287"/>
      <c r="RKO180" s="287"/>
      <c r="RKP180" s="287"/>
      <c r="RKQ180" s="287"/>
      <c r="RKR180" s="287"/>
      <c r="RKS180" s="287"/>
      <c r="RKT180" s="287"/>
      <c r="RKU180" s="287"/>
      <c r="RKV180" s="287"/>
      <c r="RKW180" s="287"/>
      <c r="RKX180" s="287"/>
      <c r="RKY180" s="287"/>
      <c r="RKZ180" s="287"/>
      <c r="RLA180" s="287"/>
      <c r="RLB180" s="287"/>
      <c r="RLC180" s="287"/>
      <c r="RLD180" s="287"/>
      <c r="RLE180" s="287"/>
      <c r="RLF180" s="287"/>
      <c r="RLG180" s="287"/>
      <c r="RLH180" s="287"/>
      <c r="RLI180" s="287"/>
      <c r="RLJ180" s="287"/>
      <c r="RLK180" s="287"/>
      <c r="RLL180" s="287"/>
      <c r="RLM180" s="287"/>
      <c r="RLN180" s="287"/>
      <c r="RLO180" s="287"/>
      <c r="RLP180" s="287"/>
      <c r="RLQ180" s="287"/>
      <c r="RLR180" s="287"/>
      <c r="RLS180" s="287"/>
      <c r="RLT180" s="287"/>
      <c r="RLU180" s="287"/>
      <c r="RLV180" s="287"/>
      <c r="RLW180" s="287"/>
      <c r="RLX180" s="287"/>
      <c r="RLY180" s="287"/>
      <c r="RLZ180" s="287"/>
      <c r="RMA180" s="287"/>
      <c r="RMB180" s="287"/>
      <c r="RMC180" s="287"/>
      <c r="RMD180" s="287"/>
      <c r="RME180" s="287"/>
      <c r="RMF180" s="287"/>
      <c r="RMG180" s="287"/>
      <c r="RMH180" s="287"/>
      <c r="RMI180" s="287"/>
      <c r="RMJ180" s="287"/>
      <c r="RMK180" s="287"/>
      <c r="RML180" s="287"/>
      <c r="RMM180" s="287"/>
      <c r="RMN180" s="287"/>
      <c r="RMO180" s="287"/>
      <c r="RMP180" s="287"/>
      <c r="RMQ180" s="287"/>
      <c r="RMR180" s="287"/>
      <c r="RMS180" s="287"/>
      <c r="RMT180" s="287"/>
      <c r="RMU180" s="287"/>
      <c r="RMV180" s="287"/>
      <c r="RMW180" s="287"/>
      <c r="RMX180" s="287"/>
      <c r="RMY180" s="287"/>
      <c r="RMZ180" s="287"/>
      <c r="RNA180" s="287"/>
      <c r="RNB180" s="287"/>
      <c r="RNC180" s="287"/>
      <c r="RND180" s="287"/>
      <c r="RNE180" s="287"/>
      <c r="RNF180" s="287"/>
      <c r="RNG180" s="287"/>
      <c r="RNH180" s="287"/>
      <c r="RNI180" s="287"/>
      <c r="RNJ180" s="287"/>
      <c r="RNK180" s="287"/>
      <c r="RNL180" s="287"/>
      <c r="RNM180" s="287"/>
      <c r="RNN180" s="287"/>
      <c r="RNO180" s="287"/>
      <c r="RNP180" s="287"/>
      <c r="RNQ180" s="287"/>
      <c r="RNR180" s="287"/>
      <c r="RNS180" s="287"/>
      <c r="RNT180" s="287"/>
      <c r="RNU180" s="287"/>
      <c r="RNV180" s="287"/>
      <c r="RNW180" s="287"/>
      <c r="RNX180" s="287"/>
      <c r="RNY180" s="287"/>
      <c r="RNZ180" s="287"/>
      <c r="ROA180" s="287"/>
      <c r="ROB180" s="287"/>
      <c r="ROC180" s="287"/>
      <c r="ROD180" s="287"/>
      <c r="ROE180" s="287"/>
      <c r="ROF180" s="287"/>
      <c r="ROG180" s="287"/>
      <c r="ROH180" s="287"/>
      <c r="ROI180" s="287"/>
      <c r="ROJ180" s="287"/>
      <c r="ROK180" s="287"/>
      <c r="ROL180" s="287"/>
      <c r="ROM180" s="287"/>
      <c r="RON180" s="287"/>
      <c r="ROO180" s="287"/>
      <c r="ROP180" s="287"/>
      <c r="ROQ180" s="287"/>
      <c r="ROR180" s="287"/>
      <c r="ROS180" s="287"/>
      <c r="ROT180" s="287"/>
      <c r="ROU180" s="287"/>
      <c r="ROV180" s="287"/>
      <c r="ROW180" s="287"/>
      <c r="ROX180" s="287"/>
      <c r="ROY180" s="287"/>
      <c r="ROZ180" s="287"/>
      <c r="RPA180" s="287"/>
      <c r="RPB180" s="287"/>
      <c r="RPC180" s="287"/>
      <c r="RPD180" s="287"/>
      <c r="RPE180" s="287"/>
      <c r="RPF180" s="287"/>
      <c r="RPG180" s="287"/>
      <c r="RPH180" s="287"/>
      <c r="RPI180" s="287"/>
      <c r="RPJ180" s="287"/>
      <c r="RPK180" s="287"/>
      <c r="RPL180" s="287"/>
      <c r="RPM180" s="287"/>
      <c r="RPN180" s="287"/>
      <c r="RPO180" s="287"/>
      <c r="RPP180" s="287"/>
      <c r="RPQ180" s="287"/>
      <c r="RPR180" s="287"/>
      <c r="RPS180" s="287"/>
      <c r="RPT180" s="287"/>
      <c r="RPU180" s="287"/>
      <c r="RPV180" s="287"/>
      <c r="RPW180" s="287"/>
      <c r="RPX180" s="287"/>
      <c r="RPY180" s="287"/>
      <c r="RPZ180" s="287"/>
      <c r="RQA180" s="287"/>
      <c r="RQB180" s="287"/>
      <c r="RQC180" s="287"/>
      <c r="RQD180" s="287"/>
      <c r="RQE180" s="287"/>
      <c r="RQF180" s="287"/>
      <c r="RQG180" s="287"/>
      <c r="RQH180" s="287"/>
      <c r="RQI180" s="287"/>
      <c r="RQJ180" s="287"/>
      <c r="RQK180" s="287"/>
      <c r="RQL180" s="287"/>
      <c r="RQM180" s="287"/>
      <c r="RQN180" s="287"/>
      <c r="RQO180" s="287"/>
      <c r="RQP180" s="287"/>
      <c r="RQQ180" s="287"/>
      <c r="RQR180" s="287"/>
      <c r="RQS180" s="287"/>
      <c r="RQT180" s="287"/>
      <c r="RQU180" s="287"/>
      <c r="RQV180" s="287"/>
      <c r="RQW180" s="287"/>
      <c r="RQX180" s="287"/>
      <c r="RQY180" s="287"/>
      <c r="RQZ180" s="287"/>
      <c r="RRA180" s="287"/>
      <c r="RRB180" s="287"/>
      <c r="RRC180" s="287"/>
      <c r="RRD180" s="287"/>
      <c r="RRE180" s="287"/>
      <c r="RRF180" s="287"/>
      <c r="RRG180" s="287"/>
      <c r="RRH180" s="287"/>
      <c r="RRI180" s="287"/>
      <c r="RRJ180" s="287"/>
      <c r="RRK180" s="287"/>
      <c r="RRL180" s="287"/>
      <c r="RRM180" s="287"/>
      <c r="RRN180" s="287"/>
      <c r="RRO180" s="287"/>
      <c r="RRP180" s="287"/>
      <c r="RRQ180" s="287"/>
      <c r="RRR180" s="287"/>
      <c r="RRS180" s="287"/>
      <c r="RRT180" s="287"/>
      <c r="RRU180" s="287"/>
      <c r="RRV180" s="287"/>
      <c r="RRW180" s="287"/>
      <c r="RRX180" s="287"/>
      <c r="RRY180" s="287"/>
      <c r="RRZ180" s="287"/>
      <c r="RSA180" s="287"/>
      <c r="RSB180" s="287"/>
      <c r="RSC180" s="287"/>
      <c r="RSD180" s="287"/>
      <c r="RSE180" s="287"/>
      <c r="RSF180" s="287"/>
      <c r="RSG180" s="287"/>
      <c r="RSH180" s="287"/>
      <c r="RSI180" s="287"/>
      <c r="RSJ180" s="287"/>
      <c r="RSK180" s="287"/>
      <c r="RSL180" s="287"/>
      <c r="RSM180" s="287"/>
      <c r="RSN180" s="287"/>
      <c r="RSO180" s="287"/>
      <c r="RSP180" s="287"/>
      <c r="RSQ180" s="287"/>
      <c r="RSR180" s="287"/>
      <c r="RSS180" s="287"/>
      <c r="RST180" s="287"/>
      <c r="RSU180" s="287"/>
      <c r="RSV180" s="287"/>
      <c r="RSW180" s="287"/>
      <c r="RSX180" s="287"/>
      <c r="RSY180" s="287"/>
      <c r="RSZ180" s="287"/>
      <c r="RTA180" s="287"/>
      <c r="RTB180" s="287"/>
      <c r="RTC180" s="287"/>
      <c r="RTD180" s="287"/>
      <c r="RTE180" s="287"/>
      <c r="RTF180" s="287"/>
      <c r="RTG180" s="287"/>
      <c r="RTH180" s="287"/>
      <c r="RTI180" s="287"/>
      <c r="RTJ180" s="287"/>
      <c r="RTK180" s="287"/>
      <c r="RTL180" s="287"/>
      <c r="RTM180" s="287"/>
      <c r="RTN180" s="287"/>
      <c r="RTO180" s="287"/>
      <c r="RTP180" s="287"/>
      <c r="RTQ180" s="287"/>
      <c r="RTR180" s="287"/>
      <c r="RTS180" s="287"/>
      <c r="RTT180" s="287"/>
      <c r="RTU180" s="287"/>
      <c r="RTV180" s="287"/>
      <c r="RTW180" s="287"/>
      <c r="RTX180" s="287"/>
      <c r="RTY180" s="287"/>
      <c r="RTZ180" s="287"/>
      <c r="RUA180" s="287"/>
      <c r="RUB180" s="287"/>
      <c r="RUC180" s="287"/>
      <c r="RUD180" s="287"/>
      <c r="RUE180" s="287"/>
      <c r="RUF180" s="287"/>
      <c r="RUG180" s="287"/>
      <c r="RUH180" s="287"/>
      <c r="RUI180" s="287"/>
      <c r="RUJ180" s="287"/>
      <c r="RUK180" s="287"/>
      <c r="RUL180" s="287"/>
      <c r="RUM180" s="287"/>
      <c r="RUN180" s="287"/>
      <c r="RUO180" s="287"/>
      <c r="RUP180" s="287"/>
      <c r="RUQ180" s="287"/>
      <c r="RUR180" s="287"/>
      <c r="RUS180" s="287"/>
      <c r="RUT180" s="287"/>
      <c r="RUU180" s="287"/>
      <c r="RUV180" s="287"/>
      <c r="RUW180" s="287"/>
      <c r="RUX180" s="287"/>
      <c r="RUY180" s="287"/>
      <c r="RUZ180" s="287"/>
      <c r="RVA180" s="287"/>
      <c r="RVB180" s="287"/>
      <c r="RVC180" s="287"/>
      <c r="RVD180" s="287"/>
      <c r="RVE180" s="287"/>
      <c r="RVF180" s="287"/>
      <c r="RVG180" s="287"/>
      <c r="RVH180" s="287"/>
      <c r="RVI180" s="287"/>
      <c r="RVJ180" s="287"/>
      <c r="RVK180" s="287"/>
      <c r="RVL180" s="287"/>
      <c r="RVM180" s="287"/>
      <c r="RVN180" s="287"/>
      <c r="RVO180" s="287"/>
      <c r="RVP180" s="287"/>
      <c r="RVQ180" s="287"/>
      <c r="RVR180" s="287"/>
      <c r="RVS180" s="287"/>
      <c r="RVT180" s="287"/>
      <c r="RVU180" s="287"/>
      <c r="RVV180" s="287"/>
      <c r="RVW180" s="287"/>
      <c r="RVX180" s="287"/>
      <c r="RVY180" s="287"/>
      <c r="RVZ180" s="287"/>
      <c r="RWA180" s="287"/>
      <c r="RWB180" s="287"/>
      <c r="RWC180" s="287"/>
      <c r="RWD180" s="287"/>
      <c r="RWE180" s="287"/>
      <c r="RWF180" s="287"/>
      <c r="RWG180" s="287"/>
      <c r="RWH180" s="287"/>
      <c r="RWI180" s="287"/>
      <c r="RWJ180" s="287"/>
      <c r="RWK180" s="287"/>
      <c r="RWL180" s="287"/>
      <c r="RWM180" s="287"/>
      <c r="RWN180" s="287"/>
      <c r="RWO180" s="287"/>
      <c r="RWP180" s="287"/>
      <c r="RWQ180" s="287"/>
      <c r="RWR180" s="287"/>
      <c r="RWS180" s="287"/>
      <c r="RWT180" s="287"/>
      <c r="RWU180" s="287"/>
      <c r="RWV180" s="287"/>
      <c r="RWW180" s="287"/>
      <c r="RWX180" s="287"/>
      <c r="RWY180" s="287"/>
      <c r="RWZ180" s="287"/>
      <c r="RXA180" s="287"/>
      <c r="RXB180" s="287"/>
      <c r="RXC180" s="287"/>
      <c r="RXD180" s="287"/>
      <c r="RXE180" s="287"/>
      <c r="RXF180" s="287"/>
      <c r="RXG180" s="287"/>
      <c r="RXH180" s="287"/>
      <c r="RXI180" s="287"/>
      <c r="RXJ180" s="287"/>
      <c r="RXK180" s="287"/>
      <c r="RXL180" s="287"/>
      <c r="RXM180" s="287"/>
      <c r="RXN180" s="287"/>
      <c r="RXO180" s="287"/>
      <c r="RXP180" s="287"/>
      <c r="RXQ180" s="287"/>
      <c r="RXR180" s="287"/>
      <c r="RXS180" s="287"/>
      <c r="RXT180" s="287"/>
      <c r="RXU180" s="287"/>
      <c r="RXV180" s="287"/>
      <c r="RXW180" s="287"/>
      <c r="RXX180" s="287"/>
      <c r="RXY180" s="287"/>
      <c r="RXZ180" s="287"/>
      <c r="RYA180" s="287"/>
      <c r="RYB180" s="287"/>
      <c r="RYC180" s="287"/>
      <c r="RYD180" s="287"/>
      <c r="RYE180" s="287"/>
      <c r="RYF180" s="287"/>
      <c r="RYG180" s="287"/>
      <c r="RYH180" s="287"/>
      <c r="RYI180" s="287"/>
      <c r="RYJ180" s="287"/>
      <c r="RYK180" s="287"/>
      <c r="RYL180" s="287"/>
      <c r="RYM180" s="287"/>
      <c r="RYN180" s="287"/>
      <c r="RYO180" s="287"/>
      <c r="RYP180" s="287"/>
      <c r="RYQ180" s="287"/>
      <c r="RYR180" s="287"/>
      <c r="RYS180" s="287"/>
      <c r="RYT180" s="287"/>
      <c r="RYU180" s="287"/>
      <c r="RYV180" s="287"/>
      <c r="RYW180" s="287"/>
      <c r="RYX180" s="287"/>
      <c r="RYY180" s="287"/>
      <c r="RYZ180" s="287"/>
      <c r="RZA180" s="287"/>
      <c r="RZB180" s="287"/>
      <c r="RZC180" s="287"/>
      <c r="RZD180" s="287"/>
      <c r="RZE180" s="287"/>
      <c r="RZF180" s="287"/>
      <c r="RZG180" s="287"/>
      <c r="RZH180" s="287"/>
      <c r="RZI180" s="287"/>
      <c r="RZJ180" s="287"/>
      <c r="RZK180" s="287"/>
      <c r="RZL180" s="287"/>
      <c r="RZM180" s="287"/>
      <c r="RZN180" s="287"/>
      <c r="RZO180" s="287"/>
      <c r="RZP180" s="287"/>
      <c r="RZQ180" s="287"/>
      <c r="RZR180" s="287"/>
      <c r="RZS180" s="287"/>
      <c r="RZT180" s="287"/>
      <c r="RZU180" s="287"/>
      <c r="RZV180" s="287"/>
      <c r="RZW180" s="287"/>
      <c r="RZX180" s="287"/>
      <c r="RZY180" s="287"/>
      <c r="RZZ180" s="287"/>
      <c r="SAA180" s="287"/>
      <c r="SAB180" s="287"/>
      <c r="SAC180" s="287"/>
      <c r="SAD180" s="287"/>
      <c r="SAE180" s="287"/>
      <c r="SAF180" s="287"/>
      <c r="SAG180" s="287"/>
      <c r="SAH180" s="287"/>
      <c r="SAI180" s="287"/>
      <c r="SAJ180" s="287"/>
      <c r="SAK180" s="287"/>
      <c r="SAL180" s="287"/>
      <c r="SAM180" s="287"/>
      <c r="SAN180" s="287"/>
      <c r="SAO180" s="287"/>
      <c r="SAP180" s="287"/>
      <c r="SAQ180" s="287"/>
      <c r="SAR180" s="287"/>
      <c r="SAS180" s="287"/>
      <c r="SAT180" s="287"/>
      <c r="SAU180" s="287"/>
      <c r="SAV180" s="287"/>
      <c r="SAW180" s="287"/>
      <c r="SAX180" s="287"/>
      <c r="SAY180" s="287"/>
      <c r="SAZ180" s="287"/>
      <c r="SBA180" s="287"/>
      <c r="SBB180" s="287"/>
      <c r="SBC180" s="287"/>
      <c r="SBD180" s="287"/>
      <c r="SBE180" s="287"/>
      <c r="SBF180" s="287"/>
      <c r="SBG180" s="287"/>
      <c r="SBH180" s="287"/>
      <c r="SBI180" s="287"/>
      <c r="SBJ180" s="287"/>
      <c r="SBK180" s="287"/>
      <c r="SBL180" s="287"/>
      <c r="SBM180" s="287"/>
      <c r="SBN180" s="287"/>
      <c r="SBO180" s="287"/>
      <c r="SBP180" s="287"/>
      <c r="SBQ180" s="287"/>
      <c r="SBR180" s="287"/>
      <c r="SBS180" s="287"/>
      <c r="SBT180" s="287"/>
      <c r="SBU180" s="287"/>
      <c r="SBV180" s="287"/>
      <c r="SBW180" s="287"/>
      <c r="SBX180" s="287"/>
      <c r="SBY180" s="287"/>
      <c r="SBZ180" s="287"/>
      <c r="SCA180" s="287"/>
      <c r="SCB180" s="287"/>
      <c r="SCC180" s="287"/>
      <c r="SCD180" s="287"/>
      <c r="SCE180" s="287"/>
      <c r="SCF180" s="287"/>
      <c r="SCG180" s="287"/>
      <c r="SCH180" s="287"/>
      <c r="SCI180" s="287"/>
      <c r="SCJ180" s="287"/>
      <c r="SCK180" s="287"/>
      <c r="SCL180" s="287"/>
      <c r="SCM180" s="287"/>
      <c r="SCN180" s="287"/>
      <c r="SCO180" s="287"/>
      <c r="SCP180" s="287"/>
      <c r="SCQ180" s="287"/>
      <c r="SCR180" s="287"/>
      <c r="SCS180" s="287"/>
      <c r="SCT180" s="287"/>
      <c r="SCU180" s="287"/>
      <c r="SCV180" s="287"/>
      <c r="SCW180" s="287"/>
      <c r="SCX180" s="287"/>
      <c r="SCY180" s="287"/>
      <c r="SCZ180" s="287"/>
      <c r="SDA180" s="287"/>
      <c r="SDB180" s="287"/>
      <c r="SDC180" s="287"/>
      <c r="SDD180" s="287"/>
      <c r="SDE180" s="287"/>
      <c r="SDF180" s="287"/>
      <c r="SDG180" s="287"/>
      <c r="SDH180" s="287"/>
      <c r="SDI180" s="287"/>
      <c r="SDJ180" s="287"/>
      <c r="SDK180" s="287"/>
      <c r="SDL180" s="287"/>
      <c r="SDM180" s="287"/>
      <c r="SDN180" s="287"/>
      <c r="SDO180" s="287"/>
      <c r="SDP180" s="287"/>
      <c r="SDQ180" s="287"/>
      <c r="SDR180" s="287"/>
      <c r="SDS180" s="287"/>
      <c r="SDT180" s="287"/>
      <c r="SDU180" s="287"/>
      <c r="SDV180" s="287"/>
      <c r="SDW180" s="287"/>
      <c r="SDX180" s="287"/>
      <c r="SDY180" s="287"/>
      <c r="SDZ180" s="287"/>
      <c r="SEA180" s="287"/>
      <c r="SEB180" s="287"/>
      <c r="SEC180" s="287"/>
      <c r="SED180" s="287"/>
      <c r="SEE180" s="287"/>
      <c r="SEF180" s="287"/>
      <c r="SEG180" s="287"/>
      <c r="SEH180" s="287"/>
      <c r="SEI180" s="287"/>
      <c r="SEJ180" s="287"/>
      <c r="SEK180" s="287"/>
      <c r="SEL180" s="287"/>
      <c r="SEM180" s="287"/>
      <c r="SEN180" s="287"/>
      <c r="SEO180" s="287"/>
      <c r="SEP180" s="287"/>
      <c r="SEQ180" s="287"/>
      <c r="SER180" s="287"/>
      <c r="SES180" s="287"/>
      <c r="SET180" s="287"/>
      <c r="SEU180" s="287"/>
      <c r="SEV180" s="287"/>
      <c r="SEW180" s="287"/>
      <c r="SEX180" s="287"/>
      <c r="SEY180" s="287"/>
      <c r="SEZ180" s="287"/>
      <c r="SFA180" s="287"/>
      <c r="SFB180" s="287"/>
      <c r="SFC180" s="287"/>
      <c r="SFD180" s="287"/>
      <c r="SFE180" s="287"/>
      <c r="SFF180" s="287"/>
      <c r="SFG180" s="287"/>
      <c r="SFH180" s="287"/>
      <c r="SFI180" s="287"/>
      <c r="SFJ180" s="287"/>
      <c r="SFK180" s="287"/>
      <c r="SFL180" s="287"/>
      <c r="SFM180" s="287"/>
      <c r="SFN180" s="287"/>
      <c r="SFO180" s="287"/>
      <c r="SFP180" s="287"/>
      <c r="SFQ180" s="287"/>
      <c r="SFR180" s="287"/>
      <c r="SFS180" s="287"/>
      <c r="SFT180" s="287"/>
      <c r="SFU180" s="287"/>
      <c r="SFV180" s="287"/>
      <c r="SFW180" s="287"/>
      <c r="SFX180" s="287"/>
      <c r="SFY180" s="287"/>
      <c r="SFZ180" s="287"/>
      <c r="SGA180" s="287"/>
      <c r="SGB180" s="287"/>
      <c r="SGC180" s="287"/>
      <c r="SGD180" s="287"/>
      <c r="SGE180" s="287"/>
      <c r="SGF180" s="287"/>
      <c r="SGG180" s="287"/>
      <c r="SGH180" s="287"/>
      <c r="SGI180" s="287"/>
      <c r="SGJ180" s="287"/>
      <c r="SGK180" s="287"/>
      <c r="SGL180" s="287"/>
      <c r="SGM180" s="287"/>
      <c r="SGN180" s="287"/>
      <c r="SGO180" s="287"/>
      <c r="SGP180" s="287"/>
      <c r="SGQ180" s="287"/>
      <c r="SGR180" s="287"/>
      <c r="SGS180" s="287"/>
      <c r="SGT180" s="287"/>
      <c r="SGU180" s="287"/>
      <c r="SGV180" s="287"/>
      <c r="SGW180" s="287"/>
      <c r="SGX180" s="287"/>
      <c r="SGY180" s="287"/>
      <c r="SGZ180" s="287"/>
      <c r="SHA180" s="287"/>
      <c r="SHB180" s="287"/>
      <c r="SHC180" s="287"/>
      <c r="SHD180" s="287"/>
      <c r="SHE180" s="287"/>
      <c r="SHF180" s="287"/>
      <c r="SHG180" s="287"/>
      <c r="SHH180" s="287"/>
      <c r="SHI180" s="287"/>
      <c r="SHJ180" s="287"/>
      <c r="SHK180" s="287"/>
      <c r="SHL180" s="287"/>
      <c r="SHM180" s="287"/>
      <c r="SHN180" s="287"/>
      <c r="SHO180" s="287"/>
      <c r="SHP180" s="287"/>
      <c r="SHQ180" s="287"/>
      <c r="SHR180" s="287"/>
      <c r="SHS180" s="287"/>
      <c r="SHT180" s="287"/>
      <c r="SHU180" s="287"/>
      <c r="SHV180" s="287"/>
      <c r="SHW180" s="287"/>
      <c r="SHX180" s="287"/>
      <c r="SHY180" s="287"/>
      <c r="SHZ180" s="287"/>
      <c r="SIA180" s="287"/>
      <c r="SIB180" s="287"/>
      <c r="SIC180" s="287"/>
      <c r="SID180" s="287"/>
      <c r="SIE180" s="287"/>
      <c r="SIF180" s="287"/>
      <c r="SIG180" s="287"/>
      <c r="SIH180" s="287"/>
      <c r="SII180" s="287"/>
      <c r="SIJ180" s="287"/>
      <c r="SIK180" s="287"/>
      <c r="SIL180" s="287"/>
      <c r="SIM180" s="287"/>
      <c r="SIN180" s="287"/>
      <c r="SIO180" s="287"/>
      <c r="SIP180" s="287"/>
      <c r="SIQ180" s="287"/>
      <c r="SIR180" s="287"/>
      <c r="SIS180" s="287"/>
      <c r="SIT180" s="287"/>
      <c r="SIU180" s="287"/>
      <c r="SIV180" s="287"/>
      <c r="SIW180" s="287"/>
      <c r="SIX180" s="287"/>
      <c r="SIY180" s="287"/>
      <c r="SIZ180" s="287"/>
      <c r="SJA180" s="287"/>
      <c r="SJB180" s="287"/>
      <c r="SJC180" s="287"/>
      <c r="SJD180" s="287"/>
      <c r="SJE180" s="287"/>
      <c r="SJF180" s="287"/>
      <c r="SJG180" s="287"/>
      <c r="SJH180" s="287"/>
      <c r="SJI180" s="287"/>
      <c r="SJJ180" s="287"/>
      <c r="SJK180" s="287"/>
      <c r="SJL180" s="287"/>
      <c r="SJM180" s="287"/>
      <c r="SJN180" s="287"/>
      <c r="SJO180" s="287"/>
      <c r="SJP180" s="287"/>
      <c r="SJQ180" s="287"/>
      <c r="SJR180" s="287"/>
      <c r="SJS180" s="287"/>
      <c r="SJT180" s="287"/>
      <c r="SJU180" s="287"/>
      <c r="SJV180" s="287"/>
      <c r="SJW180" s="287"/>
      <c r="SJX180" s="287"/>
      <c r="SJY180" s="287"/>
      <c r="SJZ180" s="287"/>
      <c r="SKA180" s="287"/>
      <c r="SKB180" s="287"/>
      <c r="SKC180" s="287"/>
      <c r="SKD180" s="287"/>
      <c r="SKE180" s="287"/>
      <c r="SKF180" s="287"/>
      <c r="SKG180" s="287"/>
      <c r="SKH180" s="287"/>
      <c r="SKI180" s="287"/>
      <c r="SKJ180" s="287"/>
      <c r="SKK180" s="287"/>
      <c r="SKL180" s="287"/>
      <c r="SKM180" s="287"/>
      <c r="SKN180" s="287"/>
      <c r="SKO180" s="287"/>
      <c r="SKP180" s="287"/>
      <c r="SKQ180" s="287"/>
      <c r="SKR180" s="287"/>
      <c r="SKS180" s="287"/>
      <c r="SKT180" s="287"/>
      <c r="SKU180" s="287"/>
      <c r="SKV180" s="287"/>
      <c r="SKW180" s="287"/>
      <c r="SKX180" s="287"/>
      <c r="SKY180" s="287"/>
      <c r="SKZ180" s="287"/>
      <c r="SLA180" s="287"/>
      <c r="SLB180" s="287"/>
      <c r="SLC180" s="287"/>
      <c r="SLD180" s="287"/>
      <c r="SLE180" s="287"/>
      <c r="SLF180" s="287"/>
      <c r="SLG180" s="287"/>
      <c r="SLH180" s="287"/>
      <c r="SLI180" s="287"/>
      <c r="SLJ180" s="287"/>
      <c r="SLK180" s="287"/>
      <c r="SLL180" s="287"/>
      <c r="SLM180" s="287"/>
      <c r="SLN180" s="287"/>
      <c r="SLO180" s="287"/>
      <c r="SLP180" s="287"/>
      <c r="SLQ180" s="287"/>
      <c r="SLR180" s="287"/>
      <c r="SLS180" s="287"/>
      <c r="SLT180" s="287"/>
      <c r="SLU180" s="287"/>
      <c r="SLV180" s="287"/>
      <c r="SLW180" s="287"/>
      <c r="SLX180" s="287"/>
      <c r="SLY180" s="287"/>
      <c r="SLZ180" s="287"/>
      <c r="SMA180" s="287"/>
      <c r="SMB180" s="287"/>
      <c r="SMC180" s="287"/>
      <c r="SMD180" s="287"/>
      <c r="SME180" s="287"/>
      <c r="SMF180" s="287"/>
      <c r="SMG180" s="287"/>
      <c r="SMH180" s="287"/>
      <c r="SMI180" s="287"/>
      <c r="SMJ180" s="287"/>
      <c r="SMK180" s="287"/>
      <c r="SML180" s="287"/>
      <c r="SMM180" s="287"/>
      <c r="SMN180" s="287"/>
      <c r="SMO180" s="287"/>
      <c r="SMP180" s="287"/>
      <c r="SMQ180" s="287"/>
      <c r="SMR180" s="287"/>
      <c r="SMS180" s="287"/>
      <c r="SMT180" s="287"/>
      <c r="SMU180" s="287"/>
      <c r="SMV180" s="287"/>
      <c r="SMW180" s="287"/>
      <c r="SMX180" s="287"/>
      <c r="SMY180" s="287"/>
      <c r="SMZ180" s="287"/>
      <c r="SNA180" s="287"/>
      <c r="SNB180" s="287"/>
      <c r="SNC180" s="287"/>
      <c r="SND180" s="287"/>
      <c r="SNE180" s="287"/>
      <c r="SNF180" s="287"/>
      <c r="SNG180" s="287"/>
      <c r="SNH180" s="287"/>
      <c r="SNI180" s="287"/>
      <c r="SNJ180" s="287"/>
      <c r="SNK180" s="287"/>
      <c r="SNL180" s="287"/>
      <c r="SNM180" s="287"/>
      <c r="SNN180" s="287"/>
      <c r="SNO180" s="287"/>
      <c r="SNP180" s="287"/>
      <c r="SNQ180" s="287"/>
      <c r="SNR180" s="287"/>
      <c r="SNS180" s="287"/>
      <c r="SNT180" s="287"/>
      <c r="SNU180" s="287"/>
      <c r="SNV180" s="287"/>
      <c r="SNW180" s="287"/>
      <c r="SNX180" s="287"/>
      <c r="SNY180" s="287"/>
      <c r="SNZ180" s="287"/>
      <c r="SOA180" s="287"/>
      <c r="SOB180" s="287"/>
      <c r="SOC180" s="287"/>
      <c r="SOD180" s="287"/>
      <c r="SOE180" s="287"/>
      <c r="SOF180" s="287"/>
      <c r="SOG180" s="287"/>
      <c r="SOH180" s="287"/>
      <c r="SOI180" s="287"/>
      <c r="SOJ180" s="287"/>
      <c r="SOK180" s="287"/>
      <c r="SOL180" s="287"/>
      <c r="SOM180" s="287"/>
      <c r="SON180" s="287"/>
      <c r="SOO180" s="287"/>
      <c r="SOP180" s="287"/>
      <c r="SOQ180" s="287"/>
      <c r="SOR180" s="287"/>
      <c r="SOS180" s="287"/>
      <c r="SOT180" s="287"/>
      <c r="SOU180" s="287"/>
      <c r="SOV180" s="287"/>
      <c r="SOW180" s="287"/>
      <c r="SOX180" s="287"/>
      <c r="SOY180" s="287"/>
      <c r="SOZ180" s="287"/>
      <c r="SPA180" s="287"/>
      <c r="SPB180" s="287"/>
      <c r="SPC180" s="287"/>
      <c r="SPD180" s="287"/>
      <c r="SPE180" s="287"/>
      <c r="SPF180" s="287"/>
      <c r="SPG180" s="287"/>
      <c r="SPH180" s="287"/>
      <c r="SPI180" s="287"/>
      <c r="SPJ180" s="287"/>
      <c r="SPK180" s="287"/>
      <c r="SPL180" s="287"/>
      <c r="SPM180" s="287"/>
      <c r="SPN180" s="287"/>
      <c r="SPO180" s="287"/>
      <c r="SPP180" s="287"/>
      <c r="SPQ180" s="287"/>
      <c r="SPR180" s="287"/>
      <c r="SPS180" s="287"/>
      <c r="SPT180" s="287"/>
      <c r="SPU180" s="287"/>
      <c r="SPV180" s="287"/>
      <c r="SPW180" s="287"/>
      <c r="SPX180" s="287"/>
      <c r="SPY180" s="287"/>
      <c r="SPZ180" s="287"/>
      <c r="SQA180" s="287"/>
      <c r="SQB180" s="287"/>
      <c r="SQC180" s="287"/>
      <c r="SQD180" s="287"/>
      <c r="SQE180" s="287"/>
      <c r="SQF180" s="287"/>
      <c r="SQG180" s="287"/>
      <c r="SQH180" s="287"/>
      <c r="SQI180" s="287"/>
      <c r="SQJ180" s="287"/>
      <c r="SQK180" s="287"/>
      <c r="SQL180" s="287"/>
      <c r="SQM180" s="287"/>
      <c r="SQN180" s="287"/>
      <c r="SQO180" s="287"/>
      <c r="SQP180" s="287"/>
      <c r="SQQ180" s="287"/>
      <c r="SQR180" s="287"/>
      <c r="SQS180" s="287"/>
      <c r="SQT180" s="287"/>
      <c r="SQU180" s="287"/>
      <c r="SQV180" s="287"/>
      <c r="SQW180" s="287"/>
      <c r="SQX180" s="287"/>
      <c r="SQY180" s="287"/>
      <c r="SQZ180" s="287"/>
      <c r="SRA180" s="287"/>
      <c r="SRB180" s="287"/>
      <c r="SRC180" s="287"/>
      <c r="SRD180" s="287"/>
      <c r="SRE180" s="287"/>
      <c r="SRF180" s="287"/>
      <c r="SRG180" s="287"/>
      <c r="SRH180" s="287"/>
      <c r="SRI180" s="287"/>
      <c r="SRJ180" s="287"/>
      <c r="SRK180" s="287"/>
      <c r="SRL180" s="287"/>
      <c r="SRM180" s="287"/>
      <c r="SRN180" s="287"/>
      <c r="SRO180" s="287"/>
      <c r="SRP180" s="287"/>
      <c r="SRQ180" s="287"/>
      <c r="SRR180" s="287"/>
      <c r="SRS180" s="287"/>
      <c r="SRT180" s="287"/>
      <c r="SRU180" s="287"/>
      <c r="SRV180" s="287"/>
      <c r="SRW180" s="287"/>
      <c r="SRX180" s="287"/>
      <c r="SRY180" s="287"/>
      <c r="SRZ180" s="287"/>
      <c r="SSA180" s="287"/>
      <c r="SSB180" s="287"/>
      <c r="SSC180" s="287"/>
      <c r="SSD180" s="287"/>
      <c r="SSE180" s="287"/>
      <c r="SSF180" s="287"/>
      <c r="SSG180" s="287"/>
      <c r="SSH180" s="287"/>
      <c r="SSI180" s="287"/>
      <c r="SSJ180" s="287"/>
      <c r="SSK180" s="287"/>
      <c r="SSL180" s="287"/>
      <c r="SSM180" s="287"/>
      <c r="SSN180" s="287"/>
      <c r="SSO180" s="287"/>
      <c r="SSP180" s="287"/>
      <c r="SSQ180" s="287"/>
      <c r="SSR180" s="287"/>
      <c r="SSS180" s="287"/>
      <c r="SST180" s="287"/>
      <c r="SSU180" s="287"/>
      <c r="SSV180" s="287"/>
      <c r="SSW180" s="287"/>
      <c r="SSX180" s="287"/>
      <c r="SSY180" s="287"/>
      <c r="SSZ180" s="287"/>
      <c r="STA180" s="287"/>
      <c r="STB180" s="287"/>
      <c r="STC180" s="287"/>
      <c r="STD180" s="287"/>
      <c r="STE180" s="287"/>
      <c r="STF180" s="287"/>
      <c r="STG180" s="287"/>
      <c r="STH180" s="287"/>
      <c r="STI180" s="287"/>
      <c r="STJ180" s="287"/>
      <c r="STK180" s="287"/>
      <c r="STL180" s="287"/>
      <c r="STM180" s="287"/>
      <c r="STN180" s="287"/>
      <c r="STO180" s="287"/>
      <c r="STP180" s="287"/>
      <c r="STQ180" s="287"/>
      <c r="STR180" s="287"/>
      <c r="STS180" s="287"/>
      <c r="STT180" s="287"/>
      <c r="STU180" s="287"/>
      <c r="STV180" s="287"/>
      <c r="STW180" s="287"/>
      <c r="STX180" s="287"/>
      <c r="STY180" s="287"/>
      <c r="STZ180" s="287"/>
      <c r="SUA180" s="287"/>
      <c r="SUB180" s="287"/>
      <c r="SUC180" s="287"/>
      <c r="SUD180" s="287"/>
      <c r="SUE180" s="287"/>
      <c r="SUF180" s="287"/>
      <c r="SUG180" s="287"/>
      <c r="SUH180" s="287"/>
      <c r="SUI180" s="287"/>
      <c r="SUJ180" s="287"/>
      <c r="SUK180" s="287"/>
      <c r="SUL180" s="287"/>
      <c r="SUM180" s="287"/>
      <c r="SUN180" s="287"/>
      <c r="SUO180" s="287"/>
      <c r="SUP180" s="287"/>
      <c r="SUQ180" s="287"/>
      <c r="SUR180" s="287"/>
      <c r="SUS180" s="287"/>
      <c r="SUT180" s="287"/>
      <c r="SUU180" s="287"/>
      <c r="SUV180" s="287"/>
      <c r="SUW180" s="287"/>
      <c r="SUX180" s="287"/>
      <c r="SUY180" s="287"/>
      <c r="SUZ180" s="287"/>
      <c r="SVA180" s="287"/>
      <c r="SVB180" s="287"/>
      <c r="SVC180" s="287"/>
      <c r="SVD180" s="287"/>
      <c r="SVE180" s="287"/>
      <c r="SVF180" s="287"/>
      <c r="SVG180" s="287"/>
      <c r="SVH180" s="287"/>
      <c r="SVI180" s="287"/>
      <c r="SVJ180" s="287"/>
      <c r="SVK180" s="287"/>
      <c r="SVL180" s="287"/>
      <c r="SVM180" s="287"/>
      <c r="SVN180" s="287"/>
      <c r="SVO180" s="287"/>
      <c r="SVP180" s="287"/>
      <c r="SVQ180" s="287"/>
      <c r="SVR180" s="287"/>
      <c r="SVS180" s="287"/>
      <c r="SVT180" s="287"/>
      <c r="SVU180" s="287"/>
      <c r="SVV180" s="287"/>
      <c r="SVW180" s="287"/>
      <c r="SVX180" s="287"/>
      <c r="SVY180" s="287"/>
      <c r="SVZ180" s="287"/>
      <c r="SWA180" s="287"/>
      <c r="SWB180" s="287"/>
      <c r="SWC180" s="287"/>
      <c r="SWD180" s="287"/>
      <c r="SWE180" s="287"/>
      <c r="SWF180" s="287"/>
      <c r="SWG180" s="287"/>
      <c r="SWH180" s="287"/>
      <c r="SWI180" s="287"/>
      <c r="SWJ180" s="287"/>
      <c r="SWK180" s="287"/>
      <c r="SWL180" s="287"/>
      <c r="SWM180" s="287"/>
      <c r="SWN180" s="287"/>
      <c r="SWO180" s="287"/>
      <c r="SWP180" s="287"/>
      <c r="SWQ180" s="287"/>
      <c r="SWR180" s="287"/>
      <c r="SWS180" s="287"/>
      <c r="SWT180" s="287"/>
      <c r="SWU180" s="287"/>
      <c r="SWV180" s="287"/>
      <c r="SWW180" s="287"/>
      <c r="SWX180" s="287"/>
      <c r="SWY180" s="287"/>
      <c r="SWZ180" s="287"/>
      <c r="SXA180" s="287"/>
      <c r="SXB180" s="287"/>
      <c r="SXC180" s="287"/>
      <c r="SXD180" s="287"/>
      <c r="SXE180" s="287"/>
      <c r="SXF180" s="287"/>
      <c r="SXG180" s="287"/>
      <c r="SXH180" s="287"/>
      <c r="SXI180" s="287"/>
      <c r="SXJ180" s="287"/>
      <c r="SXK180" s="287"/>
      <c r="SXL180" s="287"/>
      <c r="SXM180" s="287"/>
      <c r="SXN180" s="287"/>
      <c r="SXO180" s="287"/>
      <c r="SXP180" s="287"/>
      <c r="SXQ180" s="287"/>
      <c r="SXR180" s="287"/>
      <c r="SXS180" s="287"/>
      <c r="SXT180" s="287"/>
      <c r="SXU180" s="287"/>
      <c r="SXV180" s="287"/>
      <c r="SXW180" s="287"/>
      <c r="SXX180" s="287"/>
      <c r="SXY180" s="287"/>
      <c r="SXZ180" s="287"/>
      <c r="SYA180" s="287"/>
      <c r="SYB180" s="287"/>
      <c r="SYC180" s="287"/>
      <c r="SYD180" s="287"/>
      <c r="SYE180" s="287"/>
      <c r="SYF180" s="287"/>
      <c r="SYG180" s="287"/>
      <c r="SYH180" s="287"/>
      <c r="SYI180" s="287"/>
      <c r="SYJ180" s="287"/>
      <c r="SYK180" s="287"/>
      <c r="SYL180" s="287"/>
      <c r="SYM180" s="287"/>
      <c r="SYN180" s="287"/>
      <c r="SYO180" s="287"/>
      <c r="SYP180" s="287"/>
      <c r="SYQ180" s="287"/>
      <c r="SYR180" s="287"/>
      <c r="SYS180" s="287"/>
      <c r="SYT180" s="287"/>
      <c r="SYU180" s="287"/>
      <c r="SYV180" s="287"/>
      <c r="SYW180" s="287"/>
      <c r="SYX180" s="287"/>
      <c r="SYY180" s="287"/>
      <c r="SYZ180" s="287"/>
      <c r="SZA180" s="287"/>
      <c r="SZB180" s="287"/>
      <c r="SZC180" s="287"/>
      <c r="SZD180" s="287"/>
      <c r="SZE180" s="287"/>
      <c r="SZF180" s="287"/>
      <c r="SZG180" s="287"/>
      <c r="SZH180" s="287"/>
      <c r="SZI180" s="287"/>
      <c r="SZJ180" s="287"/>
      <c r="SZK180" s="287"/>
      <c r="SZL180" s="287"/>
      <c r="SZM180" s="287"/>
      <c r="SZN180" s="287"/>
      <c r="SZO180" s="287"/>
      <c r="SZP180" s="287"/>
      <c r="SZQ180" s="287"/>
      <c r="SZR180" s="287"/>
      <c r="SZS180" s="287"/>
      <c r="SZT180" s="287"/>
      <c r="SZU180" s="287"/>
      <c r="SZV180" s="287"/>
      <c r="SZW180" s="287"/>
      <c r="SZX180" s="287"/>
      <c r="SZY180" s="287"/>
      <c r="SZZ180" s="287"/>
      <c r="TAA180" s="287"/>
      <c r="TAB180" s="287"/>
      <c r="TAC180" s="287"/>
      <c r="TAD180" s="287"/>
      <c r="TAE180" s="287"/>
      <c r="TAF180" s="287"/>
      <c r="TAG180" s="287"/>
      <c r="TAH180" s="287"/>
      <c r="TAI180" s="287"/>
      <c r="TAJ180" s="287"/>
      <c r="TAK180" s="287"/>
      <c r="TAL180" s="287"/>
      <c r="TAM180" s="287"/>
      <c r="TAN180" s="287"/>
      <c r="TAO180" s="287"/>
      <c r="TAP180" s="287"/>
      <c r="TAQ180" s="287"/>
      <c r="TAR180" s="287"/>
      <c r="TAS180" s="287"/>
      <c r="TAT180" s="287"/>
      <c r="TAU180" s="287"/>
      <c r="TAV180" s="287"/>
      <c r="TAW180" s="287"/>
      <c r="TAX180" s="287"/>
      <c r="TAY180" s="287"/>
      <c r="TAZ180" s="287"/>
      <c r="TBA180" s="287"/>
      <c r="TBB180" s="287"/>
      <c r="TBC180" s="287"/>
      <c r="TBD180" s="287"/>
      <c r="TBE180" s="287"/>
      <c r="TBF180" s="287"/>
      <c r="TBG180" s="287"/>
      <c r="TBH180" s="287"/>
      <c r="TBI180" s="287"/>
      <c r="TBJ180" s="287"/>
      <c r="TBK180" s="287"/>
      <c r="TBL180" s="287"/>
      <c r="TBM180" s="287"/>
      <c r="TBN180" s="287"/>
      <c r="TBO180" s="287"/>
      <c r="TBP180" s="287"/>
      <c r="TBQ180" s="287"/>
      <c r="TBR180" s="287"/>
      <c r="TBS180" s="287"/>
      <c r="TBT180" s="287"/>
      <c r="TBU180" s="287"/>
      <c r="TBV180" s="287"/>
      <c r="TBW180" s="287"/>
      <c r="TBX180" s="287"/>
      <c r="TBY180" s="287"/>
      <c r="TBZ180" s="287"/>
      <c r="TCA180" s="287"/>
      <c r="TCB180" s="287"/>
      <c r="TCC180" s="287"/>
      <c r="TCD180" s="287"/>
      <c r="TCE180" s="287"/>
      <c r="TCF180" s="287"/>
      <c r="TCG180" s="287"/>
      <c r="TCH180" s="287"/>
      <c r="TCI180" s="287"/>
      <c r="TCJ180" s="287"/>
      <c r="TCK180" s="287"/>
      <c r="TCL180" s="287"/>
      <c r="TCM180" s="287"/>
      <c r="TCN180" s="287"/>
      <c r="TCO180" s="287"/>
      <c r="TCP180" s="287"/>
      <c r="TCQ180" s="287"/>
      <c r="TCR180" s="287"/>
      <c r="TCS180" s="287"/>
      <c r="TCT180" s="287"/>
      <c r="TCU180" s="287"/>
      <c r="TCV180" s="287"/>
      <c r="TCW180" s="287"/>
      <c r="TCX180" s="287"/>
      <c r="TCY180" s="287"/>
      <c r="TCZ180" s="287"/>
      <c r="TDA180" s="287"/>
      <c r="TDB180" s="287"/>
      <c r="TDC180" s="287"/>
      <c r="TDD180" s="287"/>
      <c r="TDE180" s="287"/>
      <c r="TDF180" s="287"/>
      <c r="TDG180" s="287"/>
      <c r="TDH180" s="287"/>
      <c r="TDI180" s="287"/>
      <c r="TDJ180" s="287"/>
      <c r="TDK180" s="287"/>
      <c r="TDL180" s="287"/>
      <c r="TDM180" s="287"/>
      <c r="TDN180" s="287"/>
      <c r="TDO180" s="287"/>
      <c r="TDP180" s="287"/>
      <c r="TDQ180" s="287"/>
      <c r="TDR180" s="287"/>
      <c r="TDS180" s="287"/>
      <c r="TDT180" s="287"/>
      <c r="TDU180" s="287"/>
      <c r="TDV180" s="287"/>
      <c r="TDW180" s="287"/>
      <c r="TDX180" s="287"/>
      <c r="TDY180" s="287"/>
      <c r="TDZ180" s="287"/>
      <c r="TEA180" s="287"/>
      <c r="TEB180" s="287"/>
      <c r="TEC180" s="287"/>
      <c r="TED180" s="287"/>
      <c r="TEE180" s="287"/>
      <c r="TEF180" s="287"/>
      <c r="TEG180" s="287"/>
      <c r="TEH180" s="287"/>
      <c r="TEI180" s="287"/>
      <c r="TEJ180" s="287"/>
      <c r="TEK180" s="287"/>
      <c r="TEL180" s="287"/>
      <c r="TEM180" s="287"/>
      <c r="TEN180" s="287"/>
      <c r="TEO180" s="287"/>
      <c r="TEP180" s="287"/>
      <c r="TEQ180" s="287"/>
      <c r="TER180" s="287"/>
      <c r="TES180" s="287"/>
      <c r="TET180" s="287"/>
      <c r="TEU180" s="287"/>
      <c r="TEV180" s="287"/>
      <c r="TEW180" s="287"/>
      <c r="TEX180" s="287"/>
      <c r="TEY180" s="287"/>
      <c r="TEZ180" s="287"/>
      <c r="TFA180" s="287"/>
      <c r="TFB180" s="287"/>
      <c r="TFC180" s="287"/>
      <c r="TFD180" s="287"/>
      <c r="TFE180" s="287"/>
      <c r="TFF180" s="287"/>
      <c r="TFG180" s="287"/>
      <c r="TFH180" s="287"/>
      <c r="TFI180" s="287"/>
      <c r="TFJ180" s="287"/>
      <c r="TFK180" s="287"/>
      <c r="TFL180" s="287"/>
      <c r="TFM180" s="287"/>
      <c r="TFN180" s="287"/>
      <c r="TFO180" s="287"/>
      <c r="TFP180" s="287"/>
      <c r="TFQ180" s="287"/>
      <c r="TFR180" s="287"/>
      <c r="TFS180" s="287"/>
      <c r="TFT180" s="287"/>
      <c r="TFU180" s="287"/>
      <c r="TFV180" s="287"/>
      <c r="TFW180" s="287"/>
      <c r="TFX180" s="287"/>
      <c r="TFY180" s="287"/>
      <c r="TFZ180" s="287"/>
      <c r="TGA180" s="287"/>
      <c r="TGB180" s="287"/>
      <c r="TGC180" s="287"/>
      <c r="TGD180" s="287"/>
      <c r="TGE180" s="287"/>
      <c r="TGF180" s="287"/>
      <c r="TGG180" s="287"/>
      <c r="TGH180" s="287"/>
      <c r="TGI180" s="287"/>
      <c r="TGJ180" s="287"/>
      <c r="TGK180" s="287"/>
      <c r="TGL180" s="287"/>
      <c r="TGM180" s="287"/>
      <c r="TGN180" s="287"/>
      <c r="TGO180" s="287"/>
      <c r="TGP180" s="287"/>
      <c r="TGQ180" s="287"/>
      <c r="TGR180" s="287"/>
      <c r="TGS180" s="287"/>
      <c r="TGT180" s="287"/>
      <c r="TGU180" s="287"/>
      <c r="TGV180" s="287"/>
      <c r="TGW180" s="287"/>
      <c r="TGX180" s="287"/>
      <c r="TGY180" s="287"/>
      <c r="TGZ180" s="287"/>
      <c r="THA180" s="287"/>
      <c r="THB180" s="287"/>
      <c r="THC180" s="287"/>
      <c r="THD180" s="287"/>
      <c r="THE180" s="287"/>
      <c r="THF180" s="287"/>
      <c r="THG180" s="287"/>
      <c r="THH180" s="287"/>
      <c r="THI180" s="287"/>
      <c r="THJ180" s="287"/>
      <c r="THK180" s="287"/>
      <c r="THL180" s="287"/>
      <c r="THM180" s="287"/>
      <c r="THN180" s="287"/>
      <c r="THO180" s="287"/>
      <c r="THP180" s="287"/>
      <c r="THQ180" s="287"/>
      <c r="THR180" s="287"/>
      <c r="THS180" s="287"/>
      <c r="THT180" s="287"/>
      <c r="THU180" s="287"/>
      <c r="THV180" s="287"/>
      <c r="THW180" s="287"/>
      <c r="THX180" s="287"/>
      <c r="THY180" s="287"/>
      <c r="THZ180" s="287"/>
      <c r="TIA180" s="287"/>
      <c r="TIB180" s="287"/>
      <c r="TIC180" s="287"/>
      <c r="TID180" s="287"/>
      <c r="TIE180" s="287"/>
      <c r="TIF180" s="287"/>
      <c r="TIG180" s="287"/>
      <c r="TIH180" s="287"/>
      <c r="TII180" s="287"/>
      <c r="TIJ180" s="287"/>
      <c r="TIK180" s="287"/>
      <c r="TIL180" s="287"/>
      <c r="TIM180" s="287"/>
      <c r="TIN180" s="287"/>
      <c r="TIO180" s="287"/>
      <c r="TIP180" s="287"/>
      <c r="TIQ180" s="287"/>
      <c r="TIR180" s="287"/>
      <c r="TIS180" s="287"/>
      <c r="TIT180" s="287"/>
      <c r="TIU180" s="287"/>
      <c r="TIV180" s="287"/>
      <c r="TIW180" s="287"/>
      <c r="TIX180" s="287"/>
      <c r="TIY180" s="287"/>
      <c r="TIZ180" s="287"/>
      <c r="TJA180" s="287"/>
      <c r="TJB180" s="287"/>
      <c r="TJC180" s="287"/>
      <c r="TJD180" s="287"/>
      <c r="TJE180" s="287"/>
      <c r="TJF180" s="287"/>
      <c r="TJG180" s="287"/>
      <c r="TJH180" s="287"/>
      <c r="TJI180" s="287"/>
      <c r="TJJ180" s="287"/>
      <c r="TJK180" s="287"/>
      <c r="TJL180" s="287"/>
      <c r="TJM180" s="287"/>
      <c r="TJN180" s="287"/>
      <c r="TJO180" s="287"/>
      <c r="TJP180" s="287"/>
      <c r="TJQ180" s="287"/>
      <c r="TJR180" s="287"/>
      <c r="TJS180" s="287"/>
      <c r="TJT180" s="287"/>
      <c r="TJU180" s="287"/>
      <c r="TJV180" s="287"/>
      <c r="TJW180" s="287"/>
      <c r="TJX180" s="287"/>
      <c r="TJY180" s="287"/>
      <c r="TJZ180" s="287"/>
      <c r="TKA180" s="287"/>
      <c r="TKB180" s="287"/>
      <c r="TKC180" s="287"/>
      <c r="TKD180" s="287"/>
      <c r="TKE180" s="287"/>
      <c r="TKF180" s="287"/>
      <c r="TKG180" s="287"/>
      <c r="TKH180" s="287"/>
      <c r="TKI180" s="287"/>
      <c r="TKJ180" s="287"/>
      <c r="TKK180" s="287"/>
      <c r="TKL180" s="287"/>
      <c r="TKM180" s="287"/>
      <c r="TKN180" s="287"/>
      <c r="TKO180" s="287"/>
      <c r="TKP180" s="287"/>
      <c r="TKQ180" s="287"/>
      <c r="TKR180" s="287"/>
      <c r="TKS180" s="287"/>
      <c r="TKT180" s="287"/>
      <c r="TKU180" s="287"/>
      <c r="TKV180" s="287"/>
      <c r="TKW180" s="287"/>
      <c r="TKX180" s="287"/>
      <c r="TKY180" s="287"/>
      <c r="TKZ180" s="287"/>
      <c r="TLA180" s="287"/>
      <c r="TLB180" s="287"/>
      <c r="TLC180" s="287"/>
      <c r="TLD180" s="287"/>
      <c r="TLE180" s="287"/>
      <c r="TLF180" s="287"/>
      <c r="TLG180" s="287"/>
      <c r="TLH180" s="287"/>
      <c r="TLI180" s="287"/>
      <c r="TLJ180" s="287"/>
      <c r="TLK180" s="287"/>
      <c r="TLL180" s="287"/>
      <c r="TLM180" s="287"/>
      <c r="TLN180" s="287"/>
      <c r="TLO180" s="287"/>
      <c r="TLP180" s="287"/>
      <c r="TLQ180" s="287"/>
      <c r="TLR180" s="287"/>
      <c r="TLS180" s="287"/>
      <c r="TLT180" s="287"/>
      <c r="TLU180" s="287"/>
      <c r="TLV180" s="287"/>
      <c r="TLW180" s="287"/>
      <c r="TLX180" s="287"/>
      <c r="TLY180" s="287"/>
      <c r="TLZ180" s="287"/>
      <c r="TMA180" s="287"/>
      <c r="TMB180" s="287"/>
      <c r="TMC180" s="287"/>
      <c r="TMD180" s="287"/>
      <c r="TME180" s="287"/>
      <c r="TMF180" s="287"/>
      <c r="TMG180" s="287"/>
      <c r="TMH180" s="287"/>
      <c r="TMI180" s="287"/>
      <c r="TMJ180" s="287"/>
      <c r="TMK180" s="287"/>
      <c r="TML180" s="287"/>
      <c r="TMM180" s="287"/>
      <c r="TMN180" s="287"/>
      <c r="TMO180" s="287"/>
      <c r="TMP180" s="287"/>
      <c r="TMQ180" s="287"/>
      <c r="TMR180" s="287"/>
      <c r="TMS180" s="287"/>
      <c r="TMT180" s="287"/>
      <c r="TMU180" s="287"/>
      <c r="TMV180" s="287"/>
      <c r="TMW180" s="287"/>
      <c r="TMX180" s="287"/>
      <c r="TMY180" s="287"/>
      <c r="TMZ180" s="287"/>
      <c r="TNA180" s="287"/>
      <c r="TNB180" s="287"/>
      <c r="TNC180" s="287"/>
      <c r="TND180" s="287"/>
      <c r="TNE180" s="287"/>
      <c r="TNF180" s="287"/>
      <c r="TNG180" s="287"/>
      <c r="TNH180" s="287"/>
      <c r="TNI180" s="287"/>
      <c r="TNJ180" s="287"/>
      <c r="TNK180" s="287"/>
      <c r="TNL180" s="287"/>
      <c r="TNM180" s="287"/>
      <c r="TNN180" s="287"/>
      <c r="TNO180" s="287"/>
      <c r="TNP180" s="287"/>
      <c r="TNQ180" s="287"/>
      <c r="TNR180" s="287"/>
      <c r="TNS180" s="287"/>
      <c r="TNT180" s="287"/>
      <c r="TNU180" s="287"/>
      <c r="TNV180" s="287"/>
      <c r="TNW180" s="287"/>
      <c r="TNX180" s="287"/>
      <c r="TNY180" s="287"/>
      <c r="TNZ180" s="287"/>
      <c r="TOA180" s="287"/>
      <c r="TOB180" s="287"/>
      <c r="TOC180" s="287"/>
      <c r="TOD180" s="287"/>
      <c r="TOE180" s="287"/>
      <c r="TOF180" s="287"/>
      <c r="TOG180" s="287"/>
      <c r="TOH180" s="287"/>
      <c r="TOI180" s="287"/>
      <c r="TOJ180" s="287"/>
      <c r="TOK180" s="287"/>
      <c r="TOL180" s="287"/>
      <c r="TOM180" s="287"/>
      <c r="TON180" s="287"/>
      <c r="TOO180" s="287"/>
      <c r="TOP180" s="287"/>
      <c r="TOQ180" s="287"/>
      <c r="TOR180" s="287"/>
      <c r="TOS180" s="287"/>
      <c r="TOT180" s="287"/>
      <c r="TOU180" s="287"/>
      <c r="TOV180" s="287"/>
      <c r="TOW180" s="287"/>
      <c r="TOX180" s="287"/>
      <c r="TOY180" s="287"/>
      <c r="TOZ180" s="287"/>
      <c r="TPA180" s="287"/>
      <c r="TPB180" s="287"/>
      <c r="TPC180" s="287"/>
      <c r="TPD180" s="287"/>
      <c r="TPE180" s="287"/>
      <c r="TPF180" s="287"/>
      <c r="TPG180" s="287"/>
      <c r="TPH180" s="287"/>
      <c r="TPI180" s="287"/>
      <c r="TPJ180" s="287"/>
      <c r="TPK180" s="287"/>
      <c r="TPL180" s="287"/>
      <c r="TPM180" s="287"/>
      <c r="TPN180" s="287"/>
      <c r="TPO180" s="287"/>
      <c r="TPP180" s="287"/>
      <c r="TPQ180" s="287"/>
      <c r="TPR180" s="287"/>
      <c r="TPS180" s="287"/>
      <c r="TPT180" s="287"/>
      <c r="TPU180" s="287"/>
      <c r="TPV180" s="287"/>
      <c r="TPW180" s="287"/>
      <c r="TPX180" s="287"/>
      <c r="TPY180" s="287"/>
      <c r="TPZ180" s="287"/>
      <c r="TQA180" s="287"/>
      <c r="TQB180" s="287"/>
      <c r="TQC180" s="287"/>
      <c r="TQD180" s="287"/>
      <c r="TQE180" s="287"/>
      <c r="TQF180" s="287"/>
      <c r="TQG180" s="287"/>
      <c r="TQH180" s="287"/>
      <c r="TQI180" s="287"/>
      <c r="TQJ180" s="287"/>
      <c r="TQK180" s="287"/>
      <c r="TQL180" s="287"/>
      <c r="TQM180" s="287"/>
      <c r="TQN180" s="287"/>
      <c r="TQO180" s="287"/>
      <c r="TQP180" s="287"/>
      <c r="TQQ180" s="287"/>
      <c r="TQR180" s="287"/>
      <c r="TQS180" s="287"/>
      <c r="TQT180" s="287"/>
      <c r="TQU180" s="287"/>
      <c r="TQV180" s="287"/>
      <c r="TQW180" s="287"/>
      <c r="TQX180" s="287"/>
      <c r="TQY180" s="287"/>
      <c r="TQZ180" s="287"/>
      <c r="TRA180" s="287"/>
      <c r="TRB180" s="287"/>
      <c r="TRC180" s="287"/>
      <c r="TRD180" s="287"/>
      <c r="TRE180" s="287"/>
      <c r="TRF180" s="287"/>
      <c r="TRG180" s="287"/>
      <c r="TRH180" s="287"/>
      <c r="TRI180" s="287"/>
      <c r="TRJ180" s="287"/>
      <c r="TRK180" s="287"/>
      <c r="TRL180" s="287"/>
      <c r="TRM180" s="287"/>
      <c r="TRN180" s="287"/>
      <c r="TRO180" s="287"/>
      <c r="TRP180" s="287"/>
      <c r="TRQ180" s="287"/>
      <c r="TRR180" s="287"/>
      <c r="TRS180" s="287"/>
      <c r="TRT180" s="287"/>
      <c r="TRU180" s="287"/>
      <c r="TRV180" s="287"/>
      <c r="TRW180" s="287"/>
      <c r="TRX180" s="287"/>
      <c r="TRY180" s="287"/>
      <c r="TRZ180" s="287"/>
      <c r="TSA180" s="287"/>
      <c r="TSB180" s="287"/>
      <c r="TSC180" s="287"/>
      <c r="TSD180" s="287"/>
      <c r="TSE180" s="287"/>
      <c r="TSF180" s="287"/>
      <c r="TSG180" s="287"/>
      <c r="TSH180" s="287"/>
      <c r="TSI180" s="287"/>
      <c r="TSJ180" s="287"/>
      <c r="TSK180" s="287"/>
      <c r="TSL180" s="287"/>
      <c r="TSM180" s="287"/>
      <c r="TSN180" s="287"/>
      <c r="TSO180" s="287"/>
      <c r="TSP180" s="287"/>
      <c r="TSQ180" s="287"/>
      <c r="TSR180" s="287"/>
      <c r="TSS180" s="287"/>
      <c r="TST180" s="287"/>
      <c r="TSU180" s="287"/>
      <c r="TSV180" s="287"/>
      <c r="TSW180" s="287"/>
      <c r="TSX180" s="287"/>
      <c r="TSY180" s="287"/>
      <c r="TSZ180" s="287"/>
      <c r="TTA180" s="287"/>
      <c r="TTB180" s="287"/>
      <c r="TTC180" s="287"/>
      <c r="TTD180" s="287"/>
      <c r="TTE180" s="287"/>
      <c r="TTF180" s="287"/>
      <c r="TTG180" s="287"/>
      <c r="TTH180" s="287"/>
      <c r="TTI180" s="287"/>
      <c r="TTJ180" s="287"/>
      <c r="TTK180" s="287"/>
      <c r="TTL180" s="287"/>
      <c r="TTM180" s="287"/>
      <c r="TTN180" s="287"/>
      <c r="TTO180" s="287"/>
      <c r="TTP180" s="287"/>
      <c r="TTQ180" s="287"/>
      <c r="TTR180" s="287"/>
      <c r="TTS180" s="287"/>
      <c r="TTT180" s="287"/>
      <c r="TTU180" s="287"/>
      <c r="TTV180" s="287"/>
      <c r="TTW180" s="287"/>
      <c r="TTX180" s="287"/>
      <c r="TTY180" s="287"/>
      <c r="TTZ180" s="287"/>
      <c r="TUA180" s="287"/>
      <c r="TUB180" s="287"/>
      <c r="TUC180" s="287"/>
      <c r="TUD180" s="287"/>
      <c r="TUE180" s="287"/>
      <c r="TUF180" s="287"/>
      <c r="TUG180" s="287"/>
      <c r="TUH180" s="287"/>
      <c r="TUI180" s="287"/>
      <c r="TUJ180" s="287"/>
      <c r="TUK180" s="287"/>
      <c r="TUL180" s="287"/>
      <c r="TUM180" s="287"/>
      <c r="TUN180" s="287"/>
      <c r="TUO180" s="287"/>
      <c r="TUP180" s="287"/>
      <c r="TUQ180" s="287"/>
      <c r="TUR180" s="287"/>
      <c r="TUS180" s="287"/>
      <c r="TUT180" s="287"/>
      <c r="TUU180" s="287"/>
      <c r="TUV180" s="287"/>
      <c r="TUW180" s="287"/>
      <c r="TUX180" s="287"/>
      <c r="TUY180" s="287"/>
      <c r="TUZ180" s="287"/>
      <c r="TVA180" s="287"/>
      <c r="TVB180" s="287"/>
      <c r="TVC180" s="287"/>
      <c r="TVD180" s="287"/>
      <c r="TVE180" s="287"/>
      <c r="TVF180" s="287"/>
      <c r="TVG180" s="287"/>
      <c r="TVH180" s="287"/>
      <c r="TVI180" s="287"/>
      <c r="TVJ180" s="287"/>
      <c r="TVK180" s="287"/>
      <c r="TVL180" s="287"/>
      <c r="TVM180" s="287"/>
      <c r="TVN180" s="287"/>
      <c r="TVO180" s="287"/>
      <c r="TVP180" s="287"/>
      <c r="TVQ180" s="287"/>
      <c r="TVR180" s="287"/>
      <c r="TVS180" s="287"/>
      <c r="TVT180" s="287"/>
      <c r="TVU180" s="287"/>
      <c r="TVV180" s="287"/>
      <c r="TVW180" s="287"/>
      <c r="TVX180" s="287"/>
      <c r="TVY180" s="287"/>
      <c r="TVZ180" s="287"/>
      <c r="TWA180" s="287"/>
      <c r="TWB180" s="287"/>
      <c r="TWC180" s="287"/>
      <c r="TWD180" s="287"/>
      <c r="TWE180" s="287"/>
      <c r="TWF180" s="287"/>
      <c r="TWG180" s="287"/>
      <c r="TWH180" s="287"/>
      <c r="TWI180" s="287"/>
      <c r="TWJ180" s="287"/>
      <c r="TWK180" s="287"/>
      <c r="TWL180" s="287"/>
      <c r="TWM180" s="287"/>
      <c r="TWN180" s="287"/>
      <c r="TWO180" s="287"/>
      <c r="TWP180" s="287"/>
      <c r="TWQ180" s="287"/>
      <c r="TWR180" s="287"/>
      <c r="TWS180" s="287"/>
      <c r="TWT180" s="287"/>
      <c r="TWU180" s="287"/>
      <c r="TWV180" s="287"/>
      <c r="TWW180" s="287"/>
      <c r="TWX180" s="287"/>
      <c r="TWY180" s="287"/>
      <c r="TWZ180" s="287"/>
      <c r="TXA180" s="287"/>
      <c r="TXB180" s="287"/>
      <c r="TXC180" s="287"/>
      <c r="TXD180" s="287"/>
      <c r="TXE180" s="287"/>
      <c r="TXF180" s="287"/>
      <c r="TXG180" s="287"/>
      <c r="TXH180" s="287"/>
      <c r="TXI180" s="287"/>
      <c r="TXJ180" s="287"/>
      <c r="TXK180" s="287"/>
      <c r="TXL180" s="287"/>
      <c r="TXM180" s="287"/>
      <c r="TXN180" s="287"/>
      <c r="TXO180" s="287"/>
      <c r="TXP180" s="287"/>
      <c r="TXQ180" s="287"/>
      <c r="TXR180" s="287"/>
      <c r="TXS180" s="287"/>
      <c r="TXT180" s="287"/>
      <c r="TXU180" s="287"/>
      <c r="TXV180" s="287"/>
      <c r="TXW180" s="287"/>
      <c r="TXX180" s="287"/>
      <c r="TXY180" s="287"/>
      <c r="TXZ180" s="287"/>
      <c r="TYA180" s="287"/>
      <c r="TYB180" s="287"/>
      <c r="TYC180" s="287"/>
      <c r="TYD180" s="287"/>
      <c r="TYE180" s="287"/>
      <c r="TYF180" s="287"/>
      <c r="TYG180" s="287"/>
      <c r="TYH180" s="287"/>
      <c r="TYI180" s="287"/>
      <c r="TYJ180" s="287"/>
      <c r="TYK180" s="287"/>
      <c r="TYL180" s="287"/>
      <c r="TYM180" s="287"/>
      <c r="TYN180" s="287"/>
      <c r="TYO180" s="287"/>
      <c r="TYP180" s="287"/>
      <c r="TYQ180" s="287"/>
      <c r="TYR180" s="287"/>
      <c r="TYS180" s="287"/>
      <c r="TYT180" s="287"/>
      <c r="TYU180" s="287"/>
      <c r="TYV180" s="287"/>
      <c r="TYW180" s="287"/>
      <c r="TYX180" s="287"/>
      <c r="TYY180" s="287"/>
      <c r="TYZ180" s="287"/>
      <c r="TZA180" s="287"/>
      <c r="TZB180" s="287"/>
      <c r="TZC180" s="287"/>
      <c r="TZD180" s="287"/>
      <c r="TZE180" s="287"/>
      <c r="TZF180" s="287"/>
      <c r="TZG180" s="287"/>
      <c r="TZH180" s="287"/>
      <c r="TZI180" s="287"/>
      <c r="TZJ180" s="287"/>
      <c r="TZK180" s="287"/>
      <c r="TZL180" s="287"/>
      <c r="TZM180" s="287"/>
      <c r="TZN180" s="287"/>
      <c r="TZO180" s="287"/>
      <c r="TZP180" s="287"/>
      <c r="TZQ180" s="287"/>
      <c r="TZR180" s="287"/>
      <c r="TZS180" s="287"/>
      <c r="TZT180" s="287"/>
      <c r="TZU180" s="287"/>
      <c r="TZV180" s="287"/>
      <c r="TZW180" s="287"/>
      <c r="TZX180" s="287"/>
      <c r="TZY180" s="287"/>
      <c r="TZZ180" s="287"/>
      <c r="UAA180" s="287"/>
      <c r="UAB180" s="287"/>
      <c r="UAC180" s="287"/>
      <c r="UAD180" s="287"/>
      <c r="UAE180" s="287"/>
      <c r="UAF180" s="287"/>
      <c r="UAG180" s="287"/>
      <c r="UAH180" s="287"/>
      <c r="UAI180" s="287"/>
      <c r="UAJ180" s="287"/>
      <c r="UAK180" s="287"/>
      <c r="UAL180" s="287"/>
      <c r="UAM180" s="287"/>
      <c r="UAN180" s="287"/>
      <c r="UAO180" s="287"/>
      <c r="UAP180" s="287"/>
      <c r="UAQ180" s="287"/>
      <c r="UAR180" s="287"/>
      <c r="UAS180" s="287"/>
      <c r="UAT180" s="287"/>
      <c r="UAU180" s="287"/>
      <c r="UAV180" s="287"/>
      <c r="UAW180" s="287"/>
      <c r="UAX180" s="287"/>
      <c r="UAY180" s="287"/>
      <c r="UAZ180" s="287"/>
      <c r="UBA180" s="287"/>
      <c r="UBB180" s="287"/>
      <c r="UBC180" s="287"/>
      <c r="UBD180" s="287"/>
      <c r="UBE180" s="287"/>
      <c r="UBF180" s="287"/>
      <c r="UBG180" s="287"/>
      <c r="UBH180" s="287"/>
      <c r="UBI180" s="287"/>
      <c r="UBJ180" s="287"/>
      <c r="UBK180" s="287"/>
      <c r="UBL180" s="287"/>
      <c r="UBM180" s="287"/>
      <c r="UBN180" s="287"/>
      <c r="UBO180" s="287"/>
      <c r="UBP180" s="287"/>
      <c r="UBQ180" s="287"/>
      <c r="UBR180" s="287"/>
      <c r="UBS180" s="287"/>
      <c r="UBT180" s="287"/>
      <c r="UBU180" s="287"/>
      <c r="UBV180" s="287"/>
      <c r="UBW180" s="287"/>
      <c r="UBX180" s="287"/>
      <c r="UBY180" s="287"/>
      <c r="UBZ180" s="287"/>
      <c r="UCA180" s="287"/>
      <c r="UCB180" s="287"/>
      <c r="UCC180" s="287"/>
      <c r="UCD180" s="287"/>
      <c r="UCE180" s="287"/>
      <c r="UCF180" s="287"/>
      <c r="UCG180" s="287"/>
      <c r="UCH180" s="287"/>
      <c r="UCI180" s="287"/>
      <c r="UCJ180" s="287"/>
      <c r="UCK180" s="287"/>
      <c r="UCL180" s="287"/>
      <c r="UCM180" s="287"/>
      <c r="UCN180" s="287"/>
      <c r="UCO180" s="287"/>
      <c r="UCP180" s="287"/>
      <c r="UCQ180" s="287"/>
      <c r="UCR180" s="287"/>
      <c r="UCS180" s="287"/>
      <c r="UCT180" s="287"/>
      <c r="UCU180" s="287"/>
      <c r="UCV180" s="287"/>
      <c r="UCW180" s="287"/>
      <c r="UCX180" s="287"/>
      <c r="UCY180" s="287"/>
      <c r="UCZ180" s="287"/>
      <c r="UDA180" s="287"/>
      <c r="UDB180" s="287"/>
      <c r="UDC180" s="287"/>
      <c r="UDD180" s="287"/>
      <c r="UDE180" s="287"/>
      <c r="UDF180" s="287"/>
      <c r="UDG180" s="287"/>
      <c r="UDH180" s="287"/>
      <c r="UDI180" s="287"/>
      <c r="UDJ180" s="287"/>
      <c r="UDK180" s="287"/>
      <c r="UDL180" s="287"/>
      <c r="UDM180" s="287"/>
      <c r="UDN180" s="287"/>
      <c r="UDO180" s="287"/>
      <c r="UDP180" s="287"/>
      <c r="UDQ180" s="287"/>
      <c r="UDR180" s="287"/>
      <c r="UDS180" s="287"/>
      <c r="UDT180" s="287"/>
      <c r="UDU180" s="287"/>
      <c r="UDV180" s="287"/>
      <c r="UDW180" s="287"/>
      <c r="UDX180" s="287"/>
      <c r="UDY180" s="287"/>
      <c r="UDZ180" s="287"/>
      <c r="UEA180" s="287"/>
      <c r="UEB180" s="287"/>
      <c r="UEC180" s="287"/>
      <c r="UED180" s="287"/>
      <c r="UEE180" s="287"/>
      <c r="UEF180" s="287"/>
      <c r="UEG180" s="287"/>
      <c r="UEH180" s="287"/>
      <c r="UEI180" s="287"/>
      <c r="UEJ180" s="287"/>
      <c r="UEK180" s="287"/>
      <c r="UEL180" s="287"/>
      <c r="UEM180" s="287"/>
      <c r="UEN180" s="287"/>
      <c r="UEO180" s="287"/>
      <c r="UEP180" s="287"/>
      <c r="UEQ180" s="287"/>
      <c r="UER180" s="287"/>
      <c r="UES180" s="287"/>
      <c r="UET180" s="287"/>
      <c r="UEU180" s="287"/>
      <c r="UEV180" s="287"/>
      <c r="UEW180" s="287"/>
      <c r="UEX180" s="287"/>
      <c r="UEY180" s="287"/>
      <c r="UEZ180" s="287"/>
      <c r="UFA180" s="287"/>
      <c r="UFB180" s="287"/>
      <c r="UFC180" s="287"/>
      <c r="UFD180" s="287"/>
      <c r="UFE180" s="287"/>
      <c r="UFF180" s="287"/>
      <c r="UFG180" s="287"/>
      <c r="UFH180" s="287"/>
      <c r="UFI180" s="287"/>
      <c r="UFJ180" s="287"/>
      <c r="UFK180" s="287"/>
      <c r="UFL180" s="287"/>
      <c r="UFM180" s="287"/>
      <c r="UFN180" s="287"/>
      <c r="UFO180" s="287"/>
      <c r="UFP180" s="287"/>
      <c r="UFQ180" s="287"/>
      <c r="UFR180" s="287"/>
      <c r="UFS180" s="287"/>
      <c r="UFT180" s="287"/>
      <c r="UFU180" s="287"/>
      <c r="UFV180" s="287"/>
      <c r="UFW180" s="287"/>
      <c r="UFX180" s="287"/>
      <c r="UFY180" s="287"/>
      <c r="UFZ180" s="287"/>
      <c r="UGA180" s="287"/>
      <c r="UGB180" s="287"/>
      <c r="UGC180" s="287"/>
      <c r="UGD180" s="287"/>
      <c r="UGE180" s="287"/>
      <c r="UGF180" s="287"/>
      <c r="UGG180" s="287"/>
      <c r="UGH180" s="287"/>
      <c r="UGI180" s="287"/>
      <c r="UGJ180" s="287"/>
      <c r="UGK180" s="287"/>
      <c r="UGL180" s="287"/>
      <c r="UGM180" s="287"/>
      <c r="UGN180" s="287"/>
      <c r="UGO180" s="287"/>
      <c r="UGP180" s="287"/>
      <c r="UGQ180" s="287"/>
      <c r="UGR180" s="287"/>
      <c r="UGS180" s="287"/>
      <c r="UGT180" s="287"/>
      <c r="UGU180" s="287"/>
      <c r="UGV180" s="287"/>
      <c r="UGW180" s="287"/>
      <c r="UGX180" s="287"/>
      <c r="UGY180" s="287"/>
      <c r="UGZ180" s="287"/>
      <c r="UHA180" s="287"/>
      <c r="UHB180" s="287"/>
      <c r="UHC180" s="287"/>
      <c r="UHD180" s="287"/>
      <c r="UHE180" s="287"/>
      <c r="UHF180" s="287"/>
      <c r="UHG180" s="287"/>
      <c r="UHH180" s="287"/>
      <c r="UHI180" s="287"/>
      <c r="UHJ180" s="287"/>
      <c r="UHK180" s="287"/>
      <c r="UHL180" s="287"/>
      <c r="UHM180" s="287"/>
      <c r="UHN180" s="287"/>
      <c r="UHO180" s="287"/>
      <c r="UHP180" s="287"/>
      <c r="UHQ180" s="287"/>
      <c r="UHR180" s="287"/>
      <c r="UHS180" s="287"/>
      <c r="UHT180" s="287"/>
      <c r="UHU180" s="287"/>
      <c r="UHV180" s="287"/>
      <c r="UHW180" s="287"/>
      <c r="UHX180" s="287"/>
      <c r="UHY180" s="287"/>
      <c r="UHZ180" s="287"/>
      <c r="UIA180" s="287"/>
      <c r="UIB180" s="287"/>
      <c r="UIC180" s="287"/>
      <c r="UID180" s="287"/>
      <c r="UIE180" s="287"/>
      <c r="UIF180" s="287"/>
      <c r="UIG180" s="287"/>
      <c r="UIH180" s="287"/>
      <c r="UII180" s="287"/>
      <c r="UIJ180" s="287"/>
      <c r="UIK180" s="287"/>
      <c r="UIL180" s="287"/>
      <c r="UIM180" s="287"/>
      <c r="UIN180" s="287"/>
      <c r="UIO180" s="287"/>
      <c r="UIP180" s="287"/>
      <c r="UIQ180" s="287"/>
      <c r="UIR180" s="287"/>
      <c r="UIS180" s="287"/>
      <c r="UIT180" s="287"/>
      <c r="UIU180" s="287"/>
      <c r="UIV180" s="287"/>
      <c r="UIW180" s="287"/>
      <c r="UIX180" s="287"/>
      <c r="UIY180" s="287"/>
      <c r="UIZ180" s="287"/>
      <c r="UJA180" s="287"/>
      <c r="UJB180" s="287"/>
      <c r="UJC180" s="287"/>
      <c r="UJD180" s="287"/>
      <c r="UJE180" s="287"/>
      <c r="UJF180" s="287"/>
      <c r="UJG180" s="287"/>
      <c r="UJH180" s="287"/>
      <c r="UJI180" s="287"/>
      <c r="UJJ180" s="287"/>
      <c r="UJK180" s="287"/>
      <c r="UJL180" s="287"/>
      <c r="UJM180" s="287"/>
      <c r="UJN180" s="287"/>
      <c r="UJO180" s="287"/>
      <c r="UJP180" s="287"/>
      <c r="UJQ180" s="287"/>
      <c r="UJR180" s="287"/>
      <c r="UJS180" s="287"/>
      <c r="UJT180" s="287"/>
      <c r="UJU180" s="287"/>
      <c r="UJV180" s="287"/>
      <c r="UJW180" s="287"/>
      <c r="UJX180" s="287"/>
      <c r="UJY180" s="287"/>
      <c r="UJZ180" s="287"/>
      <c r="UKA180" s="287"/>
      <c r="UKB180" s="287"/>
      <c r="UKC180" s="287"/>
      <c r="UKD180" s="287"/>
      <c r="UKE180" s="287"/>
      <c r="UKF180" s="287"/>
      <c r="UKG180" s="287"/>
      <c r="UKH180" s="287"/>
      <c r="UKI180" s="287"/>
      <c r="UKJ180" s="287"/>
      <c r="UKK180" s="287"/>
      <c r="UKL180" s="287"/>
      <c r="UKM180" s="287"/>
      <c r="UKN180" s="287"/>
      <c r="UKO180" s="287"/>
      <c r="UKP180" s="287"/>
      <c r="UKQ180" s="287"/>
      <c r="UKR180" s="287"/>
      <c r="UKS180" s="287"/>
      <c r="UKT180" s="287"/>
      <c r="UKU180" s="287"/>
      <c r="UKV180" s="287"/>
      <c r="UKW180" s="287"/>
      <c r="UKX180" s="287"/>
      <c r="UKY180" s="287"/>
      <c r="UKZ180" s="287"/>
      <c r="ULA180" s="287"/>
      <c r="ULB180" s="287"/>
      <c r="ULC180" s="287"/>
      <c r="ULD180" s="287"/>
      <c r="ULE180" s="287"/>
      <c r="ULF180" s="287"/>
      <c r="ULG180" s="287"/>
      <c r="ULH180" s="287"/>
      <c r="ULI180" s="287"/>
      <c r="ULJ180" s="287"/>
      <c r="ULK180" s="287"/>
      <c r="ULL180" s="287"/>
      <c r="ULM180" s="287"/>
      <c r="ULN180" s="287"/>
      <c r="ULO180" s="287"/>
      <c r="ULP180" s="287"/>
      <c r="ULQ180" s="287"/>
      <c r="ULR180" s="287"/>
      <c r="ULS180" s="287"/>
      <c r="ULT180" s="287"/>
      <c r="ULU180" s="287"/>
      <c r="ULV180" s="287"/>
      <c r="ULW180" s="287"/>
      <c r="ULX180" s="287"/>
      <c r="ULY180" s="287"/>
      <c r="ULZ180" s="287"/>
      <c r="UMA180" s="287"/>
      <c r="UMB180" s="287"/>
      <c r="UMC180" s="287"/>
      <c r="UMD180" s="287"/>
      <c r="UME180" s="287"/>
      <c r="UMF180" s="287"/>
      <c r="UMG180" s="287"/>
      <c r="UMH180" s="287"/>
      <c r="UMI180" s="287"/>
      <c r="UMJ180" s="287"/>
      <c r="UMK180" s="287"/>
      <c r="UML180" s="287"/>
      <c r="UMM180" s="287"/>
      <c r="UMN180" s="287"/>
      <c r="UMO180" s="287"/>
      <c r="UMP180" s="287"/>
      <c r="UMQ180" s="287"/>
      <c r="UMR180" s="287"/>
      <c r="UMS180" s="287"/>
      <c r="UMT180" s="287"/>
      <c r="UMU180" s="287"/>
      <c r="UMV180" s="287"/>
      <c r="UMW180" s="287"/>
      <c r="UMX180" s="287"/>
      <c r="UMY180" s="287"/>
      <c r="UMZ180" s="287"/>
      <c r="UNA180" s="287"/>
      <c r="UNB180" s="287"/>
      <c r="UNC180" s="287"/>
      <c r="UND180" s="287"/>
      <c r="UNE180" s="287"/>
      <c r="UNF180" s="287"/>
      <c r="UNG180" s="287"/>
      <c r="UNH180" s="287"/>
      <c r="UNI180" s="287"/>
      <c r="UNJ180" s="287"/>
      <c r="UNK180" s="287"/>
      <c r="UNL180" s="287"/>
      <c r="UNM180" s="287"/>
      <c r="UNN180" s="287"/>
      <c r="UNO180" s="287"/>
      <c r="UNP180" s="287"/>
      <c r="UNQ180" s="287"/>
      <c r="UNR180" s="287"/>
      <c r="UNS180" s="287"/>
      <c r="UNT180" s="287"/>
      <c r="UNU180" s="287"/>
      <c r="UNV180" s="287"/>
      <c r="UNW180" s="287"/>
      <c r="UNX180" s="287"/>
      <c r="UNY180" s="287"/>
      <c r="UNZ180" s="287"/>
      <c r="UOA180" s="287"/>
      <c r="UOB180" s="287"/>
      <c r="UOC180" s="287"/>
      <c r="UOD180" s="287"/>
      <c r="UOE180" s="287"/>
      <c r="UOF180" s="287"/>
      <c r="UOG180" s="287"/>
      <c r="UOH180" s="287"/>
      <c r="UOI180" s="287"/>
      <c r="UOJ180" s="287"/>
      <c r="UOK180" s="287"/>
      <c r="UOL180" s="287"/>
      <c r="UOM180" s="287"/>
      <c r="UON180" s="287"/>
      <c r="UOO180" s="287"/>
      <c r="UOP180" s="287"/>
      <c r="UOQ180" s="287"/>
      <c r="UOR180" s="287"/>
      <c r="UOS180" s="287"/>
      <c r="UOT180" s="287"/>
      <c r="UOU180" s="287"/>
      <c r="UOV180" s="287"/>
      <c r="UOW180" s="287"/>
      <c r="UOX180" s="287"/>
      <c r="UOY180" s="287"/>
      <c r="UOZ180" s="287"/>
      <c r="UPA180" s="287"/>
      <c r="UPB180" s="287"/>
      <c r="UPC180" s="287"/>
      <c r="UPD180" s="287"/>
      <c r="UPE180" s="287"/>
      <c r="UPF180" s="287"/>
      <c r="UPG180" s="287"/>
      <c r="UPH180" s="287"/>
      <c r="UPI180" s="287"/>
      <c r="UPJ180" s="287"/>
      <c r="UPK180" s="287"/>
      <c r="UPL180" s="287"/>
      <c r="UPM180" s="287"/>
      <c r="UPN180" s="287"/>
      <c r="UPO180" s="287"/>
      <c r="UPP180" s="287"/>
      <c r="UPQ180" s="287"/>
      <c r="UPR180" s="287"/>
      <c r="UPS180" s="287"/>
      <c r="UPT180" s="287"/>
      <c r="UPU180" s="287"/>
      <c r="UPV180" s="287"/>
      <c r="UPW180" s="287"/>
      <c r="UPX180" s="287"/>
      <c r="UPY180" s="287"/>
      <c r="UPZ180" s="287"/>
      <c r="UQA180" s="287"/>
      <c r="UQB180" s="287"/>
      <c r="UQC180" s="287"/>
      <c r="UQD180" s="287"/>
      <c r="UQE180" s="287"/>
      <c r="UQF180" s="287"/>
      <c r="UQG180" s="287"/>
      <c r="UQH180" s="287"/>
      <c r="UQI180" s="287"/>
      <c r="UQJ180" s="287"/>
      <c r="UQK180" s="287"/>
      <c r="UQL180" s="287"/>
      <c r="UQM180" s="287"/>
      <c r="UQN180" s="287"/>
      <c r="UQO180" s="287"/>
      <c r="UQP180" s="287"/>
      <c r="UQQ180" s="287"/>
      <c r="UQR180" s="287"/>
      <c r="UQS180" s="287"/>
      <c r="UQT180" s="287"/>
      <c r="UQU180" s="287"/>
      <c r="UQV180" s="287"/>
      <c r="UQW180" s="287"/>
      <c r="UQX180" s="287"/>
      <c r="UQY180" s="287"/>
      <c r="UQZ180" s="287"/>
      <c r="URA180" s="287"/>
      <c r="URB180" s="287"/>
      <c r="URC180" s="287"/>
      <c r="URD180" s="287"/>
      <c r="URE180" s="287"/>
      <c r="URF180" s="287"/>
      <c r="URG180" s="287"/>
      <c r="URH180" s="287"/>
      <c r="URI180" s="287"/>
      <c r="URJ180" s="287"/>
      <c r="URK180" s="287"/>
      <c r="URL180" s="287"/>
      <c r="URM180" s="287"/>
      <c r="URN180" s="287"/>
      <c r="URO180" s="287"/>
      <c r="URP180" s="287"/>
      <c r="URQ180" s="287"/>
      <c r="URR180" s="287"/>
      <c r="URS180" s="287"/>
      <c r="URT180" s="287"/>
      <c r="URU180" s="287"/>
      <c r="URV180" s="287"/>
      <c r="URW180" s="287"/>
      <c r="URX180" s="287"/>
      <c r="URY180" s="287"/>
      <c r="URZ180" s="287"/>
      <c r="USA180" s="287"/>
      <c r="USB180" s="287"/>
      <c r="USC180" s="287"/>
      <c r="USD180" s="287"/>
      <c r="USE180" s="287"/>
      <c r="USF180" s="287"/>
      <c r="USG180" s="287"/>
      <c r="USH180" s="287"/>
      <c r="USI180" s="287"/>
      <c r="USJ180" s="287"/>
      <c r="USK180" s="287"/>
      <c r="USL180" s="287"/>
      <c r="USM180" s="287"/>
      <c r="USN180" s="287"/>
      <c r="USO180" s="287"/>
      <c r="USP180" s="287"/>
      <c r="USQ180" s="287"/>
      <c r="USR180" s="287"/>
      <c r="USS180" s="287"/>
      <c r="UST180" s="287"/>
      <c r="USU180" s="287"/>
      <c r="USV180" s="287"/>
      <c r="USW180" s="287"/>
      <c r="USX180" s="287"/>
      <c r="USY180" s="287"/>
      <c r="USZ180" s="287"/>
      <c r="UTA180" s="287"/>
      <c r="UTB180" s="287"/>
      <c r="UTC180" s="287"/>
      <c r="UTD180" s="287"/>
      <c r="UTE180" s="287"/>
      <c r="UTF180" s="287"/>
      <c r="UTG180" s="287"/>
      <c r="UTH180" s="287"/>
      <c r="UTI180" s="287"/>
      <c r="UTJ180" s="287"/>
      <c r="UTK180" s="287"/>
      <c r="UTL180" s="287"/>
      <c r="UTM180" s="287"/>
      <c r="UTN180" s="287"/>
      <c r="UTO180" s="287"/>
      <c r="UTP180" s="287"/>
      <c r="UTQ180" s="287"/>
      <c r="UTR180" s="287"/>
      <c r="UTS180" s="287"/>
      <c r="UTT180" s="287"/>
      <c r="UTU180" s="287"/>
      <c r="UTV180" s="287"/>
      <c r="UTW180" s="287"/>
      <c r="UTX180" s="287"/>
      <c r="UTY180" s="287"/>
      <c r="UTZ180" s="287"/>
      <c r="UUA180" s="287"/>
      <c r="UUB180" s="287"/>
      <c r="UUC180" s="287"/>
      <c r="UUD180" s="287"/>
      <c r="UUE180" s="287"/>
      <c r="UUF180" s="287"/>
      <c r="UUG180" s="287"/>
      <c r="UUH180" s="287"/>
      <c r="UUI180" s="287"/>
      <c r="UUJ180" s="287"/>
      <c r="UUK180" s="287"/>
      <c r="UUL180" s="287"/>
      <c r="UUM180" s="287"/>
      <c r="UUN180" s="287"/>
      <c r="UUO180" s="287"/>
      <c r="UUP180" s="287"/>
      <c r="UUQ180" s="287"/>
      <c r="UUR180" s="287"/>
      <c r="UUS180" s="287"/>
      <c r="UUT180" s="287"/>
      <c r="UUU180" s="287"/>
      <c r="UUV180" s="287"/>
      <c r="UUW180" s="287"/>
      <c r="UUX180" s="287"/>
      <c r="UUY180" s="287"/>
      <c r="UUZ180" s="287"/>
      <c r="UVA180" s="287"/>
      <c r="UVB180" s="287"/>
      <c r="UVC180" s="287"/>
      <c r="UVD180" s="287"/>
      <c r="UVE180" s="287"/>
      <c r="UVF180" s="287"/>
      <c r="UVG180" s="287"/>
      <c r="UVH180" s="287"/>
      <c r="UVI180" s="287"/>
      <c r="UVJ180" s="287"/>
      <c r="UVK180" s="287"/>
      <c r="UVL180" s="287"/>
      <c r="UVM180" s="287"/>
      <c r="UVN180" s="287"/>
      <c r="UVO180" s="287"/>
      <c r="UVP180" s="287"/>
      <c r="UVQ180" s="287"/>
      <c r="UVR180" s="287"/>
      <c r="UVS180" s="287"/>
      <c r="UVT180" s="287"/>
      <c r="UVU180" s="287"/>
      <c r="UVV180" s="287"/>
      <c r="UVW180" s="287"/>
      <c r="UVX180" s="287"/>
      <c r="UVY180" s="287"/>
      <c r="UVZ180" s="287"/>
      <c r="UWA180" s="287"/>
      <c r="UWB180" s="287"/>
      <c r="UWC180" s="287"/>
      <c r="UWD180" s="287"/>
      <c r="UWE180" s="287"/>
      <c r="UWF180" s="287"/>
      <c r="UWG180" s="287"/>
      <c r="UWH180" s="287"/>
      <c r="UWI180" s="287"/>
      <c r="UWJ180" s="287"/>
      <c r="UWK180" s="287"/>
      <c r="UWL180" s="287"/>
      <c r="UWM180" s="287"/>
      <c r="UWN180" s="287"/>
      <c r="UWO180" s="287"/>
      <c r="UWP180" s="287"/>
      <c r="UWQ180" s="287"/>
      <c r="UWR180" s="287"/>
      <c r="UWS180" s="287"/>
      <c r="UWT180" s="287"/>
      <c r="UWU180" s="287"/>
      <c r="UWV180" s="287"/>
      <c r="UWW180" s="287"/>
      <c r="UWX180" s="287"/>
      <c r="UWY180" s="287"/>
      <c r="UWZ180" s="287"/>
      <c r="UXA180" s="287"/>
      <c r="UXB180" s="287"/>
      <c r="UXC180" s="287"/>
      <c r="UXD180" s="287"/>
      <c r="UXE180" s="287"/>
      <c r="UXF180" s="287"/>
      <c r="UXG180" s="287"/>
      <c r="UXH180" s="287"/>
      <c r="UXI180" s="287"/>
      <c r="UXJ180" s="287"/>
      <c r="UXK180" s="287"/>
      <c r="UXL180" s="287"/>
      <c r="UXM180" s="287"/>
      <c r="UXN180" s="287"/>
      <c r="UXO180" s="287"/>
      <c r="UXP180" s="287"/>
      <c r="UXQ180" s="287"/>
      <c r="UXR180" s="287"/>
      <c r="UXS180" s="287"/>
      <c r="UXT180" s="287"/>
      <c r="UXU180" s="287"/>
      <c r="UXV180" s="287"/>
      <c r="UXW180" s="287"/>
      <c r="UXX180" s="287"/>
      <c r="UXY180" s="287"/>
      <c r="UXZ180" s="287"/>
      <c r="UYA180" s="287"/>
      <c r="UYB180" s="287"/>
      <c r="UYC180" s="287"/>
      <c r="UYD180" s="287"/>
      <c r="UYE180" s="287"/>
      <c r="UYF180" s="287"/>
      <c r="UYG180" s="287"/>
      <c r="UYH180" s="287"/>
      <c r="UYI180" s="287"/>
      <c r="UYJ180" s="287"/>
      <c r="UYK180" s="287"/>
      <c r="UYL180" s="287"/>
      <c r="UYM180" s="287"/>
      <c r="UYN180" s="287"/>
      <c r="UYO180" s="287"/>
      <c r="UYP180" s="287"/>
      <c r="UYQ180" s="287"/>
      <c r="UYR180" s="287"/>
      <c r="UYS180" s="287"/>
      <c r="UYT180" s="287"/>
      <c r="UYU180" s="287"/>
      <c r="UYV180" s="287"/>
      <c r="UYW180" s="287"/>
      <c r="UYX180" s="287"/>
      <c r="UYY180" s="287"/>
      <c r="UYZ180" s="287"/>
      <c r="UZA180" s="287"/>
      <c r="UZB180" s="287"/>
      <c r="UZC180" s="287"/>
      <c r="UZD180" s="287"/>
      <c r="UZE180" s="287"/>
      <c r="UZF180" s="287"/>
      <c r="UZG180" s="287"/>
      <c r="UZH180" s="287"/>
      <c r="UZI180" s="287"/>
      <c r="UZJ180" s="287"/>
      <c r="UZK180" s="287"/>
      <c r="UZL180" s="287"/>
      <c r="UZM180" s="287"/>
      <c r="UZN180" s="287"/>
      <c r="UZO180" s="287"/>
      <c r="UZP180" s="287"/>
      <c r="UZQ180" s="287"/>
      <c r="UZR180" s="287"/>
      <c r="UZS180" s="287"/>
      <c r="UZT180" s="287"/>
      <c r="UZU180" s="287"/>
      <c r="UZV180" s="287"/>
      <c r="UZW180" s="287"/>
      <c r="UZX180" s="287"/>
      <c r="UZY180" s="287"/>
      <c r="UZZ180" s="287"/>
      <c r="VAA180" s="287"/>
      <c r="VAB180" s="287"/>
      <c r="VAC180" s="287"/>
      <c r="VAD180" s="287"/>
      <c r="VAE180" s="287"/>
      <c r="VAF180" s="287"/>
      <c r="VAG180" s="287"/>
      <c r="VAH180" s="287"/>
      <c r="VAI180" s="287"/>
      <c r="VAJ180" s="287"/>
      <c r="VAK180" s="287"/>
      <c r="VAL180" s="287"/>
      <c r="VAM180" s="287"/>
      <c r="VAN180" s="287"/>
      <c r="VAO180" s="287"/>
      <c r="VAP180" s="287"/>
      <c r="VAQ180" s="287"/>
      <c r="VAR180" s="287"/>
      <c r="VAS180" s="287"/>
      <c r="VAT180" s="287"/>
      <c r="VAU180" s="287"/>
      <c r="VAV180" s="287"/>
      <c r="VAW180" s="287"/>
      <c r="VAX180" s="287"/>
      <c r="VAY180" s="287"/>
      <c r="VAZ180" s="287"/>
      <c r="VBA180" s="287"/>
      <c r="VBB180" s="287"/>
      <c r="VBC180" s="287"/>
      <c r="VBD180" s="287"/>
      <c r="VBE180" s="287"/>
      <c r="VBF180" s="287"/>
      <c r="VBG180" s="287"/>
      <c r="VBH180" s="287"/>
      <c r="VBI180" s="287"/>
      <c r="VBJ180" s="287"/>
      <c r="VBK180" s="287"/>
      <c r="VBL180" s="287"/>
      <c r="VBM180" s="287"/>
      <c r="VBN180" s="287"/>
      <c r="VBO180" s="287"/>
      <c r="VBP180" s="287"/>
      <c r="VBQ180" s="287"/>
      <c r="VBR180" s="287"/>
      <c r="VBS180" s="287"/>
      <c r="VBT180" s="287"/>
      <c r="VBU180" s="287"/>
      <c r="VBV180" s="287"/>
      <c r="VBW180" s="287"/>
      <c r="VBX180" s="287"/>
      <c r="VBY180" s="287"/>
      <c r="VBZ180" s="287"/>
      <c r="VCA180" s="287"/>
      <c r="VCB180" s="287"/>
      <c r="VCC180" s="287"/>
      <c r="VCD180" s="287"/>
      <c r="VCE180" s="287"/>
      <c r="VCF180" s="287"/>
      <c r="VCG180" s="287"/>
      <c r="VCH180" s="287"/>
      <c r="VCI180" s="287"/>
      <c r="VCJ180" s="287"/>
      <c r="VCK180" s="287"/>
      <c r="VCL180" s="287"/>
      <c r="VCM180" s="287"/>
      <c r="VCN180" s="287"/>
      <c r="VCO180" s="287"/>
      <c r="VCP180" s="287"/>
      <c r="VCQ180" s="287"/>
      <c r="VCR180" s="287"/>
      <c r="VCS180" s="287"/>
      <c r="VCT180" s="287"/>
      <c r="VCU180" s="287"/>
      <c r="VCV180" s="287"/>
      <c r="VCW180" s="287"/>
      <c r="VCX180" s="287"/>
      <c r="VCY180" s="287"/>
      <c r="VCZ180" s="287"/>
      <c r="VDA180" s="287"/>
      <c r="VDB180" s="287"/>
      <c r="VDC180" s="287"/>
      <c r="VDD180" s="287"/>
      <c r="VDE180" s="287"/>
      <c r="VDF180" s="287"/>
      <c r="VDG180" s="287"/>
      <c r="VDH180" s="287"/>
      <c r="VDI180" s="287"/>
      <c r="VDJ180" s="287"/>
      <c r="VDK180" s="287"/>
      <c r="VDL180" s="287"/>
      <c r="VDM180" s="287"/>
      <c r="VDN180" s="287"/>
      <c r="VDO180" s="287"/>
      <c r="VDP180" s="287"/>
      <c r="VDQ180" s="287"/>
      <c r="VDR180" s="287"/>
      <c r="VDS180" s="287"/>
      <c r="VDT180" s="287"/>
      <c r="VDU180" s="287"/>
      <c r="VDV180" s="287"/>
      <c r="VDW180" s="287"/>
      <c r="VDX180" s="287"/>
      <c r="VDY180" s="287"/>
      <c r="VDZ180" s="287"/>
      <c r="VEA180" s="287"/>
      <c r="VEB180" s="287"/>
      <c r="VEC180" s="287"/>
      <c r="VED180" s="287"/>
      <c r="VEE180" s="287"/>
      <c r="VEF180" s="287"/>
      <c r="VEG180" s="287"/>
      <c r="VEH180" s="287"/>
      <c r="VEI180" s="287"/>
      <c r="VEJ180" s="287"/>
      <c r="VEK180" s="287"/>
      <c r="VEL180" s="287"/>
      <c r="VEM180" s="287"/>
      <c r="VEN180" s="287"/>
      <c r="VEO180" s="287"/>
      <c r="VEP180" s="287"/>
      <c r="VEQ180" s="287"/>
      <c r="VER180" s="287"/>
      <c r="VES180" s="287"/>
      <c r="VET180" s="287"/>
      <c r="VEU180" s="287"/>
      <c r="VEV180" s="287"/>
      <c r="VEW180" s="287"/>
      <c r="VEX180" s="287"/>
      <c r="VEY180" s="287"/>
      <c r="VEZ180" s="287"/>
      <c r="VFA180" s="287"/>
      <c r="VFB180" s="287"/>
      <c r="VFC180" s="287"/>
      <c r="VFD180" s="287"/>
      <c r="VFE180" s="287"/>
      <c r="VFF180" s="287"/>
      <c r="VFG180" s="287"/>
      <c r="VFH180" s="287"/>
      <c r="VFI180" s="287"/>
      <c r="VFJ180" s="287"/>
      <c r="VFK180" s="287"/>
      <c r="VFL180" s="287"/>
      <c r="VFM180" s="287"/>
      <c r="VFN180" s="287"/>
      <c r="VFO180" s="287"/>
      <c r="VFP180" s="287"/>
      <c r="VFQ180" s="287"/>
      <c r="VFR180" s="287"/>
      <c r="VFS180" s="287"/>
      <c r="VFT180" s="287"/>
      <c r="VFU180" s="287"/>
      <c r="VFV180" s="287"/>
      <c r="VFW180" s="287"/>
      <c r="VFX180" s="287"/>
      <c r="VFY180" s="287"/>
      <c r="VFZ180" s="287"/>
      <c r="VGA180" s="287"/>
      <c r="VGB180" s="287"/>
      <c r="VGC180" s="287"/>
      <c r="VGD180" s="287"/>
      <c r="VGE180" s="287"/>
      <c r="VGF180" s="287"/>
      <c r="VGG180" s="287"/>
      <c r="VGH180" s="287"/>
      <c r="VGI180" s="287"/>
      <c r="VGJ180" s="287"/>
      <c r="VGK180" s="287"/>
      <c r="VGL180" s="287"/>
      <c r="VGM180" s="287"/>
      <c r="VGN180" s="287"/>
      <c r="VGO180" s="287"/>
      <c r="VGP180" s="287"/>
      <c r="VGQ180" s="287"/>
      <c r="VGR180" s="287"/>
      <c r="VGS180" s="287"/>
      <c r="VGT180" s="287"/>
      <c r="VGU180" s="287"/>
      <c r="VGV180" s="287"/>
      <c r="VGW180" s="287"/>
      <c r="VGX180" s="287"/>
      <c r="VGY180" s="287"/>
      <c r="VGZ180" s="287"/>
      <c r="VHA180" s="287"/>
      <c r="VHB180" s="287"/>
      <c r="VHC180" s="287"/>
      <c r="VHD180" s="287"/>
      <c r="VHE180" s="287"/>
      <c r="VHF180" s="287"/>
      <c r="VHG180" s="287"/>
      <c r="VHH180" s="287"/>
      <c r="VHI180" s="287"/>
      <c r="VHJ180" s="287"/>
      <c r="VHK180" s="287"/>
      <c r="VHL180" s="287"/>
      <c r="VHM180" s="287"/>
      <c r="VHN180" s="287"/>
      <c r="VHO180" s="287"/>
      <c r="VHP180" s="287"/>
      <c r="VHQ180" s="287"/>
      <c r="VHR180" s="287"/>
      <c r="VHS180" s="287"/>
      <c r="VHT180" s="287"/>
      <c r="VHU180" s="287"/>
      <c r="VHV180" s="287"/>
      <c r="VHW180" s="287"/>
      <c r="VHX180" s="287"/>
      <c r="VHY180" s="287"/>
      <c r="VHZ180" s="287"/>
      <c r="VIA180" s="287"/>
      <c r="VIB180" s="287"/>
      <c r="VIC180" s="287"/>
      <c r="VID180" s="287"/>
      <c r="VIE180" s="287"/>
      <c r="VIF180" s="287"/>
      <c r="VIG180" s="287"/>
      <c r="VIH180" s="287"/>
      <c r="VII180" s="287"/>
      <c r="VIJ180" s="287"/>
      <c r="VIK180" s="287"/>
      <c r="VIL180" s="287"/>
      <c r="VIM180" s="287"/>
      <c r="VIN180" s="287"/>
      <c r="VIO180" s="287"/>
      <c r="VIP180" s="287"/>
      <c r="VIQ180" s="287"/>
      <c r="VIR180" s="287"/>
      <c r="VIS180" s="287"/>
      <c r="VIT180" s="287"/>
      <c r="VIU180" s="287"/>
      <c r="VIV180" s="287"/>
      <c r="VIW180" s="287"/>
      <c r="VIX180" s="287"/>
      <c r="VIY180" s="287"/>
      <c r="VIZ180" s="287"/>
      <c r="VJA180" s="287"/>
      <c r="VJB180" s="287"/>
      <c r="VJC180" s="287"/>
      <c r="VJD180" s="287"/>
      <c r="VJE180" s="287"/>
      <c r="VJF180" s="287"/>
      <c r="VJG180" s="287"/>
      <c r="VJH180" s="287"/>
      <c r="VJI180" s="287"/>
      <c r="VJJ180" s="287"/>
      <c r="VJK180" s="287"/>
      <c r="VJL180" s="287"/>
      <c r="VJM180" s="287"/>
      <c r="VJN180" s="287"/>
      <c r="VJO180" s="287"/>
      <c r="VJP180" s="287"/>
      <c r="VJQ180" s="287"/>
      <c r="VJR180" s="287"/>
      <c r="VJS180" s="287"/>
      <c r="VJT180" s="287"/>
      <c r="VJU180" s="287"/>
      <c r="VJV180" s="287"/>
      <c r="VJW180" s="287"/>
      <c r="VJX180" s="287"/>
      <c r="VJY180" s="287"/>
      <c r="VJZ180" s="287"/>
      <c r="VKA180" s="287"/>
      <c r="VKB180" s="287"/>
      <c r="VKC180" s="287"/>
      <c r="VKD180" s="287"/>
      <c r="VKE180" s="287"/>
      <c r="VKF180" s="287"/>
      <c r="VKG180" s="287"/>
      <c r="VKH180" s="287"/>
      <c r="VKI180" s="287"/>
      <c r="VKJ180" s="287"/>
      <c r="VKK180" s="287"/>
      <c r="VKL180" s="287"/>
      <c r="VKM180" s="287"/>
      <c r="VKN180" s="287"/>
      <c r="VKO180" s="287"/>
      <c r="VKP180" s="287"/>
      <c r="VKQ180" s="287"/>
      <c r="VKR180" s="287"/>
      <c r="VKS180" s="287"/>
      <c r="VKT180" s="287"/>
      <c r="VKU180" s="287"/>
      <c r="VKV180" s="287"/>
      <c r="VKW180" s="287"/>
      <c r="VKX180" s="287"/>
      <c r="VKY180" s="287"/>
      <c r="VKZ180" s="287"/>
      <c r="VLA180" s="287"/>
      <c r="VLB180" s="287"/>
      <c r="VLC180" s="287"/>
      <c r="VLD180" s="287"/>
      <c r="VLE180" s="287"/>
      <c r="VLF180" s="287"/>
      <c r="VLG180" s="287"/>
      <c r="VLH180" s="287"/>
      <c r="VLI180" s="287"/>
      <c r="VLJ180" s="287"/>
      <c r="VLK180" s="287"/>
      <c r="VLL180" s="287"/>
      <c r="VLM180" s="287"/>
      <c r="VLN180" s="287"/>
      <c r="VLO180" s="287"/>
      <c r="VLP180" s="287"/>
      <c r="VLQ180" s="287"/>
      <c r="VLR180" s="287"/>
      <c r="VLS180" s="287"/>
      <c r="VLT180" s="287"/>
      <c r="VLU180" s="287"/>
      <c r="VLV180" s="287"/>
      <c r="VLW180" s="287"/>
      <c r="VLX180" s="287"/>
      <c r="VLY180" s="287"/>
      <c r="VLZ180" s="287"/>
      <c r="VMA180" s="287"/>
      <c r="VMB180" s="287"/>
      <c r="VMC180" s="287"/>
      <c r="VMD180" s="287"/>
      <c r="VME180" s="287"/>
      <c r="VMF180" s="287"/>
      <c r="VMG180" s="287"/>
      <c r="VMH180" s="287"/>
      <c r="VMI180" s="287"/>
      <c r="VMJ180" s="287"/>
      <c r="VMK180" s="287"/>
      <c r="VML180" s="287"/>
      <c r="VMM180" s="287"/>
      <c r="VMN180" s="287"/>
      <c r="VMO180" s="287"/>
      <c r="VMP180" s="287"/>
      <c r="VMQ180" s="287"/>
      <c r="VMR180" s="287"/>
      <c r="VMS180" s="287"/>
      <c r="VMT180" s="287"/>
      <c r="VMU180" s="287"/>
      <c r="VMV180" s="287"/>
      <c r="VMW180" s="287"/>
      <c r="VMX180" s="287"/>
      <c r="VMY180" s="287"/>
      <c r="VMZ180" s="287"/>
      <c r="VNA180" s="287"/>
      <c r="VNB180" s="287"/>
      <c r="VNC180" s="287"/>
      <c r="VND180" s="287"/>
      <c r="VNE180" s="287"/>
      <c r="VNF180" s="287"/>
      <c r="VNG180" s="287"/>
      <c r="VNH180" s="287"/>
      <c r="VNI180" s="287"/>
      <c r="VNJ180" s="287"/>
      <c r="VNK180" s="287"/>
      <c r="VNL180" s="287"/>
      <c r="VNM180" s="287"/>
      <c r="VNN180" s="287"/>
      <c r="VNO180" s="287"/>
      <c r="VNP180" s="287"/>
      <c r="VNQ180" s="287"/>
      <c r="VNR180" s="287"/>
      <c r="VNS180" s="287"/>
      <c r="VNT180" s="287"/>
      <c r="VNU180" s="287"/>
      <c r="VNV180" s="287"/>
      <c r="VNW180" s="287"/>
      <c r="VNX180" s="287"/>
      <c r="VNY180" s="287"/>
      <c r="VNZ180" s="287"/>
      <c r="VOA180" s="287"/>
      <c r="VOB180" s="287"/>
      <c r="VOC180" s="287"/>
      <c r="VOD180" s="287"/>
      <c r="VOE180" s="287"/>
      <c r="VOF180" s="287"/>
      <c r="VOG180" s="287"/>
      <c r="VOH180" s="287"/>
      <c r="VOI180" s="287"/>
      <c r="VOJ180" s="287"/>
      <c r="VOK180" s="287"/>
      <c r="VOL180" s="287"/>
      <c r="VOM180" s="287"/>
      <c r="VON180" s="287"/>
      <c r="VOO180" s="287"/>
      <c r="VOP180" s="287"/>
      <c r="VOQ180" s="287"/>
      <c r="VOR180" s="287"/>
      <c r="VOS180" s="287"/>
      <c r="VOT180" s="287"/>
      <c r="VOU180" s="287"/>
      <c r="VOV180" s="287"/>
      <c r="VOW180" s="287"/>
      <c r="VOX180" s="287"/>
      <c r="VOY180" s="287"/>
      <c r="VOZ180" s="287"/>
      <c r="VPA180" s="287"/>
      <c r="VPB180" s="287"/>
      <c r="VPC180" s="287"/>
      <c r="VPD180" s="287"/>
      <c r="VPE180" s="287"/>
      <c r="VPF180" s="287"/>
      <c r="VPG180" s="287"/>
      <c r="VPH180" s="287"/>
      <c r="VPI180" s="287"/>
      <c r="VPJ180" s="287"/>
      <c r="VPK180" s="287"/>
      <c r="VPL180" s="287"/>
      <c r="VPM180" s="287"/>
      <c r="VPN180" s="287"/>
      <c r="VPO180" s="287"/>
      <c r="VPP180" s="287"/>
      <c r="VPQ180" s="287"/>
      <c r="VPR180" s="287"/>
      <c r="VPS180" s="287"/>
      <c r="VPT180" s="287"/>
      <c r="VPU180" s="287"/>
      <c r="VPV180" s="287"/>
      <c r="VPW180" s="287"/>
      <c r="VPX180" s="287"/>
      <c r="VPY180" s="287"/>
      <c r="VPZ180" s="287"/>
      <c r="VQA180" s="287"/>
      <c r="VQB180" s="287"/>
      <c r="VQC180" s="287"/>
      <c r="VQD180" s="287"/>
      <c r="VQE180" s="287"/>
      <c r="VQF180" s="287"/>
      <c r="VQG180" s="287"/>
      <c r="VQH180" s="287"/>
      <c r="VQI180" s="287"/>
      <c r="VQJ180" s="287"/>
      <c r="VQK180" s="287"/>
      <c r="VQL180" s="287"/>
      <c r="VQM180" s="287"/>
      <c r="VQN180" s="287"/>
      <c r="VQO180" s="287"/>
      <c r="VQP180" s="287"/>
      <c r="VQQ180" s="287"/>
      <c r="VQR180" s="287"/>
      <c r="VQS180" s="287"/>
      <c r="VQT180" s="287"/>
      <c r="VQU180" s="287"/>
      <c r="VQV180" s="287"/>
      <c r="VQW180" s="287"/>
      <c r="VQX180" s="287"/>
      <c r="VQY180" s="287"/>
      <c r="VQZ180" s="287"/>
      <c r="VRA180" s="287"/>
      <c r="VRB180" s="287"/>
      <c r="VRC180" s="287"/>
      <c r="VRD180" s="287"/>
      <c r="VRE180" s="287"/>
      <c r="VRF180" s="287"/>
      <c r="VRG180" s="287"/>
      <c r="VRH180" s="287"/>
      <c r="VRI180" s="287"/>
      <c r="VRJ180" s="287"/>
      <c r="VRK180" s="287"/>
      <c r="VRL180" s="287"/>
      <c r="VRM180" s="287"/>
      <c r="VRN180" s="287"/>
      <c r="VRO180" s="287"/>
      <c r="VRP180" s="287"/>
      <c r="VRQ180" s="287"/>
      <c r="VRR180" s="287"/>
      <c r="VRS180" s="287"/>
      <c r="VRT180" s="287"/>
      <c r="VRU180" s="287"/>
      <c r="VRV180" s="287"/>
      <c r="VRW180" s="287"/>
      <c r="VRX180" s="287"/>
      <c r="VRY180" s="287"/>
      <c r="VRZ180" s="287"/>
      <c r="VSA180" s="287"/>
      <c r="VSB180" s="287"/>
      <c r="VSC180" s="287"/>
      <c r="VSD180" s="287"/>
      <c r="VSE180" s="287"/>
      <c r="VSF180" s="287"/>
      <c r="VSG180" s="287"/>
      <c r="VSH180" s="287"/>
      <c r="VSI180" s="287"/>
      <c r="VSJ180" s="287"/>
      <c r="VSK180" s="287"/>
      <c r="VSL180" s="287"/>
      <c r="VSM180" s="287"/>
      <c r="VSN180" s="287"/>
      <c r="VSO180" s="287"/>
      <c r="VSP180" s="287"/>
      <c r="VSQ180" s="287"/>
      <c r="VSR180" s="287"/>
      <c r="VSS180" s="287"/>
      <c r="VST180" s="287"/>
      <c r="VSU180" s="287"/>
      <c r="VSV180" s="287"/>
      <c r="VSW180" s="287"/>
      <c r="VSX180" s="287"/>
      <c r="VSY180" s="287"/>
      <c r="VSZ180" s="287"/>
      <c r="VTA180" s="287"/>
      <c r="VTB180" s="287"/>
      <c r="VTC180" s="287"/>
      <c r="VTD180" s="287"/>
      <c r="VTE180" s="287"/>
      <c r="VTF180" s="287"/>
      <c r="VTG180" s="287"/>
      <c r="VTH180" s="287"/>
      <c r="VTI180" s="287"/>
      <c r="VTJ180" s="287"/>
      <c r="VTK180" s="287"/>
      <c r="VTL180" s="287"/>
      <c r="VTM180" s="287"/>
      <c r="VTN180" s="287"/>
      <c r="VTO180" s="287"/>
      <c r="VTP180" s="287"/>
      <c r="VTQ180" s="287"/>
      <c r="VTR180" s="287"/>
      <c r="VTS180" s="287"/>
      <c r="VTT180" s="287"/>
      <c r="VTU180" s="287"/>
      <c r="VTV180" s="287"/>
      <c r="VTW180" s="287"/>
      <c r="VTX180" s="287"/>
      <c r="VTY180" s="287"/>
      <c r="VTZ180" s="287"/>
      <c r="VUA180" s="287"/>
      <c r="VUB180" s="287"/>
      <c r="VUC180" s="287"/>
      <c r="VUD180" s="287"/>
      <c r="VUE180" s="287"/>
      <c r="VUF180" s="287"/>
      <c r="VUG180" s="287"/>
      <c r="VUH180" s="287"/>
      <c r="VUI180" s="287"/>
      <c r="VUJ180" s="287"/>
      <c r="VUK180" s="287"/>
      <c r="VUL180" s="287"/>
      <c r="VUM180" s="287"/>
      <c r="VUN180" s="287"/>
      <c r="VUO180" s="287"/>
      <c r="VUP180" s="287"/>
      <c r="VUQ180" s="287"/>
      <c r="VUR180" s="287"/>
      <c r="VUS180" s="287"/>
      <c r="VUT180" s="287"/>
      <c r="VUU180" s="287"/>
      <c r="VUV180" s="287"/>
      <c r="VUW180" s="287"/>
      <c r="VUX180" s="287"/>
      <c r="VUY180" s="287"/>
      <c r="VUZ180" s="287"/>
      <c r="VVA180" s="287"/>
      <c r="VVB180" s="287"/>
      <c r="VVC180" s="287"/>
      <c r="VVD180" s="287"/>
      <c r="VVE180" s="287"/>
      <c r="VVF180" s="287"/>
      <c r="VVG180" s="287"/>
      <c r="VVH180" s="287"/>
      <c r="VVI180" s="287"/>
      <c r="VVJ180" s="287"/>
      <c r="VVK180" s="287"/>
      <c r="VVL180" s="287"/>
      <c r="VVM180" s="287"/>
      <c r="VVN180" s="287"/>
      <c r="VVO180" s="287"/>
      <c r="VVP180" s="287"/>
      <c r="VVQ180" s="287"/>
      <c r="VVR180" s="287"/>
      <c r="VVS180" s="287"/>
      <c r="VVT180" s="287"/>
      <c r="VVU180" s="287"/>
      <c r="VVV180" s="287"/>
      <c r="VVW180" s="287"/>
      <c r="VVX180" s="287"/>
      <c r="VVY180" s="287"/>
      <c r="VVZ180" s="287"/>
      <c r="VWA180" s="287"/>
      <c r="VWB180" s="287"/>
      <c r="VWC180" s="287"/>
      <c r="VWD180" s="287"/>
      <c r="VWE180" s="287"/>
      <c r="VWF180" s="287"/>
      <c r="VWG180" s="287"/>
      <c r="VWH180" s="287"/>
      <c r="VWI180" s="287"/>
      <c r="VWJ180" s="287"/>
      <c r="VWK180" s="287"/>
      <c r="VWL180" s="287"/>
      <c r="VWM180" s="287"/>
      <c r="VWN180" s="287"/>
      <c r="VWO180" s="287"/>
      <c r="VWP180" s="287"/>
      <c r="VWQ180" s="287"/>
      <c r="VWR180" s="287"/>
      <c r="VWS180" s="287"/>
      <c r="VWT180" s="287"/>
      <c r="VWU180" s="287"/>
      <c r="VWV180" s="287"/>
      <c r="VWW180" s="287"/>
      <c r="VWX180" s="287"/>
      <c r="VWY180" s="287"/>
      <c r="VWZ180" s="287"/>
      <c r="VXA180" s="287"/>
      <c r="VXB180" s="287"/>
      <c r="VXC180" s="287"/>
      <c r="VXD180" s="287"/>
      <c r="VXE180" s="287"/>
      <c r="VXF180" s="287"/>
      <c r="VXG180" s="287"/>
      <c r="VXH180" s="287"/>
      <c r="VXI180" s="287"/>
      <c r="VXJ180" s="287"/>
      <c r="VXK180" s="287"/>
      <c r="VXL180" s="287"/>
      <c r="VXM180" s="287"/>
      <c r="VXN180" s="287"/>
      <c r="VXO180" s="287"/>
      <c r="VXP180" s="287"/>
      <c r="VXQ180" s="287"/>
      <c r="VXR180" s="287"/>
      <c r="VXS180" s="287"/>
      <c r="VXT180" s="287"/>
      <c r="VXU180" s="287"/>
      <c r="VXV180" s="287"/>
      <c r="VXW180" s="287"/>
      <c r="VXX180" s="287"/>
      <c r="VXY180" s="287"/>
      <c r="VXZ180" s="287"/>
      <c r="VYA180" s="287"/>
      <c r="VYB180" s="287"/>
      <c r="VYC180" s="287"/>
      <c r="VYD180" s="287"/>
      <c r="VYE180" s="287"/>
      <c r="VYF180" s="287"/>
      <c r="VYG180" s="287"/>
      <c r="VYH180" s="287"/>
      <c r="VYI180" s="287"/>
      <c r="VYJ180" s="287"/>
      <c r="VYK180" s="287"/>
      <c r="VYL180" s="287"/>
      <c r="VYM180" s="287"/>
      <c r="VYN180" s="287"/>
      <c r="VYO180" s="287"/>
      <c r="VYP180" s="287"/>
      <c r="VYQ180" s="287"/>
      <c r="VYR180" s="287"/>
      <c r="VYS180" s="287"/>
      <c r="VYT180" s="287"/>
      <c r="VYU180" s="287"/>
      <c r="VYV180" s="287"/>
      <c r="VYW180" s="287"/>
      <c r="VYX180" s="287"/>
      <c r="VYY180" s="287"/>
      <c r="VYZ180" s="287"/>
      <c r="VZA180" s="287"/>
      <c r="VZB180" s="287"/>
      <c r="VZC180" s="287"/>
      <c r="VZD180" s="287"/>
      <c r="VZE180" s="287"/>
      <c r="VZF180" s="287"/>
      <c r="VZG180" s="287"/>
      <c r="VZH180" s="287"/>
      <c r="VZI180" s="287"/>
      <c r="VZJ180" s="287"/>
      <c r="VZK180" s="287"/>
      <c r="VZL180" s="287"/>
      <c r="VZM180" s="287"/>
      <c r="VZN180" s="287"/>
      <c r="VZO180" s="287"/>
      <c r="VZP180" s="287"/>
      <c r="VZQ180" s="287"/>
      <c r="VZR180" s="287"/>
      <c r="VZS180" s="287"/>
      <c r="VZT180" s="287"/>
      <c r="VZU180" s="287"/>
      <c r="VZV180" s="287"/>
      <c r="VZW180" s="287"/>
      <c r="VZX180" s="287"/>
      <c r="VZY180" s="287"/>
      <c r="VZZ180" s="287"/>
      <c r="WAA180" s="287"/>
      <c r="WAB180" s="287"/>
      <c r="WAC180" s="287"/>
      <c r="WAD180" s="287"/>
      <c r="WAE180" s="287"/>
      <c r="WAF180" s="287"/>
      <c r="WAG180" s="287"/>
      <c r="WAH180" s="287"/>
      <c r="WAI180" s="287"/>
      <c r="WAJ180" s="287"/>
      <c r="WAK180" s="287"/>
      <c r="WAL180" s="287"/>
      <c r="WAM180" s="287"/>
      <c r="WAN180" s="287"/>
      <c r="WAO180" s="287"/>
      <c r="WAP180" s="287"/>
      <c r="WAQ180" s="287"/>
      <c r="WAR180" s="287"/>
      <c r="WAS180" s="287"/>
      <c r="WAT180" s="287"/>
      <c r="WAU180" s="287"/>
      <c r="WAV180" s="287"/>
      <c r="WAW180" s="287"/>
      <c r="WAX180" s="287"/>
      <c r="WAY180" s="287"/>
      <c r="WAZ180" s="287"/>
      <c r="WBA180" s="287"/>
      <c r="WBB180" s="287"/>
      <c r="WBC180" s="287"/>
      <c r="WBD180" s="287"/>
      <c r="WBE180" s="287"/>
      <c r="WBF180" s="287"/>
      <c r="WBG180" s="287"/>
      <c r="WBH180" s="287"/>
      <c r="WBI180" s="287"/>
      <c r="WBJ180" s="287"/>
      <c r="WBK180" s="287"/>
      <c r="WBL180" s="287"/>
      <c r="WBM180" s="287"/>
      <c r="WBN180" s="287"/>
      <c r="WBO180" s="287"/>
      <c r="WBP180" s="287"/>
      <c r="WBQ180" s="287"/>
      <c r="WBR180" s="287"/>
      <c r="WBS180" s="287"/>
      <c r="WBT180" s="287"/>
      <c r="WBU180" s="287"/>
      <c r="WBV180" s="287"/>
      <c r="WBW180" s="287"/>
      <c r="WBX180" s="287"/>
      <c r="WBY180" s="287"/>
      <c r="WBZ180" s="287"/>
      <c r="WCA180" s="287"/>
      <c r="WCB180" s="287"/>
      <c r="WCC180" s="287"/>
      <c r="WCD180" s="287"/>
      <c r="WCE180" s="287"/>
      <c r="WCF180" s="287"/>
      <c r="WCG180" s="287"/>
      <c r="WCH180" s="287"/>
      <c r="WCI180" s="287"/>
      <c r="WCJ180" s="287"/>
      <c r="WCK180" s="287"/>
      <c r="WCL180" s="287"/>
      <c r="WCM180" s="287"/>
      <c r="WCN180" s="287"/>
      <c r="WCO180" s="287"/>
      <c r="WCP180" s="287"/>
      <c r="WCQ180" s="287"/>
      <c r="WCR180" s="287"/>
      <c r="WCS180" s="287"/>
      <c r="WCT180" s="287"/>
      <c r="WCU180" s="287"/>
      <c r="WCV180" s="287"/>
      <c r="WCW180" s="287"/>
      <c r="WCX180" s="287"/>
      <c r="WCY180" s="287"/>
      <c r="WCZ180" s="287"/>
      <c r="WDA180" s="287"/>
      <c r="WDB180" s="287"/>
      <c r="WDC180" s="287"/>
      <c r="WDD180" s="287"/>
      <c r="WDE180" s="287"/>
      <c r="WDF180" s="287"/>
      <c r="WDG180" s="287"/>
      <c r="WDH180" s="287"/>
      <c r="WDI180" s="287"/>
      <c r="WDJ180" s="287"/>
      <c r="WDK180" s="287"/>
      <c r="WDL180" s="287"/>
      <c r="WDM180" s="287"/>
      <c r="WDN180" s="287"/>
      <c r="WDO180" s="287"/>
      <c r="WDP180" s="287"/>
      <c r="WDQ180" s="287"/>
      <c r="WDR180" s="287"/>
      <c r="WDS180" s="287"/>
      <c r="WDT180" s="287"/>
      <c r="WDU180" s="287"/>
      <c r="WDV180" s="287"/>
      <c r="WDW180" s="287"/>
      <c r="WDX180" s="287"/>
      <c r="WDY180" s="287"/>
      <c r="WDZ180" s="287"/>
      <c r="WEA180" s="287"/>
      <c r="WEB180" s="287"/>
      <c r="WEC180" s="287"/>
      <c r="WED180" s="287"/>
      <c r="WEE180" s="287"/>
      <c r="WEF180" s="287"/>
      <c r="WEG180" s="287"/>
      <c r="WEH180" s="287"/>
      <c r="WEI180" s="287"/>
      <c r="WEJ180" s="287"/>
      <c r="WEK180" s="287"/>
      <c r="WEL180" s="287"/>
      <c r="WEM180" s="287"/>
      <c r="WEN180" s="287"/>
      <c r="WEO180" s="287"/>
      <c r="WEP180" s="287"/>
      <c r="WEQ180" s="287"/>
      <c r="WER180" s="287"/>
      <c r="WES180" s="287"/>
      <c r="WET180" s="287"/>
      <c r="WEU180" s="287"/>
      <c r="WEV180" s="287"/>
      <c r="WEW180" s="287"/>
      <c r="WEX180" s="287"/>
      <c r="WEY180" s="287"/>
      <c r="WEZ180" s="287"/>
      <c r="WFA180" s="287"/>
      <c r="WFB180" s="287"/>
      <c r="WFC180" s="287"/>
      <c r="WFD180" s="287"/>
      <c r="WFE180" s="287"/>
      <c r="WFF180" s="287"/>
      <c r="WFG180" s="287"/>
      <c r="WFH180" s="287"/>
      <c r="WFI180" s="287"/>
      <c r="WFJ180" s="287"/>
      <c r="WFK180" s="287"/>
      <c r="WFL180" s="287"/>
      <c r="WFM180" s="287"/>
      <c r="WFN180" s="287"/>
      <c r="WFO180" s="287"/>
      <c r="WFP180" s="287"/>
      <c r="WFQ180" s="287"/>
      <c r="WFR180" s="287"/>
      <c r="WFS180" s="287"/>
      <c r="WFT180" s="287"/>
      <c r="WFU180" s="287"/>
      <c r="WFV180" s="287"/>
      <c r="WFW180" s="287"/>
      <c r="WFX180" s="287"/>
      <c r="WFY180" s="287"/>
      <c r="WFZ180" s="287"/>
      <c r="WGA180" s="287"/>
      <c r="WGB180" s="287"/>
      <c r="WGC180" s="287"/>
      <c r="WGD180" s="287"/>
      <c r="WGE180" s="287"/>
      <c r="WGF180" s="287"/>
      <c r="WGG180" s="287"/>
      <c r="WGH180" s="287"/>
      <c r="WGI180" s="287"/>
      <c r="WGJ180" s="287"/>
      <c r="WGK180" s="287"/>
      <c r="WGL180" s="287"/>
      <c r="WGM180" s="287"/>
      <c r="WGN180" s="287"/>
      <c r="WGO180" s="287"/>
      <c r="WGP180" s="287"/>
      <c r="WGQ180" s="287"/>
      <c r="WGR180" s="287"/>
      <c r="WGS180" s="287"/>
      <c r="WGT180" s="287"/>
      <c r="WGU180" s="287"/>
      <c r="WGV180" s="287"/>
      <c r="WGW180" s="287"/>
      <c r="WGX180" s="287"/>
      <c r="WGY180" s="287"/>
      <c r="WGZ180" s="287"/>
      <c r="WHA180" s="287"/>
      <c r="WHB180" s="287"/>
      <c r="WHC180" s="287"/>
      <c r="WHD180" s="287"/>
      <c r="WHE180" s="287"/>
      <c r="WHF180" s="287"/>
      <c r="WHG180" s="287"/>
      <c r="WHH180" s="287"/>
      <c r="WHI180" s="287"/>
      <c r="WHJ180" s="287"/>
      <c r="WHK180" s="287"/>
      <c r="WHL180" s="287"/>
      <c r="WHM180" s="287"/>
      <c r="WHN180" s="287"/>
      <c r="WHO180" s="287"/>
      <c r="WHP180" s="287"/>
      <c r="WHQ180" s="287"/>
      <c r="WHR180" s="287"/>
      <c r="WHS180" s="287"/>
      <c r="WHT180" s="287"/>
      <c r="WHU180" s="287"/>
      <c r="WHV180" s="287"/>
      <c r="WHW180" s="287"/>
      <c r="WHX180" s="287"/>
      <c r="WHY180" s="287"/>
      <c r="WHZ180" s="287"/>
      <c r="WIA180" s="287"/>
      <c r="WIB180" s="287"/>
      <c r="WIC180" s="287"/>
      <c r="WID180" s="287"/>
      <c r="WIE180" s="287"/>
      <c r="WIF180" s="287"/>
      <c r="WIG180" s="287"/>
      <c r="WIH180" s="287"/>
      <c r="WII180" s="287"/>
      <c r="WIJ180" s="287"/>
      <c r="WIK180" s="287"/>
      <c r="WIL180" s="287"/>
      <c r="WIM180" s="287"/>
      <c r="WIN180" s="287"/>
      <c r="WIO180" s="287"/>
      <c r="WIP180" s="287"/>
      <c r="WIQ180" s="287"/>
      <c r="WIR180" s="287"/>
      <c r="WIS180" s="287"/>
      <c r="WIT180" s="287"/>
      <c r="WIU180" s="287"/>
      <c r="WIV180" s="287"/>
      <c r="WIW180" s="287"/>
      <c r="WIX180" s="287"/>
      <c r="WIY180" s="287"/>
      <c r="WIZ180" s="287"/>
      <c r="WJA180" s="287"/>
      <c r="WJB180" s="287"/>
      <c r="WJC180" s="287"/>
      <c r="WJD180" s="287"/>
      <c r="WJE180" s="287"/>
      <c r="WJF180" s="287"/>
      <c r="WJG180" s="287"/>
      <c r="WJH180" s="287"/>
      <c r="WJI180" s="287"/>
      <c r="WJJ180" s="287"/>
      <c r="WJK180" s="287"/>
      <c r="WJL180" s="287"/>
      <c r="WJM180" s="287"/>
      <c r="WJN180" s="287"/>
      <c r="WJO180" s="287"/>
      <c r="WJP180" s="287"/>
      <c r="WJQ180" s="287"/>
      <c r="WJR180" s="287"/>
      <c r="WJS180" s="287"/>
      <c r="WJT180" s="287"/>
      <c r="WJU180" s="287"/>
      <c r="WJV180" s="287"/>
      <c r="WJW180" s="287"/>
      <c r="WJX180" s="287"/>
      <c r="WJY180" s="287"/>
      <c r="WJZ180" s="287"/>
      <c r="WKA180" s="287"/>
      <c r="WKB180" s="287"/>
      <c r="WKC180" s="287"/>
      <c r="WKD180" s="287"/>
      <c r="WKE180" s="287"/>
      <c r="WKF180" s="287"/>
      <c r="WKG180" s="287"/>
      <c r="WKH180" s="287"/>
      <c r="WKI180" s="287"/>
      <c r="WKJ180" s="287"/>
      <c r="WKK180" s="287"/>
      <c r="WKL180" s="287"/>
      <c r="WKM180" s="287"/>
      <c r="WKN180" s="287"/>
      <c r="WKO180" s="287"/>
      <c r="WKP180" s="287"/>
      <c r="WKQ180" s="287"/>
      <c r="WKR180" s="287"/>
      <c r="WKS180" s="287"/>
      <c r="WKT180" s="287"/>
      <c r="WKU180" s="287"/>
      <c r="WKV180" s="287"/>
      <c r="WKW180" s="287"/>
      <c r="WKX180" s="287"/>
      <c r="WKY180" s="287"/>
      <c r="WKZ180" s="287"/>
      <c r="WLA180" s="287"/>
      <c r="WLB180" s="287"/>
      <c r="WLC180" s="287"/>
      <c r="WLD180" s="287"/>
      <c r="WLE180" s="287"/>
      <c r="WLF180" s="287"/>
      <c r="WLG180" s="287"/>
      <c r="WLH180" s="287"/>
      <c r="WLI180" s="287"/>
      <c r="WLJ180" s="287"/>
      <c r="WLK180" s="287"/>
      <c r="WLL180" s="287"/>
      <c r="WLM180" s="287"/>
      <c r="WLN180" s="287"/>
      <c r="WLO180" s="287"/>
      <c r="WLP180" s="287"/>
      <c r="WLQ180" s="287"/>
      <c r="WLR180" s="287"/>
      <c r="WLS180" s="287"/>
      <c r="WLT180" s="287"/>
      <c r="WLU180" s="287"/>
      <c r="WLV180" s="287"/>
      <c r="WLW180" s="287"/>
      <c r="WLX180" s="287"/>
      <c r="WLY180" s="287"/>
      <c r="WLZ180" s="287"/>
      <c r="WMA180" s="287"/>
      <c r="WMB180" s="287"/>
      <c r="WMC180" s="287"/>
      <c r="WMD180" s="287"/>
      <c r="WME180" s="287"/>
      <c r="WMF180" s="287"/>
      <c r="WMG180" s="287"/>
      <c r="WMH180" s="287"/>
      <c r="WMI180" s="287"/>
      <c r="WMJ180" s="287"/>
      <c r="WMK180" s="287"/>
      <c r="WML180" s="287"/>
      <c r="WMM180" s="287"/>
      <c r="WMN180" s="287"/>
      <c r="WMO180" s="287"/>
      <c r="WMP180" s="287"/>
      <c r="WMQ180" s="287"/>
      <c r="WMR180" s="287"/>
      <c r="WMS180" s="287"/>
      <c r="WMT180" s="287"/>
      <c r="WMU180" s="287"/>
      <c r="WMV180" s="287"/>
      <c r="WMW180" s="287"/>
      <c r="WMX180" s="287"/>
      <c r="WMY180" s="287"/>
      <c r="WMZ180" s="287"/>
      <c r="WNA180" s="287"/>
      <c r="WNB180" s="287"/>
      <c r="WNC180" s="287"/>
      <c r="WND180" s="287"/>
      <c r="WNE180" s="287"/>
      <c r="WNF180" s="287"/>
      <c r="WNG180" s="287"/>
      <c r="WNH180" s="287"/>
      <c r="WNI180" s="287"/>
      <c r="WNJ180" s="287"/>
      <c r="WNK180" s="287"/>
      <c r="WNL180" s="287"/>
      <c r="WNM180" s="287"/>
      <c r="WNN180" s="287"/>
      <c r="WNO180" s="287"/>
      <c r="WNP180" s="287"/>
      <c r="WNQ180" s="287"/>
      <c r="WNR180" s="287"/>
      <c r="WNS180" s="287"/>
      <c r="WNT180" s="287"/>
      <c r="WNU180" s="287"/>
      <c r="WNV180" s="287"/>
      <c r="WNW180" s="287"/>
      <c r="WNX180" s="287"/>
      <c r="WNY180" s="287"/>
      <c r="WNZ180" s="287"/>
      <c r="WOA180" s="287"/>
      <c r="WOB180" s="287"/>
      <c r="WOC180" s="287"/>
      <c r="WOD180" s="287"/>
      <c r="WOE180" s="287"/>
      <c r="WOF180" s="287"/>
      <c r="WOG180" s="287"/>
      <c r="WOH180" s="287"/>
      <c r="WOI180" s="287"/>
      <c r="WOJ180" s="287"/>
      <c r="WOK180" s="287"/>
      <c r="WOL180" s="287"/>
      <c r="WOM180" s="287"/>
      <c r="WON180" s="287"/>
      <c r="WOO180" s="287"/>
      <c r="WOP180" s="287"/>
      <c r="WOQ180" s="287"/>
      <c r="WOR180" s="287"/>
      <c r="WOS180" s="287"/>
      <c r="WOT180" s="287"/>
      <c r="WOU180" s="287"/>
      <c r="WOV180" s="287"/>
      <c r="WOW180" s="287"/>
      <c r="WOX180" s="287"/>
      <c r="WOY180" s="287"/>
      <c r="WOZ180" s="287"/>
      <c r="WPA180" s="287"/>
      <c r="WPB180" s="287"/>
      <c r="WPC180" s="287"/>
      <c r="WPD180" s="287"/>
      <c r="WPE180" s="287"/>
      <c r="WPF180" s="287"/>
      <c r="WPG180" s="287"/>
      <c r="WPH180" s="287"/>
      <c r="WPI180" s="287"/>
      <c r="WPJ180" s="287"/>
      <c r="WPK180" s="287"/>
      <c r="WPL180" s="287"/>
      <c r="WPM180" s="287"/>
      <c r="WPN180" s="287"/>
      <c r="WPO180" s="287"/>
      <c r="WPP180" s="287"/>
      <c r="WPQ180" s="287"/>
      <c r="WPR180" s="287"/>
      <c r="WPS180" s="287"/>
      <c r="WPT180" s="287"/>
      <c r="WPU180" s="287"/>
      <c r="WPV180" s="287"/>
      <c r="WPW180" s="287"/>
      <c r="WPX180" s="287"/>
      <c r="WPY180" s="287"/>
      <c r="WPZ180" s="287"/>
      <c r="WQA180" s="287"/>
      <c r="WQB180" s="287"/>
      <c r="WQC180" s="287"/>
      <c r="WQD180" s="287"/>
      <c r="WQE180" s="287"/>
      <c r="WQF180" s="287"/>
      <c r="WQG180" s="287"/>
      <c r="WQH180" s="287"/>
      <c r="WQI180" s="287"/>
      <c r="WQJ180" s="287"/>
      <c r="WQK180" s="287"/>
      <c r="WQL180" s="287"/>
      <c r="WQM180" s="287"/>
      <c r="WQN180" s="287"/>
      <c r="WQO180" s="287"/>
      <c r="WQP180" s="287"/>
      <c r="WQQ180" s="287"/>
      <c r="WQR180" s="287"/>
      <c r="WQS180" s="287"/>
      <c r="WQT180" s="287"/>
      <c r="WQU180" s="287"/>
      <c r="WQV180" s="287"/>
      <c r="WQW180" s="287"/>
      <c r="WQX180" s="287"/>
      <c r="WQY180" s="287"/>
      <c r="WQZ180" s="287"/>
      <c r="WRA180" s="287"/>
      <c r="WRB180" s="287"/>
      <c r="WRC180" s="287"/>
      <c r="WRD180" s="287"/>
      <c r="WRE180" s="287"/>
      <c r="WRF180" s="287"/>
      <c r="WRG180" s="287"/>
      <c r="WRH180" s="287"/>
      <c r="WRI180" s="287"/>
      <c r="WRJ180" s="287"/>
      <c r="WRK180" s="287"/>
      <c r="WRL180" s="287"/>
      <c r="WRM180" s="287"/>
      <c r="WRN180" s="287"/>
      <c r="WRO180" s="287"/>
      <c r="WRP180" s="287"/>
      <c r="WRQ180" s="287"/>
      <c r="WRR180" s="287"/>
      <c r="WRS180" s="287"/>
      <c r="WRT180" s="287"/>
      <c r="WRU180" s="287"/>
      <c r="WRV180" s="287"/>
      <c r="WRW180" s="287"/>
      <c r="WRX180" s="287"/>
      <c r="WRY180" s="287"/>
      <c r="WRZ180" s="287"/>
      <c r="WSA180" s="287"/>
      <c r="WSB180" s="287"/>
      <c r="WSC180" s="287"/>
      <c r="WSD180" s="287"/>
      <c r="WSE180" s="287"/>
      <c r="WSF180" s="287"/>
      <c r="WSG180" s="287"/>
      <c r="WSH180" s="287"/>
      <c r="WSI180" s="287"/>
      <c r="WSJ180" s="287"/>
      <c r="WSK180" s="287"/>
      <c r="WSL180" s="287"/>
      <c r="WSM180" s="287"/>
      <c r="WSN180" s="287"/>
      <c r="WSO180" s="287"/>
      <c r="WSP180" s="287"/>
      <c r="WSQ180" s="287"/>
      <c r="WSR180" s="287"/>
      <c r="WSS180" s="287"/>
      <c r="WST180" s="287"/>
      <c r="WSU180" s="287"/>
      <c r="WSV180" s="287"/>
      <c r="WSW180" s="287"/>
      <c r="WSX180" s="287"/>
      <c r="WSY180" s="287"/>
      <c r="WSZ180" s="287"/>
      <c r="WTA180" s="287"/>
      <c r="WTB180" s="287"/>
      <c r="WTC180" s="287"/>
      <c r="WTD180" s="287"/>
      <c r="WTE180" s="287"/>
      <c r="WTF180" s="287"/>
      <c r="WTG180" s="287"/>
      <c r="WTH180" s="287"/>
      <c r="WTI180" s="287"/>
      <c r="WTJ180" s="287"/>
      <c r="WTK180" s="287"/>
      <c r="WTL180" s="287"/>
      <c r="WTM180" s="287"/>
      <c r="WTN180" s="287"/>
      <c r="WTO180" s="287"/>
      <c r="WTP180" s="287"/>
      <c r="WTQ180" s="287"/>
      <c r="WTR180" s="287"/>
      <c r="WTS180" s="287"/>
      <c r="WTT180" s="287"/>
      <c r="WTU180" s="287"/>
      <c r="WTV180" s="287"/>
      <c r="WTW180" s="287"/>
      <c r="WTX180" s="287"/>
      <c r="WTY180" s="287"/>
      <c r="WTZ180" s="287"/>
      <c r="WUA180" s="287"/>
      <c r="WUB180" s="287"/>
      <c r="WUC180" s="287"/>
      <c r="WUD180" s="287"/>
      <c r="WUE180" s="287"/>
      <c r="WUF180" s="287"/>
      <c r="WUG180" s="287"/>
      <c r="WUH180" s="287"/>
      <c r="WUI180" s="287"/>
      <c r="WUJ180" s="287"/>
      <c r="WUK180" s="287"/>
      <c r="WUL180" s="287"/>
      <c r="WUM180" s="287"/>
      <c r="WUN180" s="287"/>
      <c r="WUO180" s="287"/>
      <c r="WUP180" s="287"/>
      <c r="WUQ180" s="287"/>
      <c r="WUR180" s="287"/>
      <c r="WUS180" s="287"/>
      <c r="WUT180" s="287"/>
      <c r="WUU180" s="287"/>
      <c r="WUV180" s="287"/>
      <c r="WUW180" s="287"/>
      <c r="WUX180" s="287"/>
      <c r="WUY180" s="287"/>
      <c r="WUZ180" s="287"/>
      <c r="WVA180" s="287"/>
      <c r="WVB180" s="287"/>
      <c r="WVC180" s="287"/>
      <c r="WVD180" s="287"/>
      <c r="WVE180" s="287"/>
      <c r="WVF180" s="287"/>
      <c r="WVG180" s="287"/>
      <c r="WVH180" s="287"/>
      <c r="WVI180" s="287"/>
      <c r="WVJ180" s="287"/>
      <c r="WVK180" s="287"/>
      <c r="WVL180" s="287"/>
      <c r="WVM180" s="287"/>
      <c r="WVN180" s="287"/>
      <c r="WVO180" s="287"/>
      <c r="WVP180" s="287"/>
      <c r="WVQ180" s="287"/>
      <c r="WVR180" s="287"/>
      <c r="WVS180" s="287"/>
      <c r="WVT180" s="287"/>
      <c r="WVU180" s="287"/>
      <c r="WVV180" s="287"/>
      <c r="WVW180" s="287"/>
      <c r="WVX180" s="287"/>
      <c r="WVY180" s="287"/>
      <c r="WVZ180" s="287"/>
      <c r="WWA180" s="287"/>
      <c r="WWB180" s="287"/>
      <c r="WWC180" s="287"/>
      <c r="WWD180" s="287"/>
      <c r="WWE180" s="287"/>
      <c r="WWF180" s="287"/>
      <c r="WWG180" s="287"/>
      <c r="WWH180" s="287"/>
      <c r="WWI180" s="287"/>
      <c r="WWJ180" s="287"/>
      <c r="WWK180" s="287"/>
      <c r="WWL180" s="287"/>
      <c r="WWM180" s="287"/>
      <c r="WWN180" s="287"/>
      <c r="WWO180" s="287"/>
      <c r="WWP180" s="287"/>
      <c r="WWQ180" s="287"/>
      <c r="WWR180" s="287"/>
      <c r="WWS180" s="287"/>
      <c r="WWT180" s="287"/>
      <c r="WWU180" s="287"/>
      <c r="WWV180" s="287"/>
      <c r="WWW180" s="287"/>
      <c r="WWX180" s="287"/>
      <c r="WWY180" s="287"/>
      <c r="WWZ180" s="287"/>
      <c r="WXA180" s="287"/>
      <c r="WXB180" s="287"/>
      <c r="WXC180" s="287"/>
      <c r="WXD180" s="287"/>
      <c r="WXE180" s="287"/>
      <c r="WXF180" s="287"/>
      <c r="WXG180" s="287"/>
      <c r="WXH180" s="287"/>
      <c r="WXI180" s="287"/>
      <c r="WXJ180" s="287"/>
      <c r="WXK180" s="287"/>
      <c r="WXL180" s="287"/>
      <c r="WXM180" s="287"/>
      <c r="WXN180" s="287"/>
      <c r="WXO180" s="287"/>
      <c r="WXP180" s="287"/>
      <c r="WXQ180" s="287"/>
      <c r="WXR180" s="287"/>
      <c r="WXS180" s="287"/>
      <c r="WXT180" s="287"/>
      <c r="WXU180" s="287"/>
      <c r="WXV180" s="287"/>
      <c r="WXW180" s="287"/>
      <c r="WXX180" s="287"/>
      <c r="WXY180" s="287"/>
      <c r="WXZ180" s="287"/>
      <c r="WYA180" s="287"/>
      <c r="WYB180" s="287"/>
      <c r="WYC180" s="287"/>
      <c r="WYD180" s="287"/>
      <c r="WYE180" s="287"/>
      <c r="WYF180" s="287"/>
      <c r="WYG180" s="287"/>
      <c r="WYH180" s="287"/>
      <c r="WYI180" s="287"/>
      <c r="WYJ180" s="287"/>
      <c r="WYK180" s="287"/>
      <c r="WYL180" s="287"/>
      <c r="WYM180" s="287"/>
      <c r="WYN180" s="287"/>
      <c r="WYO180" s="287"/>
      <c r="WYP180" s="287"/>
      <c r="WYQ180" s="287"/>
      <c r="WYR180" s="287"/>
      <c r="WYS180" s="287"/>
      <c r="WYT180" s="287"/>
      <c r="WYU180" s="287"/>
      <c r="WYV180" s="287"/>
      <c r="WYW180" s="287"/>
      <c r="WYX180" s="287"/>
      <c r="WYY180" s="287"/>
      <c r="WYZ180" s="287"/>
      <c r="WZA180" s="287"/>
      <c r="WZB180" s="287"/>
      <c r="WZC180" s="287"/>
      <c r="WZD180" s="287"/>
      <c r="WZE180" s="287"/>
      <c r="WZF180" s="287"/>
      <c r="WZG180" s="287"/>
      <c r="WZH180" s="287"/>
      <c r="WZI180" s="287"/>
      <c r="WZJ180" s="287"/>
      <c r="WZK180" s="287"/>
      <c r="WZL180" s="287"/>
      <c r="WZM180" s="287"/>
      <c r="WZN180" s="287"/>
      <c r="WZO180" s="287"/>
      <c r="WZP180" s="287"/>
      <c r="WZQ180" s="287"/>
      <c r="WZR180" s="287"/>
      <c r="WZS180" s="287"/>
      <c r="WZT180" s="287"/>
      <c r="WZU180" s="287"/>
      <c r="WZV180" s="287"/>
      <c r="WZW180" s="287"/>
      <c r="WZX180" s="287"/>
      <c r="WZY180" s="287"/>
      <c r="WZZ180" s="287"/>
      <c r="XAA180" s="287"/>
      <c r="XAB180" s="287"/>
      <c r="XAC180" s="287"/>
      <c r="XAD180" s="287"/>
      <c r="XAE180" s="287"/>
      <c r="XAF180" s="287"/>
      <c r="XAG180" s="287"/>
      <c r="XAH180" s="287"/>
      <c r="XAI180" s="287"/>
      <c r="XAJ180" s="287"/>
      <c r="XAK180" s="287"/>
      <c r="XAL180" s="287"/>
      <c r="XAM180" s="287"/>
      <c r="XAN180" s="287"/>
      <c r="XAO180" s="287"/>
      <c r="XAP180" s="287"/>
      <c r="XAQ180" s="287"/>
      <c r="XAR180" s="287"/>
      <c r="XAS180" s="287"/>
      <c r="XAT180" s="287"/>
      <c r="XAU180" s="287"/>
      <c r="XAV180" s="287"/>
      <c r="XAW180" s="287"/>
      <c r="XAX180" s="287"/>
      <c r="XAY180" s="287"/>
      <c r="XAZ180" s="287"/>
      <c r="XBA180" s="287"/>
      <c r="XBB180" s="287"/>
      <c r="XBC180" s="287"/>
      <c r="XBD180" s="287"/>
      <c r="XBE180" s="287"/>
      <c r="XBF180" s="287"/>
      <c r="XBG180" s="287"/>
      <c r="XBH180" s="287"/>
      <c r="XBI180" s="287"/>
      <c r="XBJ180" s="287"/>
      <c r="XBK180" s="287"/>
      <c r="XBL180" s="287"/>
      <c r="XBM180" s="287"/>
      <c r="XBN180" s="287"/>
      <c r="XBO180" s="287"/>
      <c r="XBP180" s="287"/>
      <c r="XBQ180" s="287"/>
      <c r="XBR180" s="287"/>
      <c r="XBS180" s="287"/>
      <c r="XBT180" s="287"/>
      <c r="XBU180" s="287"/>
      <c r="XBV180" s="287"/>
      <c r="XBW180" s="287"/>
      <c r="XBX180" s="287"/>
      <c r="XBY180" s="287"/>
      <c r="XBZ180" s="287"/>
      <c r="XCA180" s="287"/>
      <c r="XCB180" s="287"/>
      <c r="XCC180" s="287"/>
      <c r="XCD180" s="287"/>
      <c r="XCE180" s="287"/>
      <c r="XCF180" s="287"/>
      <c r="XCG180" s="287"/>
      <c r="XCH180" s="287"/>
      <c r="XCI180" s="287"/>
      <c r="XCJ180" s="287"/>
      <c r="XCK180" s="287"/>
      <c r="XCL180" s="287"/>
      <c r="XCM180" s="287"/>
      <c r="XCN180" s="287"/>
      <c r="XCO180" s="287"/>
      <c r="XCP180" s="287"/>
      <c r="XCQ180" s="287"/>
      <c r="XCR180" s="287"/>
      <c r="XCS180" s="287"/>
      <c r="XCT180" s="287"/>
      <c r="XCU180" s="287"/>
      <c r="XCV180" s="287"/>
      <c r="XCW180" s="287"/>
      <c r="XCX180" s="287"/>
      <c r="XCY180" s="287"/>
      <c r="XCZ180" s="287"/>
      <c r="XDA180" s="287"/>
      <c r="XDB180" s="287"/>
      <c r="XDC180" s="287"/>
      <c r="XDD180" s="287"/>
      <c r="XDE180" s="287"/>
      <c r="XDF180" s="287"/>
      <c r="XDG180" s="287"/>
      <c r="XDH180" s="287"/>
      <c r="XDI180" s="287"/>
      <c r="XDJ180" s="287"/>
      <c r="XDK180" s="287"/>
      <c r="XDL180" s="287"/>
      <c r="XDM180" s="287"/>
      <c r="XDN180" s="287"/>
      <c r="XDO180" s="287"/>
      <c r="XDP180" s="287"/>
      <c r="XDQ180" s="287"/>
      <c r="XDR180" s="287"/>
      <c r="XDS180" s="287"/>
      <c r="XDT180" s="287"/>
      <c r="XDU180" s="287"/>
      <c r="XDV180" s="287"/>
      <c r="XDW180" s="287"/>
      <c r="XDX180" s="287"/>
      <c r="XDY180" s="287"/>
      <c r="XDZ180" s="287"/>
      <c r="XEA180" s="287"/>
      <c r="XEB180" s="287"/>
      <c r="XEC180" s="287"/>
      <c r="XED180" s="287"/>
      <c r="XEE180" s="287"/>
      <c r="XEF180" s="287"/>
      <c r="XEG180" s="287"/>
      <c r="XEH180" s="287"/>
      <c r="XEI180" s="287"/>
      <c r="XEJ180" s="287"/>
      <c r="XEK180" s="287"/>
      <c r="XEL180" s="287"/>
      <c r="XEM180" s="287"/>
      <c r="XEN180" s="287"/>
      <c r="XEO180" s="287"/>
      <c r="XEP180" s="287"/>
      <c r="XEQ180" s="287"/>
      <c r="XER180" s="287"/>
      <c r="XES180" s="287"/>
      <c r="XET180" s="287"/>
      <c r="XEU180" s="287"/>
      <c r="XEV180" s="287"/>
      <c r="XEW180" s="287"/>
      <c r="XEX180" s="287"/>
      <c r="XEY180" s="287"/>
      <c r="XEZ180" s="287"/>
      <c r="XFA180" s="287"/>
    </row>
    <row r="181" spans="1:16381" s="54" customFormat="1" ht="36" customHeight="1">
      <c r="A181" s="117">
        <v>1</v>
      </c>
      <c r="B181" s="328" t="s">
        <v>10</v>
      </c>
      <c r="C181" s="658" t="s">
        <v>400</v>
      </c>
      <c r="D181" s="91" t="s">
        <v>136</v>
      </c>
      <c r="E181" s="517" t="s">
        <v>552</v>
      </c>
      <c r="F181" s="773"/>
      <c r="G181" s="773">
        <f>G188+G195+G202</f>
        <v>120.9</v>
      </c>
      <c r="H181" s="604"/>
      <c r="I181" s="604"/>
      <c r="J181" s="604"/>
      <c r="K181" s="604"/>
      <c r="L181" s="604"/>
      <c r="M181" s="604"/>
      <c r="N181" s="606"/>
      <c r="O181" s="271"/>
      <c r="P181" s="185"/>
    </row>
    <row r="182" spans="1:16381" s="45" customFormat="1" ht="18" customHeight="1">
      <c r="A182" s="117"/>
      <c r="B182" s="434" t="s">
        <v>17</v>
      </c>
      <c r="C182" s="659" t="s">
        <v>310</v>
      </c>
      <c r="D182" s="41" t="str">
        <f>D181</f>
        <v>m2</v>
      </c>
      <c r="E182" s="375" t="str">
        <f>E181</f>
        <v>m2</v>
      </c>
      <c r="F182" s="604">
        <v>1</v>
      </c>
      <c r="G182" s="604">
        <f>G181*F182</f>
        <v>120.9</v>
      </c>
      <c r="H182" s="604"/>
      <c r="I182" s="604"/>
      <c r="J182" s="604">
        <v>0</v>
      </c>
      <c r="K182" s="604">
        <f>J182*G182</f>
        <v>0</v>
      </c>
      <c r="L182" s="604"/>
      <c r="M182" s="604"/>
      <c r="N182" s="606">
        <f>M182+K182+I182</f>
        <v>0</v>
      </c>
      <c r="O182" s="143"/>
      <c r="P182" s="184">
        <v>7.5</v>
      </c>
    </row>
    <row r="183" spans="1:16381" s="45" customFormat="1" ht="18" customHeight="1">
      <c r="A183" s="117"/>
      <c r="B183" s="329"/>
      <c r="C183" s="659" t="s">
        <v>311</v>
      </c>
      <c r="D183" s="41" t="s">
        <v>2</v>
      </c>
      <c r="E183" s="777" t="s">
        <v>169</v>
      </c>
      <c r="F183" s="623"/>
      <c r="G183" s="604">
        <f>G181*F183</f>
        <v>0</v>
      </c>
      <c r="H183" s="604"/>
      <c r="I183" s="604"/>
      <c r="J183" s="604"/>
      <c r="K183" s="604"/>
      <c r="L183" s="604">
        <v>0</v>
      </c>
      <c r="M183" s="604">
        <f>L183*G183</f>
        <v>0</v>
      </c>
      <c r="N183" s="606">
        <f>M183+K183+I183</f>
        <v>0</v>
      </c>
      <c r="O183" s="143"/>
      <c r="P183" s="184"/>
    </row>
    <row r="184" spans="1:16381" s="45" customFormat="1" ht="18" customHeight="1">
      <c r="A184" s="117"/>
      <c r="B184" s="329"/>
      <c r="C184" s="659" t="s">
        <v>358</v>
      </c>
      <c r="D184" s="41" t="s">
        <v>137</v>
      </c>
      <c r="E184" s="375" t="s">
        <v>288</v>
      </c>
      <c r="F184" s="776">
        <f>(2.04+0.51*4)/100</f>
        <v>4.0800000000000003E-2</v>
      </c>
      <c r="G184" s="604">
        <f>G181*F184</f>
        <v>4.9327200000000007</v>
      </c>
      <c r="H184" s="604"/>
      <c r="I184" s="604"/>
      <c r="J184" s="604"/>
      <c r="K184" s="604"/>
      <c r="L184" s="604"/>
      <c r="M184" s="604"/>
      <c r="N184" s="606"/>
      <c r="O184" s="143"/>
      <c r="P184" s="184"/>
    </row>
    <row r="185" spans="1:16381" s="102" customFormat="1" ht="18" customHeight="1">
      <c r="A185" s="117"/>
      <c r="B185" s="329" t="s">
        <v>83</v>
      </c>
      <c r="C185" s="659" t="s">
        <v>318</v>
      </c>
      <c r="D185" s="41" t="s">
        <v>137</v>
      </c>
      <c r="E185" s="375" t="s">
        <v>288</v>
      </c>
      <c r="F185" s="604">
        <v>1.21</v>
      </c>
      <c r="G185" s="604">
        <f>G184*F185</f>
        <v>5.9685912000000005</v>
      </c>
      <c r="H185" s="604">
        <v>0</v>
      </c>
      <c r="I185" s="604">
        <f>H185*G185</f>
        <v>0</v>
      </c>
      <c r="J185" s="604"/>
      <c r="K185" s="604"/>
      <c r="L185" s="604"/>
      <c r="M185" s="604"/>
      <c r="N185" s="606">
        <f>M185+K185+I185</f>
        <v>0</v>
      </c>
      <c r="O185" s="275"/>
      <c r="P185" s="185"/>
    </row>
    <row r="186" spans="1:16381" s="102" customFormat="1" ht="18" customHeight="1">
      <c r="A186" s="117"/>
      <c r="B186" s="329" t="s">
        <v>84</v>
      </c>
      <c r="C186" s="659" t="s">
        <v>319</v>
      </c>
      <c r="D186" s="41" t="s">
        <v>4</v>
      </c>
      <c r="E186" s="375" t="s">
        <v>145</v>
      </c>
      <c r="F186" s="776">
        <v>0.30399999999999999</v>
      </c>
      <c r="G186" s="604">
        <f>F186*G184</f>
        <v>1.4995468800000002</v>
      </c>
      <c r="H186" s="604">
        <v>0</v>
      </c>
      <c r="I186" s="604">
        <f>H186*G186</f>
        <v>0</v>
      </c>
      <c r="J186" s="604"/>
      <c r="K186" s="604"/>
      <c r="L186" s="604"/>
      <c r="M186" s="604"/>
      <c r="N186" s="606">
        <f>M186+K186+I186</f>
        <v>0</v>
      </c>
      <c r="O186" s="275"/>
      <c r="P186" s="185"/>
    </row>
    <row r="187" spans="1:16381" s="45" customFormat="1" ht="18" customHeight="1">
      <c r="A187" s="117"/>
      <c r="B187" s="329"/>
      <c r="C187" s="659" t="s">
        <v>313</v>
      </c>
      <c r="D187" s="41" t="s">
        <v>2</v>
      </c>
      <c r="E187" s="777" t="s">
        <v>169</v>
      </c>
      <c r="F187" s="623"/>
      <c r="G187" s="607">
        <f>G181*F187</f>
        <v>0</v>
      </c>
      <c r="H187" s="604">
        <v>0</v>
      </c>
      <c r="I187" s="604">
        <f>H187*G187</f>
        <v>0</v>
      </c>
      <c r="J187" s="604"/>
      <c r="K187" s="604"/>
      <c r="L187" s="604"/>
      <c r="M187" s="604"/>
      <c r="N187" s="606">
        <f>M187+K187+I187</f>
        <v>0</v>
      </c>
      <c r="O187" s="143"/>
      <c r="P187" s="184"/>
    </row>
    <row r="188" spans="1:16381" s="45" customFormat="1" ht="39" customHeight="1">
      <c r="A188" s="117">
        <f>A181+1</f>
        <v>2</v>
      </c>
      <c r="B188" s="328" t="s">
        <v>11</v>
      </c>
      <c r="C188" s="658" t="s">
        <v>368</v>
      </c>
      <c r="D188" s="91" t="s">
        <v>136</v>
      </c>
      <c r="E188" s="517" t="s">
        <v>552</v>
      </c>
      <c r="F188" s="773"/>
      <c r="G188" s="773">
        <f>5+55+6.8+11.4+6.7</f>
        <v>84.9</v>
      </c>
      <c r="H188" s="604"/>
      <c r="I188" s="604"/>
      <c r="J188" s="604"/>
      <c r="K188" s="604"/>
      <c r="L188" s="604"/>
      <c r="M188" s="604"/>
      <c r="N188" s="606"/>
      <c r="O188" s="271"/>
      <c r="P188" s="184"/>
    </row>
    <row r="189" spans="1:16381" s="45" customFormat="1" ht="17.25" customHeight="1">
      <c r="A189" s="117"/>
      <c r="B189" s="434" t="s">
        <v>17</v>
      </c>
      <c r="C189" s="659" t="s">
        <v>310</v>
      </c>
      <c r="D189" s="41" t="str">
        <f>D188</f>
        <v>m2</v>
      </c>
      <c r="E189" s="375" t="str">
        <f>E188</f>
        <v>m2</v>
      </c>
      <c r="F189" s="604">
        <v>1</v>
      </c>
      <c r="G189" s="604">
        <f>G188*F189</f>
        <v>84.9</v>
      </c>
      <c r="H189" s="604"/>
      <c r="I189" s="604"/>
      <c r="J189" s="604">
        <v>0</v>
      </c>
      <c r="K189" s="604">
        <f>J189*G189</f>
        <v>0</v>
      </c>
      <c r="L189" s="604"/>
      <c r="M189" s="604"/>
      <c r="N189" s="606">
        <f t="shared" ref="N189:N194" si="36">M189+K189+I189</f>
        <v>0</v>
      </c>
      <c r="O189" s="143"/>
      <c r="P189" s="184">
        <v>18.75</v>
      </c>
    </row>
    <row r="190" spans="1:16381" s="45" customFormat="1" ht="17.25" customHeight="1">
      <c r="A190" s="117"/>
      <c r="B190" s="329"/>
      <c r="C190" s="659" t="s">
        <v>311</v>
      </c>
      <c r="D190" s="41" t="s">
        <v>2</v>
      </c>
      <c r="E190" s="777" t="s">
        <v>169</v>
      </c>
      <c r="F190" s="623"/>
      <c r="G190" s="604">
        <f>G188*F190</f>
        <v>0</v>
      </c>
      <c r="H190" s="604"/>
      <c r="I190" s="604"/>
      <c r="J190" s="604"/>
      <c r="K190" s="604"/>
      <c r="L190" s="604">
        <v>0</v>
      </c>
      <c r="M190" s="604">
        <f>L190*G190</f>
        <v>0</v>
      </c>
      <c r="N190" s="606">
        <f t="shared" si="36"/>
        <v>0</v>
      </c>
      <c r="O190" s="143"/>
      <c r="P190" s="184"/>
    </row>
    <row r="191" spans="1:16381" s="45" customFormat="1" ht="17.25" customHeight="1">
      <c r="A191" s="117"/>
      <c r="B191" s="329" t="s">
        <v>86</v>
      </c>
      <c r="C191" s="659" t="s">
        <v>369</v>
      </c>
      <c r="D191" s="41" t="s">
        <v>16</v>
      </c>
      <c r="E191" s="375" t="s">
        <v>16</v>
      </c>
      <c r="F191" s="604">
        <v>5</v>
      </c>
      <c r="G191" s="604">
        <f>G188*F191</f>
        <v>424.5</v>
      </c>
      <c r="H191" s="604">
        <v>0</v>
      </c>
      <c r="I191" s="604">
        <f>H191*G191</f>
        <v>0</v>
      </c>
      <c r="J191" s="604"/>
      <c r="K191" s="604"/>
      <c r="L191" s="604"/>
      <c r="M191" s="604"/>
      <c r="N191" s="606">
        <f t="shared" si="36"/>
        <v>0</v>
      </c>
      <c r="O191" s="143"/>
      <c r="P191" s="184"/>
    </row>
    <row r="192" spans="1:16381" s="45" customFormat="1" ht="34.799999999999997" customHeight="1">
      <c r="A192" s="117"/>
      <c r="B192" s="329" t="s">
        <v>85</v>
      </c>
      <c r="C192" s="659" t="s">
        <v>565</v>
      </c>
      <c r="D192" s="41" t="s">
        <v>140</v>
      </c>
      <c r="E192" s="375" t="s">
        <v>197</v>
      </c>
      <c r="F192" s="604">
        <v>1.02</v>
      </c>
      <c r="G192" s="604">
        <f>F192*G188</f>
        <v>86.598000000000013</v>
      </c>
      <c r="H192" s="604">
        <v>0</v>
      </c>
      <c r="I192" s="604">
        <f>H192*G192</f>
        <v>0</v>
      </c>
      <c r="J192" s="604"/>
      <c r="K192" s="604"/>
      <c r="L192" s="604"/>
      <c r="M192" s="604"/>
      <c r="N192" s="606">
        <f t="shared" si="36"/>
        <v>0</v>
      </c>
      <c r="O192" s="143"/>
      <c r="P192" s="184"/>
    </row>
    <row r="193" spans="1:16" s="45" customFormat="1" ht="17.25" customHeight="1">
      <c r="A193" s="117"/>
      <c r="B193" s="329" t="s">
        <v>17</v>
      </c>
      <c r="C193" s="659" t="s">
        <v>370</v>
      </c>
      <c r="D193" s="41" t="s">
        <v>16</v>
      </c>
      <c r="E193" s="375" t="s">
        <v>16</v>
      </c>
      <c r="F193" s="604">
        <v>0.3</v>
      </c>
      <c r="G193" s="604">
        <f>F193*G188</f>
        <v>25.470000000000002</v>
      </c>
      <c r="H193" s="604">
        <v>0</v>
      </c>
      <c r="I193" s="604">
        <f>H193*G193</f>
        <v>0</v>
      </c>
      <c r="J193" s="604"/>
      <c r="K193" s="604"/>
      <c r="L193" s="604"/>
      <c r="M193" s="604"/>
      <c r="N193" s="606">
        <f t="shared" si="36"/>
        <v>0</v>
      </c>
      <c r="O193" s="143"/>
      <c r="P193" s="184"/>
    </row>
    <row r="194" spans="1:16" s="45" customFormat="1" ht="17.25" customHeight="1">
      <c r="A194" s="117"/>
      <c r="B194" s="329"/>
      <c r="C194" s="659" t="s">
        <v>313</v>
      </c>
      <c r="D194" s="41" t="s">
        <v>2</v>
      </c>
      <c r="E194" s="777" t="s">
        <v>169</v>
      </c>
      <c r="F194" s="623"/>
      <c r="G194" s="604">
        <f>G188*F194</f>
        <v>0</v>
      </c>
      <c r="H194" s="604">
        <v>0</v>
      </c>
      <c r="I194" s="604">
        <f>H194*G194</f>
        <v>0</v>
      </c>
      <c r="J194" s="604"/>
      <c r="K194" s="604"/>
      <c r="L194" s="604"/>
      <c r="M194" s="604"/>
      <c r="N194" s="604">
        <f t="shared" si="36"/>
        <v>0</v>
      </c>
      <c r="O194" s="143"/>
      <c r="P194" s="184"/>
    </row>
    <row r="195" spans="1:16" s="45" customFormat="1" ht="39" customHeight="1">
      <c r="A195" s="117">
        <f>A188+1</f>
        <v>3</v>
      </c>
      <c r="B195" s="328" t="s">
        <v>11</v>
      </c>
      <c r="C195" s="658" t="s">
        <v>517</v>
      </c>
      <c r="D195" s="91" t="s">
        <v>136</v>
      </c>
      <c r="E195" s="517" t="s">
        <v>552</v>
      </c>
      <c r="F195" s="773"/>
      <c r="G195" s="773">
        <f>2.8+3.6</f>
        <v>6.4</v>
      </c>
      <c r="H195" s="604"/>
      <c r="I195" s="604"/>
      <c r="J195" s="604"/>
      <c r="K195" s="604"/>
      <c r="L195" s="604"/>
      <c r="M195" s="604"/>
      <c r="N195" s="606"/>
      <c r="O195" s="271"/>
      <c r="P195" s="184"/>
    </row>
    <row r="196" spans="1:16" s="45" customFormat="1" ht="17.25" customHeight="1">
      <c r="A196" s="117"/>
      <c r="B196" s="434" t="s">
        <v>17</v>
      </c>
      <c r="C196" s="659" t="s">
        <v>310</v>
      </c>
      <c r="D196" s="41" t="str">
        <f>D195</f>
        <v>m2</v>
      </c>
      <c r="E196" s="375" t="str">
        <f>E195</f>
        <v>m2</v>
      </c>
      <c r="F196" s="604">
        <v>1</v>
      </c>
      <c r="G196" s="604">
        <f>G195*F196</f>
        <v>6.4</v>
      </c>
      <c r="H196" s="604"/>
      <c r="I196" s="604"/>
      <c r="J196" s="604">
        <v>0</v>
      </c>
      <c r="K196" s="604">
        <f>J196*G196</f>
        <v>0</v>
      </c>
      <c r="L196" s="604"/>
      <c r="M196" s="604"/>
      <c r="N196" s="606">
        <f t="shared" ref="N196:N201" si="37">M196+K196+I196</f>
        <v>0</v>
      </c>
      <c r="O196" s="143"/>
      <c r="P196" s="184">
        <v>18.75</v>
      </c>
    </row>
    <row r="197" spans="1:16" s="45" customFormat="1" ht="17.25" customHeight="1">
      <c r="A197" s="117"/>
      <c r="B197" s="329"/>
      <c r="C197" s="659" t="s">
        <v>311</v>
      </c>
      <c r="D197" s="41" t="s">
        <v>2</v>
      </c>
      <c r="E197" s="777" t="s">
        <v>169</v>
      </c>
      <c r="F197" s="623"/>
      <c r="G197" s="604">
        <f>G195*F197</f>
        <v>0</v>
      </c>
      <c r="H197" s="604"/>
      <c r="I197" s="604"/>
      <c r="J197" s="604"/>
      <c r="K197" s="604"/>
      <c r="L197" s="604">
        <v>0</v>
      </c>
      <c r="M197" s="604">
        <f>L197*G197</f>
        <v>0</v>
      </c>
      <c r="N197" s="606">
        <f t="shared" si="37"/>
        <v>0</v>
      </c>
      <c r="O197" s="143"/>
      <c r="P197" s="184"/>
    </row>
    <row r="198" spans="1:16" s="45" customFormat="1" ht="17.25" customHeight="1">
      <c r="A198" s="117"/>
      <c r="B198" s="329" t="s">
        <v>86</v>
      </c>
      <c r="C198" s="659" t="s">
        <v>369</v>
      </c>
      <c r="D198" s="41" t="s">
        <v>16</v>
      </c>
      <c r="E198" s="375" t="s">
        <v>16</v>
      </c>
      <c r="F198" s="604">
        <v>5</v>
      </c>
      <c r="G198" s="604">
        <f>G195*F198</f>
        <v>32</v>
      </c>
      <c r="H198" s="604">
        <v>0</v>
      </c>
      <c r="I198" s="604">
        <f>H198*G198</f>
        <v>0</v>
      </c>
      <c r="J198" s="604"/>
      <c r="K198" s="604"/>
      <c r="L198" s="604"/>
      <c r="M198" s="604"/>
      <c r="N198" s="606">
        <f t="shared" si="37"/>
        <v>0</v>
      </c>
      <c r="O198" s="143"/>
      <c r="P198" s="184"/>
    </row>
    <row r="199" spans="1:16" s="45" customFormat="1" ht="17.25" customHeight="1">
      <c r="A199" s="117"/>
      <c r="B199" s="329" t="s">
        <v>85</v>
      </c>
      <c r="C199" s="659" t="s">
        <v>518</v>
      </c>
      <c r="D199" s="41" t="s">
        <v>140</v>
      </c>
      <c r="E199" s="375" t="s">
        <v>197</v>
      </c>
      <c r="F199" s="604">
        <v>1.02</v>
      </c>
      <c r="G199" s="604">
        <f>F199*G195</f>
        <v>6.5280000000000005</v>
      </c>
      <c r="H199" s="604">
        <v>0</v>
      </c>
      <c r="I199" s="604">
        <f>H199*G199</f>
        <v>0</v>
      </c>
      <c r="J199" s="604"/>
      <c r="K199" s="604"/>
      <c r="L199" s="604"/>
      <c r="M199" s="604"/>
      <c r="N199" s="606">
        <f t="shared" si="37"/>
        <v>0</v>
      </c>
      <c r="O199" s="143"/>
      <c r="P199" s="184"/>
    </row>
    <row r="200" spans="1:16" s="45" customFormat="1" ht="17.25" customHeight="1">
      <c r="A200" s="117"/>
      <c r="B200" s="329" t="s">
        <v>17</v>
      </c>
      <c r="C200" s="659" t="s">
        <v>370</v>
      </c>
      <c r="D200" s="41" t="s">
        <v>16</v>
      </c>
      <c r="E200" s="375" t="s">
        <v>16</v>
      </c>
      <c r="F200" s="604">
        <v>0.3</v>
      </c>
      <c r="G200" s="604">
        <f>F200*G195</f>
        <v>1.92</v>
      </c>
      <c r="H200" s="604">
        <v>0</v>
      </c>
      <c r="I200" s="604">
        <f>H200*G200</f>
        <v>0</v>
      </c>
      <c r="J200" s="604"/>
      <c r="K200" s="604"/>
      <c r="L200" s="604"/>
      <c r="M200" s="604"/>
      <c r="N200" s="606">
        <f t="shared" si="37"/>
        <v>0</v>
      </c>
      <c r="O200" s="143"/>
      <c r="P200" s="184"/>
    </row>
    <row r="201" spans="1:16" s="45" customFormat="1" ht="17.25" customHeight="1">
      <c r="A201" s="117"/>
      <c r="B201" s="329"/>
      <c r="C201" s="659" t="s">
        <v>313</v>
      </c>
      <c r="D201" s="41" t="s">
        <v>2</v>
      </c>
      <c r="E201" s="777" t="s">
        <v>169</v>
      </c>
      <c r="F201" s="623"/>
      <c r="G201" s="604">
        <f>G195*F201</f>
        <v>0</v>
      </c>
      <c r="H201" s="604">
        <v>0</v>
      </c>
      <c r="I201" s="604">
        <f>H201*G201</f>
        <v>0</v>
      </c>
      <c r="J201" s="604"/>
      <c r="K201" s="604"/>
      <c r="L201" s="604"/>
      <c r="M201" s="604"/>
      <c r="N201" s="604">
        <f t="shared" si="37"/>
        <v>0</v>
      </c>
      <c r="O201" s="143"/>
      <c r="P201" s="184"/>
    </row>
    <row r="202" spans="1:16" s="45" customFormat="1" ht="36" customHeight="1">
      <c r="A202" s="117">
        <f>A195+1</f>
        <v>4</v>
      </c>
      <c r="B202" s="328" t="s">
        <v>17</v>
      </c>
      <c r="C202" s="672" t="s">
        <v>503</v>
      </c>
      <c r="D202" s="91" t="s">
        <v>136</v>
      </c>
      <c r="E202" s="517" t="s">
        <v>552</v>
      </c>
      <c r="F202" s="635"/>
      <c r="G202" s="773">
        <f>14.9+14.7</f>
        <v>29.6</v>
      </c>
      <c r="H202" s="604"/>
      <c r="I202" s="604"/>
      <c r="J202" s="604"/>
      <c r="K202" s="604"/>
      <c r="L202" s="604"/>
      <c r="M202" s="604"/>
      <c r="N202" s="604"/>
      <c r="O202" s="143"/>
      <c r="P202" s="184"/>
    </row>
    <row r="203" spans="1:16" s="45" customFormat="1" ht="17.25" customHeight="1">
      <c r="A203" s="117"/>
      <c r="B203" s="329"/>
      <c r="C203" s="659" t="s">
        <v>310</v>
      </c>
      <c r="D203" s="41" t="str">
        <f>D202</f>
        <v>m2</v>
      </c>
      <c r="E203" s="375" t="str">
        <f>E202</f>
        <v>m2</v>
      </c>
      <c r="F203" s="604">
        <v>1</v>
      </c>
      <c r="G203" s="788">
        <f>G202*F203</f>
        <v>29.6</v>
      </c>
      <c r="H203" s="604"/>
      <c r="I203" s="604"/>
      <c r="J203" s="604">
        <v>0</v>
      </c>
      <c r="K203" s="604">
        <f>J203*G203</f>
        <v>0</v>
      </c>
      <c r="L203" s="604"/>
      <c r="M203" s="604"/>
      <c r="N203" s="604">
        <f>M203+K203+I203</f>
        <v>0</v>
      </c>
      <c r="O203" s="143"/>
      <c r="P203" s="184"/>
    </row>
    <row r="204" spans="1:16" s="45" customFormat="1" ht="39" customHeight="1">
      <c r="A204" s="117"/>
      <c r="B204" s="329"/>
      <c r="C204" s="663" t="s">
        <v>371</v>
      </c>
      <c r="D204" s="39" t="str">
        <f>D203</f>
        <v>m2</v>
      </c>
      <c r="E204" s="525" t="str">
        <f>E203</f>
        <v>m2</v>
      </c>
      <c r="F204" s="635">
        <v>1.05</v>
      </c>
      <c r="G204" s="618">
        <f>G202*F204</f>
        <v>31.080000000000002</v>
      </c>
      <c r="H204" s="604">
        <v>0</v>
      </c>
      <c r="I204" s="604">
        <f t="shared" ref="I204:I205" si="38">H204*G204</f>
        <v>0</v>
      </c>
      <c r="J204" s="604"/>
      <c r="K204" s="604"/>
      <c r="L204" s="604"/>
      <c r="M204" s="604"/>
      <c r="N204" s="604">
        <f t="shared" ref="N204:N205" si="39">M204+K204+I204</f>
        <v>0</v>
      </c>
      <c r="O204" s="143"/>
      <c r="P204" s="184"/>
    </row>
    <row r="205" spans="1:16" s="45" customFormat="1" ht="17.25" customHeight="1">
      <c r="A205" s="117"/>
      <c r="B205" s="329"/>
      <c r="C205" s="663" t="s">
        <v>313</v>
      </c>
      <c r="D205" s="14" t="s">
        <v>2</v>
      </c>
      <c r="E205" s="777" t="s">
        <v>169</v>
      </c>
      <c r="F205" s="635"/>
      <c r="G205" s="618">
        <f>G202*F205</f>
        <v>0</v>
      </c>
      <c r="H205" s="604">
        <v>0</v>
      </c>
      <c r="I205" s="604">
        <f t="shared" si="38"/>
        <v>0</v>
      </c>
      <c r="J205" s="604"/>
      <c r="K205" s="604"/>
      <c r="L205" s="604"/>
      <c r="M205" s="604"/>
      <c r="N205" s="604">
        <f t="shared" si="39"/>
        <v>0</v>
      </c>
      <c r="O205" s="143"/>
      <c r="P205" s="184"/>
    </row>
    <row r="206" spans="1:16" s="45" customFormat="1" ht="21" customHeight="1">
      <c r="A206" s="117">
        <f>A202+1</f>
        <v>5</v>
      </c>
      <c r="B206" s="328" t="s">
        <v>93</v>
      </c>
      <c r="C206" s="658" t="s">
        <v>502</v>
      </c>
      <c r="D206" s="91" t="s">
        <v>3</v>
      </c>
      <c r="E206" s="517" t="s">
        <v>144</v>
      </c>
      <c r="F206" s="773"/>
      <c r="G206" s="773">
        <f>11.3+10.4+11+34+15.1+10.7+16-(3*5)</f>
        <v>93.5</v>
      </c>
      <c r="H206" s="604"/>
      <c r="I206" s="604"/>
      <c r="J206" s="604"/>
      <c r="K206" s="604"/>
      <c r="L206" s="604"/>
      <c r="M206" s="604"/>
      <c r="N206" s="606"/>
      <c r="O206" s="143"/>
      <c r="P206" s="184"/>
    </row>
    <row r="207" spans="1:16" s="45" customFormat="1" ht="18" customHeight="1">
      <c r="A207" s="117"/>
      <c r="B207" s="434" t="s">
        <v>17</v>
      </c>
      <c r="C207" s="659" t="s">
        <v>310</v>
      </c>
      <c r="D207" s="39" t="str">
        <f>D206</f>
        <v>grZ.m.</v>
      </c>
      <c r="E207" s="525" t="str">
        <f>E206</f>
        <v>l.g</v>
      </c>
      <c r="F207" s="604">
        <v>1</v>
      </c>
      <c r="G207" s="788">
        <f>G206*F207</f>
        <v>93.5</v>
      </c>
      <c r="H207" s="604"/>
      <c r="I207" s="604"/>
      <c r="J207" s="604">
        <v>0</v>
      </c>
      <c r="K207" s="604">
        <f>J207*G207</f>
        <v>0</v>
      </c>
      <c r="L207" s="604"/>
      <c r="M207" s="604"/>
      <c r="N207" s="606">
        <f>M207+K207+I207</f>
        <v>0</v>
      </c>
      <c r="O207" s="143"/>
      <c r="P207" s="184">
        <v>3.75</v>
      </c>
    </row>
    <row r="208" spans="1:16" s="45" customFormat="1" ht="18" customHeight="1">
      <c r="A208" s="117"/>
      <c r="B208" s="329"/>
      <c r="C208" s="659" t="s">
        <v>311</v>
      </c>
      <c r="D208" s="41" t="s">
        <v>2</v>
      </c>
      <c r="E208" s="777" t="s">
        <v>169</v>
      </c>
      <c r="F208" s="776"/>
      <c r="G208" s="604">
        <f>G206*F208</f>
        <v>0</v>
      </c>
      <c r="H208" s="604"/>
      <c r="I208" s="604"/>
      <c r="J208" s="604"/>
      <c r="K208" s="604"/>
      <c r="L208" s="604">
        <v>0</v>
      </c>
      <c r="M208" s="604">
        <f>L208*G208</f>
        <v>0</v>
      </c>
      <c r="N208" s="606">
        <f>M208+K208+I208</f>
        <v>0</v>
      </c>
      <c r="O208" s="143"/>
      <c r="P208" s="184"/>
    </row>
    <row r="209" spans="1:16381" s="45" customFormat="1" ht="18" customHeight="1">
      <c r="A209" s="117"/>
      <c r="B209" s="329" t="s">
        <v>94</v>
      </c>
      <c r="C209" s="659" t="s">
        <v>312</v>
      </c>
      <c r="D209" s="41" t="str">
        <f>D206</f>
        <v>grZ.m.</v>
      </c>
      <c r="E209" s="375" t="str">
        <f>E206</f>
        <v>l.g</v>
      </c>
      <c r="F209" s="604">
        <v>1.07</v>
      </c>
      <c r="G209" s="604">
        <f>G206*1.07</f>
        <v>100.045</v>
      </c>
      <c r="H209" s="604">
        <v>0</v>
      </c>
      <c r="I209" s="604">
        <f>H209*G209</f>
        <v>0</v>
      </c>
      <c r="J209" s="604"/>
      <c r="K209" s="604"/>
      <c r="L209" s="604"/>
      <c r="M209" s="604"/>
      <c r="N209" s="606">
        <f>M209+K209+I209</f>
        <v>0</v>
      </c>
      <c r="O209" s="143"/>
      <c r="P209" s="184"/>
    </row>
    <row r="210" spans="1:16381" s="45" customFormat="1" ht="18" customHeight="1">
      <c r="A210" s="117"/>
      <c r="B210" s="329"/>
      <c r="C210" s="659" t="s">
        <v>313</v>
      </c>
      <c r="D210" s="41" t="s">
        <v>2</v>
      </c>
      <c r="E210" s="777" t="s">
        <v>169</v>
      </c>
      <c r="F210" s="776"/>
      <c r="G210" s="604">
        <f>G206*F210</f>
        <v>0</v>
      </c>
      <c r="H210" s="604">
        <v>0</v>
      </c>
      <c r="I210" s="604">
        <f>H210*G210</f>
        <v>0</v>
      </c>
      <c r="J210" s="604"/>
      <c r="K210" s="604"/>
      <c r="L210" s="604"/>
      <c r="M210" s="604"/>
      <c r="N210" s="606">
        <f>M210+K210+I210</f>
        <v>0</v>
      </c>
      <c r="O210" s="143"/>
      <c r="P210" s="184"/>
    </row>
    <row r="211" spans="1:16381" s="42" customFormat="1" ht="18" customHeight="1">
      <c r="A211" s="859"/>
      <c r="B211" s="860"/>
      <c r="C211" s="853" t="s">
        <v>314</v>
      </c>
      <c r="D211" s="861"/>
      <c r="E211" s="862"/>
      <c r="F211" s="856"/>
      <c r="G211" s="856"/>
      <c r="H211" s="863"/>
      <c r="I211" s="864"/>
      <c r="J211" s="864"/>
      <c r="K211" s="864"/>
      <c r="L211" s="864"/>
      <c r="M211" s="864"/>
      <c r="N211" s="865"/>
      <c r="O211" s="286"/>
      <c r="P211" s="287"/>
      <c r="Q211" s="287"/>
      <c r="R211" s="287"/>
      <c r="S211" s="287"/>
      <c r="T211" s="287"/>
      <c r="U211" s="287"/>
      <c r="V211" s="287"/>
      <c r="W211" s="287"/>
      <c r="X211" s="287"/>
      <c r="Y211" s="287"/>
      <c r="Z211" s="287"/>
      <c r="AA211" s="287"/>
      <c r="AB211" s="287"/>
      <c r="AC211" s="287"/>
      <c r="AD211" s="287"/>
      <c r="AE211" s="287"/>
      <c r="AF211" s="287"/>
      <c r="AG211" s="287"/>
      <c r="AH211" s="287"/>
      <c r="AI211" s="287"/>
      <c r="AJ211" s="287"/>
      <c r="AK211" s="287"/>
      <c r="AL211" s="287"/>
      <c r="AM211" s="287"/>
      <c r="AN211" s="287"/>
      <c r="AO211" s="287"/>
      <c r="AP211" s="287"/>
      <c r="AQ211" s="287"/>
      <c r="AR211" s="287"/>
      <c r="AS211" s="287"/>
      <c r="AT211" s="287"/>
      <c r="AU211" s="287"/>
      <c r="AV211" s="287"/>
      <c r="AW211" s="287"/>
      <c r="AX211" s="287"/>
      <c r="AY211" s="287"/>
      <c r="AZ211" s="287"/>
      <c r="BA211" s="287"/>
      <c r="BB211" s="287"/>
      <c r="BC211" s="287"/>
      <c r="BD211" s="287"/>
      <c r="BE211" s="287"/>
      <c r="BF211" s="287"/>
      <c r="BG211" s="287"/>
      <c r="BH211" s="287"/>
      <c r="BI211" s="287"/>
      <c r="BJ211" s="287"/>
      <c r="BK211" s="287"/>
      <c r="BL211" s="287"/>
      <c r="BM211" s="287"/>
      <c r="BN211" s="287"/>
      <c r="BO211" s="287"/>
      <c r="BP211" s="287"/>
      <c r="BQ211" s="287"/>
      <c r="BR211" s="287"/>
      <c r="BS211" s="287"/>
      <c r="BT211" s="287"/>
      <c r="BU211" s="287"/>
      <c r="BV211" s="287"/>
      <c r="BW211" s="287"/>
      <c r="BX211" s="287"/>
      <c r="BY211" s="287"/>
      <c r="BZ211" s="287"/>
      <c r="CA211" s="287"/>
      <c r="CB211" s="287"/>
      <c r="CC211" s="287"/>
      <c r="CD211" s="287"/>
      <c r="CE211" s="287"/>
      <c r="CF211" s="287"/>
      <c r="CG211" s="287"/>
      <c r="CH211" s="287"/>
      <c r="CI211" s="287"/>
      <c r="CJ211" s="287"/>
      <c r="CK211" s="287"/>
      <c r="CL211" s="287"/>
      <c r="CM211" s="287"/>
      <c r="CN211" s="287"/>
      <c r="CO211" s="287"/>
      <c r="CP211" s="287"/>
      <c r="CQ211" s="287"/>
      <c r="CR211" s="287"/>
      <c r="CS211" s="287"/>
      <c r="CT211" s="287"/>
      <c r="CU211" s="287"/>
      <c r="CV211" s="287"/>
      <c r="CW211" s="287"/>
      <c r="CX211" s="287"/>
      <c r="CY211" s="287"/>
      <c r="CZ211" s="287"/>
      <c r="DA211" s="287"/>
      <c r="DB211" s="287"/>
      <c r="DC211" s="287"/>
      <c r="DD211" s="287"/>
      <c r="DE211" s="287"/>
      <c r="DF211" s="287"/>
      <c r="DG211" s="287"/>
      <c r="DH211" s="287"/>
      <c r="DI211" s="287"/>
      <c r="DJ211" s="287"/>
      <c r="DK211" s="287"/>
      <c r="DL211" s="287"/>
      <c r="DM211" s="287"/>
      <c r="DN211" s="287"/>
      <c r="DO211" s="287"/>
      <c r="DP211" s="287"/>
      <c r="DQ211" s="287"/>
      <c r="DR211" s="287"/>
      <c r="DS211" s="287"/>
      <c r="DT211" s="287"/>
      <c r="DU211" s="287"/>
      <c r="DV211" s="287"/>
      <c r="DW211" s="287"/>
      <c r="DX211" s="287"/>
      <c r="DY211" s="287"/>
      <c r="DZ211" s="287"/>
      <c r="EA211" s="287"/>
      <c r="EB211" s="287"/>
      <c r="EC211" s="287"/>
      <c r="ED211" s="287"/>
      <c r="EE211" s="287"/>
      <c r="EF211" s="287"/>
      <c r="EG211" s="287"/>
      <c r="EH211" s="287"/>
      <c r="EI211" s="287"/>
      <c r="EJ211" s="287"/>
      <c r="EK211" s="287"/>
      <c r="EL211" s="287"/>
      <c r="EM211" s="287"/>
      <c r="EN211" s="287"/>
      <c r="EO211" s="287"/>
      <c r="EP211" s="287"/>
      <c r="EQ211" s="287"/>
      <c r="ER211" s="287"/>
      <c r="ES211" s="287"/>
      <c r="ET211" s="287"/>
      <c r="EU211" s="287"/>
      <c r="EV211" s="287"/>
      <c r="EW211" s="287"/>
      <c r="EX211" s="287"/>
      <c r="EY211" s="287"/>
      <c r="EZ211" s="287"/>
      <c r="FA211" s="287"/>
      <c r="FB211" s="287"/>
      <c r="FC211" s="287"/>
      <c r="FD211" s="287"/>
      <c r="FE211" s="287"/>
      <c r="FF211" s="287"/>
      <c r="FG211" s="287"/>
      <c r="FH211" s="287"/>
      <c r="FI211" s="287"/>
      <c r="FJ211" s="287"/>
      <c r="FK211" s="287"/>
      <c r="FL211" s="287"/>
      <c r="FM211" s="287"/>
      <c r="FN211" s="287"/>
      <c r="FO211" s="287"/>
      <c r="FP211" s="287"/>
      <c r="FQ211" s="287"/>
      <c r="FR211" s="287"/>
      <c r="FS211" s="287"/>
      <c r="FT211" s="287"/>
      <c r="FU211" s="287"/>
      <c r="FV211" s="287"/>
      <c r="FW211" s="287"/>
      <c r="FX211" s="287"/>
      <c r="FY211" s="287"/>
      <c r="FZ211" s="287"/>
      <c r="GA211" s="287"/>
      <c r="GB211" s="287"/>
      <c r="GC211" s="287"/>
      <c r="GD211" s="287"/>
      <c r="GE211" s="287"/>
      <c r="GF211" s="287"/>
      <c r="GG211" s="287"/>
      <c r="GH211" s="287"/>
      <c r="GI211" s="287"/>
      <c r="GJ211" s="287"/>
      <c r="GK211" s="287"/>
      <c r="GL211" s="287"/>
      <c r="GM211" s="287"/>
      <c r="GN211" s="287"/>
      <c r="GO211" s="287"/>
      <c r="GP211" s="287"/>
      <c r="GQ211" s="287"/>
      <c r="GR211" s="287"/>
      <c r="GS211" s="287"/>
      <c r="GT211" s="287"/>
      <c r="GU211" s="287"/>
      <c r="GV211" s="287"/>
      <c r="GW211" s="287"/>
      <c r="GX211" s="287"/>
      <c r="GY211" s="287"/>
      <c r="GZ211" s="287"/>
      <c r="HA211" s="287"/>
      <c r="HB211" s="287"/>
      <c r="HC211" s="287"/>
      <c r="HD211" s="287"/>
      <c r="HE211" s="287"/>
      <c r="HF211" s="287"/>
      <c r="HG211" s="287"/>
      <c r="HH211" s="287"/>
      <c r="HI211" s="287"/>
      <c r="HJ211" s="287"/>
      <c r="HK211" s="287"/>
      <c r="HL211" s="287"/>
      <c r="HM211" s="287"/>
      <c r="HN211" s="287"/>
      <c r="HO211" s="287"/>
      <c r="HP211" s="287"/>
      <c r="HQ211" s="287"/>
      <c r="HR211" s="287"/>
      <c r="HS211" s="287"/>
      <c r="HT211" s="287"/>
      <c r="HU211" s="287"/>
      <c r="HV211" s="287"/>
      <c r="HW211" s="287"/>
      <c r="HX211" s="287"/>
      <c r="HY211" s="287"/>
      <c r="HZ211" s="287"/>
      <c r="IA211" s="287"/>
      <c r="IB211" s="287"/>
      <c r="IC211" s="287"/>
      <c r="ID211" s="287"/>
      <c r="IE211" s="287"/>
      <c r="IF211" s="287"/>
      <c r="IG211" s="287"/>
      <c r="IH211" s="287"/>
      <c r="II211" s="287"/>
      <c r="IJ211" s="287"/>
      <c r="IK211" s="287"/>
      <c r="IL211" s="287"/>
      <c r="IM211" s="287"/>
      <c r="IN211" s="287"/>
      <c r="IO211" s="287"/>
      <c r="IP211" s="287"/>
      <c r="IQ211" s="287"/>
      <c r="IR211" s="287"/>
      <c r="IS211" s="287"/>
      <c r="IT211" s="287"/>
      <c r="IU211" s="287"/>
      <c r="IV211" s="287"/>
      <c r="IW211" s="287"/>
      <c r="IX211" s="287"/>
      <c r="IY211" s="287"/>
      <c r="IZ211" s="287"/>
      <c r="JA211" s="287"/>
      <c r="JB211" s="287"/>
      <c r="JC211" s="287"/>
      <c r="JD211" s="287"/>
      <c r="JE211" s="287"/>
      <c r="JF211" s="287"/>
      <c r="JG211" s="287"/>
      <c r="JH211" s="287"/>
      <c r="JI211" s="287"/>
      <c r="JJ211" s="287"/>
      <c r="JK211" s="287"/>
      <c r="JL211" s="287"/>
      <c r="JM211" s="287"/>
      <c r="JN211" s="287"/>
      <c r="JO211" s="287"/>
      <c r="JP211" s="287"/>
      <c r="JQ211" s="287"/>
      <c r="JR211" s="287"/>
      <c r="JS211" s="287"/>
      <c r="JT211" s="287"/>
      <c r="JU211" s="287"/>
      <c r="JV211" s="287"/>
      <c r="JW211" s="287"/>
      <c r="JX211" s="287"/>
      <c r="JY211" s="287"/>
      <c r="JZ211" s="287"/>
      <c r="KA211" s="287"/>
      <c r="KB211" s="287"/>
      <c r="KC211" s="287"/>
      <c r="KD211" s="287"/>
      <c r="KE211" s="287"/>
      <c r="KF211" s="287"/>
      <c r="KG211" s="287"/>
      <c r="KH211" s="287"/>
      <c r="KI211" s="287"/>
      <c r="KJ211" s="287"/>
      <c r="KK211" s="287"/>
      <c r="KL211" s="287"/>
      <c r="KM211" s="287"/>
      <c r="KN211" s="287"/>
      <c r="KO211" s="287"/>
      <c r="KP211" s="287"/>
      <c r="KQ211" s="287"/>
      <c r="KR211" s="287"/>
      <c r="KS211" s="287"/>
      <c r="KT211" s="287"/>
      <c r="KU211" s="287"/>
      <c r="KV211" s="287"/>
      <c r="KW211" s="287"/>
      <c r="KX211" s="287"/>
      <c r="KY211" s="287"/>
      <c r="KZ211" s="287"/>
      <c r="LA211" s="287"/>
      <c r="LB211" s="287"/>
      <c r="LC211" s="287"/>
      <c r="LD211" s="287"/>
      <c r="LE211" s="287"/>
      <c r="LF211" s="287"/>
      <c r="LG211" s="287"/>
      <c r="LH211" s="287"/>
      <c r="LI211" s="287"/>
      <c r="LJ211" s="287"/>
      <c r="LK211" s="287"/>
      <c r="LL211" s="287"/>
      <c r="LM211" s="287"/>
      <c r="LN211" s="287"/>
      <c r="LO211" s="287"/>
      <c r="LP211" s="287"/>
      <c r="LQ211" s="287"/>
      <c r="LR211" s="287"/>
      <c r="LS211" s="287"/>
      <c r="LT211" s="287"/>
      <c r="LU211" s="287"/>
      <c r="LV211" s="287"/>
      <c r="LW211" s="287"/>
      <c r="LX211" s="287"/>
      <c r="LY211" s="287"/>
      <c r="LZ211" s="287"/>
      <c r="MA211" s="287"/>
      <c r="MB211" s="287"/>
      <c r="MC211" s="287"/>
      <c r="MD211" s="287"/>
      <c r="ME211" s="287"/>
      <c r="MF211" s="287"/>
      <c r="MG211" s="287"/>
      <c r="MH211" s="287"/>
      <c r="MI211" s="287"/>
      <c r="MJ211" s="287"/>
      <c r="MK211" s="287"/>
      <c r="ML211" s="287"/>
      <c r="MM211" s="287"/>
      <c r="MN211" s="287"/>
      <c r="MO211" s="287"/>
      <c r="MP211" s="287"/>
      <c r="MQ211" s="287"/>
      <c r="MR211" s="287"/>
      <c r="MS211" s="287"/>
      <c r="MT211" s="287"/>
      <c r="MU211" s="287"/>
      <c r="MV211" s="287"/>
      <c r="MW211" s="287"/>
      <c r="MX211" s="287"/>
      <c r="MY211" s="287"/>
      <c r="MZ211" s="287"/>
      <c r="NA211" s="287"/>
      <c r="NB211" s="287"/>
      <c r="NC211" s="287"/>
      <c r="ND211" s="287"/>
      <c r="NE211" s="287"/>
      <c r="NF211" s="287"/>
      <c r="NG211" s="287"/>
      <c r="NH211" s="287"/>
      <c r="NI211" s="287"/>
      <c r="NJ211" s="287"/>
      <c r="NK211" s="287"/>
      <c r="NL211" s="287"/>
      <c r="NM211" s="287"/>
      <c r="NN211" s="287"/>
      <c r="NO211" s="287"/>
      <c r="NP211" s="287"/>
      <c r="NQ211" s="287"/>
      <c r="NR211" s="287"/>
      <c r="NS211" s="287"/>
      <c r="NT211" s="287"/>
      <c r="NU211" s="287"/>
      <c r="NV211" s="287"/>
      <c r="NW211" s="287"/>
      <c r="NX211" s="287"/>
      <c r="NY211" s="287"/>
      <c r="NZ211" s="287"/>
      <c r="OA211" s="287"/>
      <c r="OB211" s="287"/>
      <c r="OC211" s="287"/>
      <c r="OD211" s="287"/>
      <c r="OE211" s="287"/>
      <c r="OF211" s="287"/>
      <c r="OG211" s="287"/>
      <c r="OH211" s="287"/>
      <c r="OI211" s="287"/>
      <c r="OJ211" s="287"/>
      <c r="OK211" s="287"/>
      <c r="OL211" s="287"/>
      <c r="OM211" s="287"/>
      <c r="ON211" s="287"/>
      <c r="OO211" s="287"/>
      <c r="OP211" s="287"/>
      <c r="OQ211" s="287"/>
      <c r="OR211" s="287"/>
      <c r="OS211" s="287"/>
      <c r="OT211" s="287"/>
      <c r="OU211" s="287"/>
      <c r="OV211" s="287"/>
      <c r="OW211" s="287"/>
      <c r="OX211" s="287"/>
      <c r="OY211" s="287"/>
      <c r="OZ211" s="287"/>
      <c r="PA211" s="287"/>
      <c r="PB211" s="287"/>
      <c r="PC211" s="287"/>
      <c r="PD211" s="287"/>
      <c r="PE211" s="287"/>
      <c r="PF211" s="287"/>
      <c r="PG211" s="287"/>
      <c r="PH211" s="287"/>
      <c r="PI211" s="287"/>
      <c r="PJ211" s="287"/>
      <c r="PK211" s="287"/>
      <c r="PL211" s="287"/>
      <c r="PM211" s="287"/>
      <c r="PN211" s="287"/>
      <c r="PO211" s="287"/>
      <c r="PP211" s="287"/>
      <c r="PQ211" s="287"/>
      <c r="PR211" s="287"/>
      <c r="PS211" s="287"/>
      <c r="PT211" s="287"/>
      <c r="PU211" s="287"/>
      <c r="PV211" s="287"/>
      <c r="PW211" s="287"/>
      <c r="PX211" s="287"/>
      <c r="PY211" s="287"/>
      <c r="PZ211" s="287"/>
      <c r="QA211" s="287"/>
      <c r="QB211" s="287"/>
      <c r="QC211" s="287"/>
      <c r="QD211" s="287"/>
      <c r="QE211" s="287"/>
      <c r="QF211" s="287"/>
      <c r="QG211" s="287"/>
      <c r="QH211" s="287"/>
      <c r="QI211" s="287"/>
      <c r="QJ211" s="287"/>
      <c r="QK211" s="287"/>
      <c r="QL211" s="287"/>
      <c r="QM211" s="287"/>
      <c r="QN211" s="287"/>
      <c r="QO211" s="287"/>
      <c r="QP211" s="287"/>
      <c r="QQ211" s="287"/>
      <c r="QR211" s="287"/>
      <c r="QS211" s="287"/>
      <c r="QT211" s="287"/>
      <c r="QU211" s="287"/>
      <c r="QV211" s="287"/>
      <c r="QW211" s="287"/>
      <c r="QX211" s="287"/>
      <c r="QY211" s="287"/>
      <c r="QZ211" s="287"/>
      <c r="RA211" s="287"/>
      <c r="RB211" s="287"/>
      <c r="RC211" s="287"/>
      <c r="RD211" s="287"/>
      <c r="RE211" s="287"/>
      <c r="RF211" s="287"/>
      <c r="RG211" s="287"/>
      <c r="RH211" s="287"/>
      <c r="RI211" s="287"/>
      <c r="RJ211" s="287"/>
      <c r="RK211" s="287"/>
      <c r="RL211" s="287"/>
      <c r="RM211" s="287"/>
      <c r="RN211" s="287"/>
      <c r="RO211" s="287"/>
      <c r="RP211" s="287"/>
      <c r="RQ211" s="287"/>
      <c r="RR211" s="287"/>
      <c r="RS211" s="287"/>
      <c r="RT211" s="287"/>
      <c r="RU211" s="287"/>
      <c r="RV211" s="287"/>
      <c r="RW211" s="287"/>
      <c r="RX211" s="287"/>
      <c r="RY211" s="287"/>
      <c r="RZ211" s="287"/>
      <c r="SA211" s="287"/>
      <c r="SB211" s="287"/>
      <c r="SC211" s="287"/>
      <c r="SD211" s="287"/>
      <c r="SE211" s="287"/>
      <c r="SF211" s="287"/>
      <c r="SG211" s="287"/>
      <c r="SH211" s="287"/>
      <c r="SI211" s="287"/>
      <c r="SJ211" s="287"/>
      <c r="SK211" s="287"/>
      <c r="SL211" s="287"/>
      <c r="SM211" s="287"/>
      <c r="SN211" s="287"/>
      <c r="SO211" s="287"/>
      <c r="SP211" s="287"/>
      <c r="SQ211" s="287"/>
      <c r="SR211" s="287"/>
      <c r="SS211" s="287"/>
      <c r="ST211" s="287"/>
      <c r="SU211" s="287"/>
      <c r="SV211" s="287"/>
      <c r="SW211" s="287"/>
      <c r="SX211" s="287"/>
      <c r="SY211" s="287"/>
      <c r="SZ211" s="287"/>
      <c r="TA211" s="287"/>
      <c r="TB211" s="287"/>
      <c r="TC211" s="287"/>
      <c r="TD211" s="287"/>
      <c r="TE211" s="287"/>
      <c r="TF211" s="287"/>
      <c r="TG211" s="287"/>
      <c r="TH211" s="287"/>
      <c r="TI211" s="287"/>
      <c r="TJ211" s="287"/>
      <c r="TK211" s="287"/>
      <c r="TL211" s="287"/>
      <c r="TM211" s="287"/>
      <c r="TN211" s="287"/>
      <c r="TO211" s="287"/>
      <c r="TP211" s="287"/>
      <c r="TQ211" s="287"/>
      <c r="TR211" s="287"/>
      <c r="TS211" s="287"/>
      <c r="TT211" s="287"/>
      <c r="TU211" s="287"/>
      <c r="TV211" s="287"/>
      <c r="TW211" s="287"/>
      <c r="TX211" s="287"/>
      <c r="TY211" s="287"/>
      <c r="TZ211" s="287"/>
      <c r="UA211" s="287"/>
      <c r="UB211" s="287"/>
      <c r="UC211" s="287"/>
      <c r="UD211" s="287"/>
      <c r="UE211" s="287"/>
      <c r="UF211" s="287"/>
      <c r="UG211" s="287"/>
      <c r="UH211" s="287"/>
      <c r="UI211" s="287"/>
      <c r="UJ211" s="287"/>
      <c r="UK211" s="287"/>
      <c r="UL211" s="287"/>
      <c r="UM211" s="287"/>
      <c r="UN211" s="287"/>
      <c r="UO211" s="287"/>
      <c r="UP211" s="287"/>
      <c r="UQ211" s="287"/>
      <c r="UR211" s="287"/>
      <c r="US211" s="287"/>
      <c r="UT211" s="287"/>
      <c r="UU211" s="287"/>
      <c r="UV211" s="287"/>
      <c r="UW211" s="287"/>
      <c r="UX211" s="287"/>
      <c r="UY211" s="287"/>
      <c r="UZ211" s="287"/>
      <c r="VA211" s="287"/>
      <c r="VB211" s="287"/>
      <c r="VC211" s="287"/>
      <c r="VD211" s="287"/>
      <c r="VE211" s="287"/>
      <c r="VF211" s="287"/>
      <c r="VG211" s="287"/>
      <c r="VH211" s="287"/>
      <c r="VI211" s="287"/>
      <c r="VJ211" s="287"/>
      <c r="VK211" s="287"/>
      <c r="VL211" s="287"/>
      <c r="VM211" s="287"/>
      <c r="VN211" s="287"/>
      <c r="VO211" s="287"/>
      <c r="VP211" s="287"/>
      <c r="VQ211" s="287"/>
      <c r="VR211" s="287"/>
      <c r="VS211" s="287"/>
      <c r="VT211" s="287"/>
      <c r="VU211" s="287"/>
      <c r="VV211" s="287"/>
      <c r="VW211" s="287"/>
      <c r="VX211" s="287"/>
      <c r="VY211" s="287"/>
      <c r="VZ211" s="287"/>
      <c r="WA211" s="287"/>
      <c r="WB211" s="287"/>
      <c r="WC211" s="287"/>
      <c r="WD211" s="287"/>
      <c r="WE211" s="287"/>
      <c r="WF211" s="287"/>
      <c r="WG211" s="287"/>
      <c r="WH211" s="287"/>
      <c r="WI211" s="287"/>
      <c r="WJ211" s="287"/>
      <c r="WK211" s="287"/>
      <c r="WL211" s="287"/>
      <c r="WM211" s="287"/>
      <c r="WN211" s="287"/>
      <c r="WO211" s="287"/>
      <c r="WP211" s="287"/>
      <c r="WQ211" s="287"/>
      <c r="WR211" s="287"/>
      <c r="WS211" s="287"/>
      <c r="WT211" s="287"/>
      <c r="WU211" s="287"/>
      <c r="WV211" s="287"/>
      <c r="WW211" s="287"/>
      <c r="WX211" s="287"/>
      <c r="WY211" s="287"/>
      <c r="WZ211" s="287"/>
      <c r="XA211" s="287"/>
      <c r="XB211" s="287"/>
      <c r="XC211" s="287"/>
      <c r="XD211" s="287"/>
      <c r="XE211" s="287"/>
      <c r="XF211" s="287"/>
      <c r="XG211" s="287"/>
      <c r="XH211" s="287"/>
      <c r="XI211" s="287"/>
      <c r="XJ211" s="287"/>
      <c r="XK211" s="287"/>
      <c r="XL211" s="287"/>
      <c r="XM211" s="287"/>
      <c r="XN211" s="287"/>
      <c r="XO211" s="287"/>
      <c r="XP211" s="287"/>
      <c r="XQ211" s="287"/>
      <c r="XR211" s="287"/>
      <c r="XS211" s="287"/>
      <c r="XT211" s="287"/>
      <c r="XU211" s="287"/>
      <c r="XV211" s="287"/>
      <c r="XW211" s="287"/>
      <c r="XX211" s="287"/>
      <c r="XY211" s="287"/>
      <c r="XZ211" s="287"/>
      <c r="YA211" s="287"/>
      <c r="YB211" s="287"/>
      <c r="YC211" s="287"/>
      <c r="YD211" s="287"/>
      <c r="YE211" s="287"/>
      <c r="YF211" s="287"/>
      <c r="YG211" s="287"/>
      <c r="YH211" s="287"/>
      <c r="YI211" s="287"/>
      <c r="YJ211" s="287"/>
      <c r="YK211" s="287"/>
      <c r="YL211" s="287"/>
      <c r="YM211" s="287"/>
      <c r="YN211" s="287"/>
      <c r="YO211" s="287"/>
      <c r="YP211" s="287"/>
      <c r="YQ211" s="287"/>
      <c r="YR211" s="287"/>
      <c r="YS211" s="287"/>
      <c r="YT211" s="287"/>
      <c r="YU211" s="287"/>
      <c r="YV211" s="287"/>
      <c r="YW211" s="287"/>
      <c r="YX211" s="287"/>
      <c r="YY211" s="287"/>
      <c r="YZ211" s="287"/>
      <c r="ZA211" s="287"/>
      <c r="ZB211" s="287"/>
      <c r="ZC211" s="287"/>
      <c r="ZD211" s="287"/>
      <c r="ZE211" s="287"/>
      <c r="ZF211" s="287"/>
      <c r="ZG211" s="287"/>
      <c r="ZH211" s="287"/>
      <c r="ZI211" s="287"/>
      <c r="ZJ211" s="287"/>
      <c r="ZK211" s="287"/>
      <c r="ZL211" s="287"/>
      <c r="ZM211" s="287"/>
      <c r="ZN211" s="287"/>
      <c r="ZO211" s="287"/>
      <c r="ZP211" s="287"/>
      <c r="ZQ211" s="287"/>
      <c r="ZR211" s="287"/>
      <c r="ZS211" s="287"/>
      <c r="ZT211" s="287"/>
      <c r="ZU211" s="287"/>
      <c r="ZV211" s="287"/>
      <c r="ZW211" s="287"/>
      <c r="ZX211" s="287"/>
      <c r="ZY211" s="287"/>
      <c r="ZZ211" s="287"/>
      <c r="AAA211" s="287"/>
      <c r="AAB211" s="287"/>
      <c r="AAC211" s="287"/>
      <c r="AAD211" s="287"/>
      <c r="AAE211" s="287"/>
      <c r="AAF211" s="287"/>
      <c r="AAG211" s="287"/>
      <c r="AAH211" s="287"/>
      <c r="AAI211" s="287"/>
      <c r="AAJ211" s="287"/>
      <c r="AAK211" s="287"/>
      <c r="AAL211" s="287"/>
      <c r="AAM211" s="287"/>
      <c r="AAN211" s="287"/>
      <c r="AAO211" s="287"/>
      <c r="AAP211" s="287"/>
      <c r="AAQ211" s="287"/>
      <c r="AAR211" s="287"/>
      <c r="AAS211" s="287"/>
      <c r="AAT211" s="287"/>
      <c r="AAU211" s="287"/>
      <c r="AAV211" s="287"/>
      <c r="AAW211" s="287"/>
      <c r="AAX211" s="287"/>
      <c r="AAY211" s="287"/>
      <c r="AAZ211" s="287"/>
      <c r="ABA211" s="287"/>
      <c r="ABB211" s="287"/>
      <c r="ABC211" s="287"/>
      <c r="ABD211" s="287"/>
      <c r="ABE211" s="287"/>
      <c r="ABF211" s="287"/>
      <c r="ABG211" s="287"/>
      <c r="ABH211" s="287"/>
      <c r="ABI211" s="287"/>
      <c r="ABJ211" s="287"/>
      <c r="ABK211" s="287"/>
      <c r="ABL211" s="287"/>
      <c r="ABM211" s="287"/>
      <c r="ABN211" s="287"/>
      <c r="ABO211" s="287"/>
      <c r="ABP211" s="287"/>
      <c r="ABQ211" s="287"/>
      <c r="ABR211" s="287"/>
      <c r="ABS211" s="287"/>
      <c r="ABT211" s="287"/>
      <c r="ABU211" s="287"/>
      <c r="ABV211" s="287"/>
      <c r="ABW211" s="287"/>
      <c r="ABX211" s="287"/>
      <c r="ABY211" s="287"/>
      <c r="ABZ211" s="287"/>
      <c r="ACA211" s="287"/>
      <c r="ACB211" s="287"/>
      <c r="ACC211" s="287"/>
      <c r="ACD211" s="287"/>
      <c r="ACE211" s="287"/>
      <c r="ACF211" s="287"/>
      <c r="ACG211" s="287"/>
      <c r="ACH211" s="287"/>
      <c r="ACI211" s="287"/>
      <c r="ACJ211" s="287"/>
      <c r="ACK211" s="287"/>
      <c r="ACL211" s="287"/>
      <c r="ACM211" s="287"/>
      <c r="ACN211" s="287"/>
      <c r="ACO211" s="287"/>
      <c r="ACP211" s="287"/>
      <c r="ACQ211" s="287"/>
      <c r="ACR211" s="287"/>
      <c r="ACS211" s="287"/>
      <c r="ACT211" s="287"/>
      <c r="ACU211" s="287"/>
      <c r="ACV211" s="287"/>
      <c r="ACW211" s="287"/>
      <c r="ACX211" s="287"/>
      <c r="ACY211" s="287"/>
      <c r="ACZ211" s="287"/>
      <c r="ADA211" s="287"/>
      <c r="ADB211" s="287"/>
      <c r="ADC211" s="287"/>
      <c r="ADD211" s="287"/>
      <c r="ADE211" s="287"/>
      <c r="ADF211" s="287"/>
      <c r="ADG211" s="287"/>
      <c r="ADH211" s="287"/>
      <c r="ADI211" s="287"/>
      <c r="ADJ211" s="287"/>
      <c r="ADK211" s="287"/>
      <c r="ADL211" s="287"/>
      <c r="ADM211" s="287"/>
      <c r="ADN211" s="287"/>
      <c r="ADO211" s="287"/>
      <c r="ADP211" s="287"/>
      <c r="ADQ211" s="287"/>
      <c r="ADR211" s="287"/>
      <c r="ADS211" s="287"/>
      <c r="ADT211" s="287"/>
      <c r="ADU211" s="287"/>
      <c r="ADV211" s="287"/>
      <c r="ADW211" s="287"/>
      <c r="ADX211" s="287"/>
      <c r="ADY211" s="287"/>
      <c r="ADZ211" s="287"/>
      <c r="AEA211" s="287"/>
      <c r="AEB211" s="287"/>
      <c r="AEC211" s="287"/>
      <c r="AED211" s="287"/>
      <c r="AEE211" s="287"/>
      <c r="AEF211" s="287"/>
      <c r="AEG211" s="287"/>
      <c r="AEH211" s="287"/>
      <c r="AEI211" s="287"/>
      <c r="AEJ211" s="287"/>
      <c r="AEK211" s="287"/>
      <c r="AEL211" s="287"/>
      <c r="AEM211" s="287"/>
      <c r="AEN211" s="287"/>
      <c r="AEO211" s="287"/>
      <c r="AEP211" s="287"/>
      <c r="AEQ211" s="287"/>
      <c r="AER211" s="287"/>
      <c r="AES211" s="287"/>
      <c r="AET211" s="287"/>
      <c r="AEU211" s="287"/>
      <c r="AEV211" s="287"/>
      <c r="AEW211" s="287"/>
      <c r="AEX211" s="287"/>
      <c r="AEY211" s="287"/>
      <c r="AEZ211" s="287"/>
      <c r="AFA211" s="287"/>
      <c r="AFB211" s="287"/>
      <c r="AFC211" s="287"/>
      <c r="AFD211" s="287"/>
      <c r="AFE211" s="287"/>
      <c r="AFF211" s="287"/>
      <c r="AFG211" s="287"/>
      <c r="AFH211" s="287"/>
      <c r="AFI211" s="287"/>
      <c r="AFJ211" s="287"/>
      <c r="AFK211" s="287"/>
      <c r="AFL211" s="287"/>
      <c r="AFM211" s="287"/>
      <c r="AFN211" s="287"/>
      <c r="AFO211" s="287"/>
      <c r="AFP211" s="287"/>
      <c r="AFQ211" s="287"/>
      <c r="AFR211" s="287"/>
      <c r="AFS211" s="287"/>
      <c r="AFT211" s="287"/>
      <c r="AFU211" s="287"/>
      <c r="AFV211" s="287"/>
      <c r="AFW211" s="287"/>
      <c r="AFX211" s="287"/>
      <c r="AFY211" s="287"/>
      <c r="AFZ211" s="287"/>
      <c r="AGA211" s="287"/>
      <c r="AGB211" s="287"/>
      <c r="AGC211" s="287"/>
      <c r="AGD211" s="287"/>
      <c r="AGE211" s="287"/>
      <c r="AGF211" s="287"/>
      <c r="AGG211" s="287"/>
      <c r="AGH211" s="287"/>
      <c r="AGI211" s="287"/>
      <c r="AGJ211" s="287"/>
      <c r="AGK211" s="287"/>
      <c r="AGL211" s="287"/>
      <c r="AGM211" s="287"/>
      <c r="AGN211" s="287"/>
      <c r="AGO211" s="287"/>
      <c r="AGP211" s="287"/>
      <c r="AGQ211" s="287"/>
      <c r="AGR211" s="287"/>
      <c r="AGS211" s="287"/>
      <c r="AGT211" s="287"/>
      <c r="AGU211" s="287"/>
      <c r="AGV211" s="287"/>
      <c r="AGW211" s="287"/>
      <c r="AGX211" s="287"/>
      <c r="AGY211" s="287"/>
      <c r="AGZ211" s="287"/>
      <c r="AHA211" s="287"/>
      <c r="AHB211" s="287"/>
      <c r="AHC211" s="287"/>
      <c r="AHD211" s="287"/>
      <c r="AHE211" s="287"/>
      <c r="AHF211" s="287"/>
      <c r="AHG211" s="287"/>
      <c r="AHH211" s="287"/>
      <c r="AHI211" s="287"/>
      <c r="AHJ211" s="287"/>
      <c r="AHK211" s="287"/>
      <c r="AHL211" s="287"/>
      <c r="AHM211" s="287"/>
      <c r="AHN211" s="287"/>
      <c r="AHO211" s="287"/>
      <c r="AHP211" s="287"/>
      <c r="AHQ211" s="287"/>
      <c r="AHR211" s="287"/>
      <c r="AHS211" s="287"/>
      <c r="AHT211" s="287"/>
      <c r="AHU211" s="287"/>
      <c r="AHV211" s="287"/>
      <c r="AHW211" s="287"/>
      <c r="AHX211" s="287"/>
      <c r="AHY211" s="287"/>
      <c r="AHZ211" s="287"/>
      <c r="AIA211" s="287"/>
      <c r="AIB211" s="287"/>
      <c r="AIC211" s="287"/>
      <c r="AID211" s="287"/>
      <c r="AIE211" s="287"/>
      <c r="AIF211" s="287"/>
      <c r="AIG211" s="287"/>
      <c r="AIH211" s="287"/>
      <c r="AII211" s="287"/>
      <c r="AIJ211" s="287"/>
      <c r="AIK211" s="287"/>
      <c r="AIL211" s="287"/>
      <c r="AIM211" s="287"/>
      <c r="AIN211" s="287"/>
      <c r="AIO211" s="287"/>
      <c r="AIP211" s="287"/>
      <c r="AIQ211" s="287"/>
      <c r="AIR211" s="287"/>
      <c r="AIS211" s="287"/>
      <c r="AIT211" s="287"/>
      <c r="AIU211" s="287"/>
      <c r="AIV211" s="287"/>
      <c r="AIW211" s="287"/>
      <c r="AIX211" s="287"/>
      <c r="AIY211" s="287"/>
      <c r="AIZ211" s="287"/>
      <c r="AJA211" s="287"/>
      <c r="AJB211" s="287"/>
      <c r="AJC211" s="287"/>
      <c r="AJD211" s="287"/>
      <c r="AJE211" s="287"/>
      <c r="AJF211" s="287"/>
      <c r="AJG211" s="287"/>
      <c r="AJH211" s="287"/>
      <c r="AJI211" s="287"/>
      <c r="AJJ211" s="287"/>
      <c r="AJK211" s="287"/>
      <c r="AJL211" s="287"/>
      <c r="AJM211" s="287"/>
      <c r="AJN211" s="287"/>
      <c r="AJO211" s="287"/>
      <c r="AJP211" s="287"/>
      <c r="AJQ211" s="287"/>
      <c r="AJR211" s="287"/>
      <c r="AJS211" s="287"/>
      <c r="AJT211" s="287"/>
      <c r="AJU211" s="287"/>
      <c r="AJV211" s="287"/>
      <c r="AJW211" s="287"/>
      <c r="AJX211" s="287"/>
      <c r="AJY211" s="287"/>
      <c r="AJZ211" s="287"/>
      <c r="AKA211" s="287"/>
      <c r="AKB211" s="287"/>
      <c r="AKC211" s="287"/>
      <c r="AKD211" s="287"/>
      <c r="AKE211" s="287"/>
      <c r="AKF211" s="287"/>
      <c r="AKG211" s="287"/>
      <c r="AKH211" s="287"/>
      <c r="AKI211" s="287"/>
      <c r="AKJ211" s="287"/>
      <c r="AKK211" s="287"/>
      <c r="AKL211" s="287"/>
      <c r="AKM211" s="287"/>
      <c r="AKN211" s="287"/>
      <c r="AKO211" s="287"/>
      <c r="AKP211" s="287"/>
      <c r="AKQ211" s="287"/>
      <c r="AKR211" s="287"/>
      <c r="AKS211" s="287"/>
      <c r="AKT211" s="287"/>
      <c r="AKU211" s="287"/>
      <c r="AKV211" s="287"/>
      <c r="AKW211" s="287"/>
      <c r="AKX211" s="287"/>
      <c r="AKY211" s="287"/>
      <c r="AKZ211" s="287"/>
      <c r="ALA211" s="287"/>
      <c r="ALB211" s="287"/>
      <c r="ALC211" s="287"/>
      <c r="ALD211" s="287"/>
      <c r="ALE211" s="287"/>
      <c r="ALF211" s="287"/>
      <c r="ALG211" s="287"/>
      <c r="ALH211" s="287"/>
      <c r="ALI211" s="287"/>
      <c r="ALJ211" s="287"/>
      <c r="ALK211" s="287"/>
      <c r="ALL211" s="287"/>
      <c r="ALM211" s="287"/>
      <c r="ALN211" s="287"/>
      <c r="ALO211" s="287"/>
      <c r="ALP211" s="287"/>
      <c r="ALQ211" s="287"/>
      <c r="ALR211" s="287"/>
      <c r="ALS211" s="287"/>
      <c r="ALT211" s="287"/>
      <c r="ALU211" s="287"/>
      <c r="ALV211" s="287"/>
      <c r="ALW211" s="287"/>
      <c r="ALX211" s="287"/>
      <c r="ALY211" s="287"/>
      <c r="ALZ211" s="287"/>
      <c r="AMA211" s="287"/>
      <c r="AMB211" s="287"/>
      <c r="AMC211" s="287"/>
      <c r="AMD211" s="287"/>
      <c r="AME211" s="287"/>
      <c r="AMF211" s="287"/>
      <c r="AMG211" s="287"/>
      <c r="AMH211" s="287"/>
      <c r="AMI211" s="287"/>
      <c r="AMJ211" s="287"/>
      <c r="AMK211" s="287"/>
      <c r="AML211" s="287"/>
      <c r="AMM211" s="287"/>
      <c r="AMN211" s="287"/>
      <c r="AMO211" s="287"/>
      <c r="AMP211" s="287"/>
      <c r="AMQ211" s="287"/>
      <c r="AMR211" s="287"/>
      <c r="AMS211" s="287"/>
      <c r="AMT211" s="287"/>
      <c r="AMU211" s="287"/>
      <c r="AMV211" s="287"/>
      <c r="AMW211" s="287"/>
      <c r="AMX211" s="287"/>
      <c r="AMY211" s="287"/>
      <c r="AMZ211" s="287"/>
      <c r="ANA211" s="287"/>
      <c r="ANB211" s="287"/>
      <c r="ANC211" s="287"/>
      <c r="AND211" s="287"/>
      <c r="ANE211" s="287"/>
      <c r="ANF211" s="287"/>
      <c r="ANG211" s="287"/>
      <c r="ANH211" s="287"/>
      <c r="ANI211" s="287"/>
      <c r="ANJ211" s="287"/>
      <c r="ANK211" s="287"/>
      <c r="ANL211" s="287"/>
      <c r="ANM211" s="287"/>
      <c r="ANN211" s="287"/>
      <c r="ANO211" s="287"/>
      <c r="ANP211" s="287"/>
      <c r="ANQ211" s="287"/>
      <c r="ANR211" s="287"/>
      <c r="ANS211" s="287"/>
      <c r="ANT211" s="287"/>
      <c r="ANU211" s="287"/>
      <c r="ANV211" s="287"/>
      <c r="ANW211" s="287"/>
      <c r="ANX211" s="287"/>
      <c r="ANY211" s="287"/>
      <c r="ANZ211" s="287"/>
      <c r="AOA211" s="287"/>
      <c r="AOB211" s="287"/>
      <c r="AOC211" s="287"/>
      <c r="AOD211" s="287"/>
      <c r="AOE211" s="287"/>
      <c r="AOF211" s="287"/>
      <c r="AOG211" s="287"/>
      <c r="AOH211" s="287"/>
      <c r="AOI211" s="287"/>
      <c r="AOJ211" s="287"/>
      <c r="AOK211" s="287"/>
      <c r="AOL211" s="287"/>
      <c r="AOM211" s="287"/>
      <c r="AON211" s="287"/>
      <c r="AOO211" s="287"/>
      <c r="AOP211" s="287"/>
      <c r="AOQ211" s="287"/>
      <c r="AOR211" s="287"/>
      <c r="AOS211" s="287"/>
      <c r="AOT211" s="287"/>
      <c r="AOU211" s="287"/>
      <c r="AOV211" s="287"/>
      <c r="AOW211" s="287"/>
      <c r="AOX211" s="287"/>
      <c r="AOY211" s="287"/>
      <c r="AOZ211" s="287"/>
      <c r="APA211" s="287"/>
      <c r="APB211" s="287"/>
      <c r="APC211" s="287"/>
      <c r="APD211" s="287"/>
      <c r="APE211" s="287"/>
      <c r="APF211" s="287"/>
      <c r="APG211" s="287"/>
      <c r="APH211" s="287"/>
      <c r="API211" s="287"/>
      <c r="APJ211" s="287"/>
      <c r="APK211" s="287"/>
      <c r="APL211" s="287"/>
      <c r="APM211" s="287"/>
      <c r="APN211" s="287"/>
      <c r="APO211" s="287"/>
      <c r="APP211" s="287"/>
      <c r="APQ211" s="287"/>
      <c r="APR211" s="287"/>
      <c r="APS211" s="287"/>
      <c r="APT211" s="287"/>
      <c r="APU211" s="287"/>
      <c r="APV211" s="287"/>
      <c r="APW211" s="287"/>
      <c r="APX211" s="287"/>
      <c r="APY211" s="287"/>
      <c r="APZ211" s="287"/>
      <c r="AQA211" s="287"/>
      <c r="AQB211" s="287"/>
      <c r="AQC211" s="287"/>
      <c r="AQD211" s="287"/>
      <c r="AQE211" s="287"/>
      <c r="AQF211" s="287"/>
      <c r="AQG211" s="287"/>
      <c r="AQH211" s="287"/>
      <c r="AQI211" s="287"/>
      <c r="AQJ211" s="287"/>
      <c r="AQK211" s="287"/>
      <c r="AQL211" s="287"/>
      <c r="AQM211" s="287"/>
      <c r="AQN211" s="287"/>
      <c r="AQO211" s="287"/>
      <c r="AQP211" s="287"/>
      <c r="AQQ211" s="287"/>
      <c r="AQR211" s="287"/>
      <c r="AQS211" s="287"/>
      <c r="AQT211" s="287"/>
      <c r="AQU211" s="287"/>
      <c r="AQV211" s="287"/>
      <c r="AQW211" s="287"/>
      <c r="AQX211" s="287"/>
      <c r="AQY211" s="287"/>
      <c r="AQZ211" s="287"/>
      <c r="ARA211" s="287"/>
      <c r="ARB211" s="287"/>
      <c r="ARC211" s="287"/>
      <c r="ARD211" s="287"/>
      <c r="ARE211" s="287"/>
      <c r="ARF211" s="287"/>
      <c r="ARG211" s="287"/>
      <c r="ARH211" s="287"/>
      <c r="ARI211" s="287"/>
      <c r="ARJ211" s="287"/>
      <c r="ARK211" s="287"/>
      <c r="ARL211" s="287"/>
      <c r="ARM211" s="287"/>
      <c r="ARN211" s="287"/>
      <c r="ARO211" s="287"/>
      <c r="ARP211" s="287"/>
      <c r="ARQ211" s="287"/>
      <c r="ARR211" s="287"/>
      <c r="ARS211" s="287"/>
      <c r="ART211" s="287"/>
      <c r="ARU211" s="287"/>
      <c r="ARV211" s="287"/>
      <c r="ARW211" s="287"/>
      <c r="ARX211" s="287"/>
      <c r="ARY211" s="287"/>
      <c r="ARZ211" s="287"/>
      <c r="ASA211" s="287"/>
      <c r="ASB211" s="287"/>
      <c r="ASC211" s="287"/>
      <c r="ASD211" s="287"/>
      <c r="ASE211" s="287"/>
      <c r="ASF211" s="287"/>
      <c r="ASG211" s="287"/>
      <c r="ASH211" s="287"/>
      <c r="ASI211" s="287"/>
      <c r="ASJ211" s="287"/>
      <c r="ASK211" s="287"/>
      <c r="ASL211" s="287"/>
      <c r="ASM211" s="287"/>
      <c r="ASN211" s="287"/>
      <c r="ASO211" s="287"/>
      <c r="ASP211" s="287"/>
      <c r="ASQ211" s="287"/>
      <c r="ASR211" s="287"/>
      <c r="ASS211" s="287"/>
      <c r="AST211" s="287"/>
      <c r="ASU211" s="287"/>
      <c r="ASV211" s="287"/>
      <c r="ASW211" s="287"/>
      <c r="ASX211" s="287"/>
      <c r="ASY211" s="287"/>
      <c r="ASZ211" s="287"/>
      <c r="ATA211" s="287"/>
      <c r="ATB211" s="287"/>
      <c r="ATC211" s="287"/>
      <c r="ATD211" s="287"/>
      <c r="ATE211" s="287"/>
      <c r="ATF211" s="287"/>
      <c r="ATG211" s="287"/>
      <c r="ATH211" s="287"/>
      <c r="ATI211" s="287"/>
      <c r="ATJ211" s="287"/>
      <c r="ATK211" s="287"/>
      <c r="ATL211" s="287"/>
      <c r="ATM211" s="287"/>
      <c r="ATN211" s="287"/>
      <c r="ATO211" s="287"/>
      <c r="ATP211" s="287"/>
      <c r="ATQ211" s="287"/>
      <c r="ATR211" s="287"/>
      <c r="ATS211" s="287"/>
      <c r="ATT211" s="287"/>
      <c r="ATU211" s="287"/>
      <c r="ATV211" s="287"/>
      <c r="ATW211" s="287"/>
      <c r="ATX211" s="287"/>
      <c r="ATY211" s="287"/>
      <c r="ATZ211" s="287"/>
      <c r="AUA211" s="287"/>
      <c r="AUB211" s="287"/>
      <c r="AUC211" s="287"/>
      <c r="AUD211" s="287"/>
      <c r="AUE211" s="287"/>
      <c r="AUF211" s="287"/>
      <c r="AUG211" s="287"/>
      <c r="AUH211" s="287"/>
      <c r="AUI211" s="287"/>
      <c r="AUJ211" s="287"/>
      <c r="AUK211" s="287"/>
      <c r="AUL211" s="287"/>
      <c r="AUM211" s="287"/>
      <c r="AUN211" s="287"/>
      <c r="AUO211" s="287"/>
      <c r="AUP211" s="287"/>
      <c r="AUQ211" s="287"/>
      <c r="AUR211" s="287"/>
      <c r="AUS211" s="287"/>
      <c r="AUT211" s="287"/>
      <c r="AUU211" s="287"/>
      <c r="AUV211" s="287"/>
      <c r="AUW211" s="287"/>
      <c r="AUX211" s="287"/>
      <c r="AUY211" s="287"/>
      <c r="AUZ211" s="287"/>
      <c r="AVA211" s="287"/>
      <c r="AVB211" s="287"/>
      <c r="AVC211" s="287"/>
      <c r="AVD211" s="287"/>
      <c r="AVE211" s="287"/>
      <c r="AVF211" s="287"/>
      <c r="AVG211" s="287"/>
      <c r="AVH211" s="287"/>
      <c r="AVI211" s="287"/>
      <c r="AVJ211" s="287"/>
      <c r="AVK211" s="287"/>
      <c r="AVL211" s="287"/>
      <c r="AVM211" s="287"/>
      <c r="AVN211" s="287"/>
      <c r="AVO211" s="287"/>
      <c r="AVP211" s="287"/>
      <c r="AVQ211" s="287"/>
      <c r="AVR211" s="287"/>
      <c r="AVS211" s="287"/>
      <c r="AVT211" s="287"/>
      <c r="AVU211" s="287"/>
      <c r="AVV211" s="287"/>
      <c r="AVW211" s="287"/>
      <c r="AVX211" s="287"/>
      <c r="AVY211" s="287"/>
      <c r="AVZ211" s="287"/>
      <c r="AWA211" s="287"/>
      <c r="AWB211" s="287"/>
      <c r="AWC211" s="287"/>
      <c r="AWD211" s="287"/>
      <c r="AWE211" s="287"/>
      <c r="AWF211" s="287"/>
      <c r="AWG211" s="287"/>
      <c r="AWH211" s="287"/>
      <c r="AWI211" s="287"/>
      <c r="AWJ211" s="287"/>
      <c r="AWK211" s="287"/>
      <c r="AWL211" s="287"/>
      <c r="AWM211" s="287"/>
      <c r="AWN211" s="287"/>
      <c r="AWO211" s="287"/>
      <c r="AWP211" s="287"/>
      <c r="AWQ211" s="287"/>
      <c r="AWR211" s="287"/>
      <c r="AWS211" s="287"/>
      <c r="AWT211" s="287"/>
      <c r="AWU211" s="287"/>
      <c r="AWV211" s="287"/>
      <c r="AWW211" s="287"/>
      <c r="AWX211" s="287"/>
      <c r="AWY211" s="287"/>
      <c r="AWZ211" s="287"/>
      <c r="AXA211" s="287"/>
      <c r="AXB211" s="287"/>
      <c r="AXC211" s="287"/>
      <c r="AXD211" s="287"/>
      <c r="AXE211" s="287"/>
      <c r="AXF211" s="287"/>
      <c r="AXG211" s="287"/>
      <c r="AXH211" s="287"/>
      <c r="AXI211" s="287"/>
      <c r="AXJ211" s="287"/>
      <c r="AXK211" s="287"/>
      <c r="AXL211" s="287"/>
      <c r="AXM211" s="287"/>
      <c r="AXN211" s="287"/>
      <c r="AXO211" s="287"/>
      <c r="AXP211" s="287"/>
      <c r="AXQ211" s="287"/>
      <c r="AXR211" s="287"/>
      <c r="AXS211" s="287"/>
      <c r="AXT211" s="287"/>
      <c r="AXU211" s="287"/>
      <c r="AXV211" s="287"/>
      <c r="AXW211" s="287"/>
      <c r="AXX211" s="287"/>
      <c r="AXY211" s="287"/>
      <c r="AXZ211" s="287"/>
      <c r="AYA211" s="287"/>
      <c r="AYB211" s="287"/>
      <c r="AYC211" s="287"/>
      <c r="AYD211" s="287"/>
      <c r="AYE211" s="287"/>
      <c r="AYF211" s="287"/>
      <c r="AYG211" s="287"/>
      <c r="AYH211" s="287"/>
      <c r="AYI211" s="287"/>
      <c r="AYJ211" s="287"/>
      <c r="AYK211" s="287"/>
      <c r="AYL211" s="287"/>
      <c r="AYM211" s="287"/>
      <c r="AYN211" s="287"/>
      <c r="AYO211" s="287"/>
      <c r="AYP211" s="287"/>
      <c r="AYQ211" s="287"/>
      <c r="AYR211" s="287"/>
      <c r="AYS211" s="287"/>
      <c r="AYT211" s="287"/>
      <c r="AYU211" s="287"/>
      <c r="AYV211" s="287"/>
      <c r="AYW211" s="287"/>
      <c r="AYX211" s="287"/>
      <c r="AYY211" s="287"/>
      <c r="AYZ211" s="287"/>
      <c r="AZA211" s="287"/>
      <c r="AZB211" s="287"/>
      <c r="AZC211" s="287"/>
      <c r="AZD211" s="287"/>
      <c r="AZE211" s="287"/>
      <c r="AZF211" s="287"/>
      <c r="AZG211" s="287"/>
      <c r="AZH211" s="287"/>
      <c r="AZI211" s="287"/>
      <c r="AZJ211" s="287"/>
      <c r="AZK211" s="287"/>
      <c r="AZL211" s="287"/>
      <c r="AZM211" s="287"/>
      <c r="AZN211" s="287"/>
      <c r="AZO211" s="287"/>
      <c r="AZP211" s="287"/>
      <c r="AZQ211" s="287"/>
      <c r="AZR211" s="287"/>
      <c r="AZS211" s="287"/>
      <c r="AZT211" s="287"/>
      <c r="AZU211" s="287"/>
      <c r="AZV211" s="287"/>
      <c r="AZW211" s="287"/>
      <c r="AZX211" s="287"/>
      <c r="AZY211" s="287"/>
      <c r="AZZ211" s="287"/>
      <c r="BAA211" s="287"/>
      <c r="BAB211" s="287"/>
      <c r="BAC211" s="287"/>
      <c r="BAD211" s="287"/>
      <c r="BAE211" s="287"/>
      <c r="BAF211" s="287"/>
      <c r="BAG211" s="287"/>
      <c r="BAH211" s="287"/>
      <c r="BAI211" s="287"/>
      <c r="BAJ211" s="287"/>
      <c r="BAK211" s="287"/>
      <c r="BAL211" s="287"/>
      <c r="BAM211" s="287"/>
      <c r="BAN211" s="287"/>
      <c r="BAO211" s="287"/>
      <c r="BAP211" s="287"/>
      <c r="BAQ211" s="287"/>
      <c r="BAR211" s="287"/>
      <c r="BAS211" s="287"/>
      <c r="BAT211" s="287"/>
      <c r="BAU211" s="287"/>
      <c r="BAV211" s="287"/>
      <c r="BAW211" s="287"/>
      <c r="BAX211" s="287"/>
      <c r="BAY211" s="287"/>
      <c r="BAZ211" s="287"/>
      <c r="BBA211" s="287"/>
      <c r="BBB211" s="287"/>
      <c r="BBC211" s="287"/>
      <c r="BBD211" s="287"/>
      <c r="BBE211" s="287"/>
      <c r="BBF211" s="287"/>
      <c r="BBG211" s="287"/>
      <c r="BBH211" s="287"/>
      <c r="BBI211" s="287"/>
      <c r="BBJ211" s="287"/>
      <c r="BBK211" s="287"/>
      <c r="BBL211" s="287"/>
      <c r="BBM211" s="287"/>
      <c r="BBN211" s="287"/>
      <c r="BBO211" s="287"/>
      <c r="BBP211" s="287"/>
      <c r="BBQ211" s="287"/>
      <c r="BBR211" s="287"/>
      <c r="BBS211" s="287"/>
      <c r="BBT211" s="287"/>
      <c r="BBU211" s="287"/>
      <c r="BBV211" s="287"/>
      <c r="BBW211" s="287"/>
      <c r="BBX211" s="287"/>
      <c r="BBY211" s="287"/>
      <c r="BBZ211" s="287"/>
      <c r="BCA211" s="287"/>
      <c r="BCB211" s="287"/>
      <c r="BCC211" s="287"/>
      <c r="BCD211" s="287"/>
      <c r="BCE211" s="287"/>
      <c r="BCF211" s="287"/>
      <c r="BCG211" s="287"/>
      <c r="BCH211" s="287"/>
      <c r="BCI211" s="287"/>
      <c r="BCJ211" s="287"/>
      <c r="BCK211" s="287"/>
      <c r="BCL211" s="287"/>
      <c r="BCM211" s="287"/>
      <c r="BCN211" s="287"/>
      <c r="BCO211" s="287"/>
      <c r="BCP211" s="287"/>
      <c r="BCQ211" s="287"/>
      <c r="BCR211" s="287"/>
      <c r="BCS211" s="287"/>
      <c r="BCT211" s="287"/>
      <c r="BCU211" s="287"/>
      <c r="BCV211" s="287"/>
      <c r="BCW211" s="287"/>
      <c r="BCX211" s="287"/>
      <c r="BCY211" s="287"/>
      <c r="BCZ211" s="287"/>
      <c r="BDA211" s="287"/>
      <c r="BDB211" s="287"/>
      <c r="BDC211" s="287"/>
      <c r="BDD211" s="287"/>
      <c r="BDE211" s="287"/>
      <c r="BDF211" s="287"/>
      <c r="BDG211" s="287"/>
      <c r="BDH211" s="287"/>
      <c r="BDI211" s="287"/>
      <c r="BDJ211" s="287"/>
      <c r="BDK211" s="287"/>
      <c r="BDL211" s="287"/>
      <c r="BDM211" s="287"/>
      <c r="BDN211" s="287"/>
      <c r="BDO211" s="287"/>
      <c r="BDP211" s="287"/>
      <c r="BDQ211" s="287"/>
      <c r="BDR211" s="287"/>
      <c r="BDS211" s="287"/>
      <c r="BDT211" s="287"/>
      <c r="BDU211" s="287"/>
      <c r="BDV211" s="287"/>
      <c r="BDW211" s="287"/>
      <c r="BDX211" s="287"/>
      <c r="BDY211" s="287"/>
      <c r="BDZ211" s="287"/>
      <c r="BEA211" s="287"/>
      <c r="BEB211" s="287"/>
      <c r="BEC211" s="287"/>
      <c r="BED211" s="287"/>
      <c r="BEE211" s="287"/>
      <c r="BEF211" s="287"/>
      <c r="BEG211" s="287"/>
      <c r="BEH211" s="287"/>
      <c r="BEI211" s="287"/>
      <c r="BEJ211" s="287"/>
      <c r="BEK211" s="287"/>
      <c r="BEL211" s="287"/>
      <c r="BEM211" s="287"/>
      <c r="BEN211" s="287"/>
      <c r="BEO211" s="287"/>
      <c r="BEP211" s="287"/>
      <c r="BEQ211" s="287"/>
      <c r="BER211" s="287"/>
      <c r="BES211" s="287"/>
      <c r="BET211" s="287"/>
      <c r="BEU211" s="287"/>
      <c r="BEV211" s="287"/>
      <c r="BEW211" s="287"/>
      <c r="BEX211" s="287"/>
      <c r="BEY211" s="287"/>
      <c r="BEZ211" s="287"/>
      <c r="BFA211" s="287"/>
      <c r="BFB211" s="287"/>
      <c r="BFC211" s="287"/>
      <c r="BFD211" s="287"/>
      <c r="BFE211" s="287"/>
      <c r="BFF211" s="287"/>
      <c r="BFG211" s="287"/>
      <c r="BFH211" s="287"/>
      <c r="BFI211" s="287"/>
      <c r="BFJ211" s="287"/>
      <c r="BFK211" s="287"/>
      <c r="BFL211" s="287"/>
      <c r="BFM211" s="287"/>
      <c r="BFN211" s="287"/>
      <c r="BFO211" s="287"/>
      <c r="BFP211" s="287"/>
      <c r="BFQ211" s="287"/>
      <c r="BFR211" s="287"/>
      <c r="BFS211" s="287"/>
      <c r="BFT211" s="287"/>
      <c r="BFU211" s="287"/>
      <c r="BFV211" s="287"/>
      <c r="BFW211" s="287"/>
      <c r="BFX211" s="287"/>
      <c r="BFY211" s="287"/>
      <c r="BFZ211" s="287"/>
      <c r="BGA211" s="287"/>
      <c r="BGB211" s="287"/>
      <c r="BGC211" s="287"/>
      <c r="BGD211" s="287"/>
      <c r="BGE211" s="287"/>
      <c r="BGF211" s="287"/>
      <c r="BGG211" s="287"/>
      <c r="BGH211" s="287"/>
      <c r="BGI211" s="287"/>
      <c r="BGJ211" s="287"/>
      <c r="BGK211" s="287"/>
      <c r="BGL211" s="287"/>
      <c r="BGM211" s="287"/>
      <c r="BGN211" s="287"/>
      <c r="BGO211" s="287"/>
      <c r="BGP211" s="287"/>
      <c r="BGQ211" s="287"/>
      <c r="BGR211" s="287"/>
      <c r="BGS211" s="287"/>
      <c r="BGT211" s="287"/>
      <c r="BGU211" s="287"/>
      <c r="BGV211" s="287"/>
      <c r="BGW211" s="287"/>
      <c r="BGX211" s="287"/>
      <c r="BGY211" s="287"/>
      <c r="BGZ211" s="287"/>
      <c r="BHA211" s="287"/>
      <c r="BHB211" s="287"/>
      <c r="BHC211" s="287"/>
      <c r="BHD211" s="287"/>
      <c r="BHE211" s="287"/>
      <c r="BHF211" s="287"/>
      <c r="BHG211" s="287"/>
      <c r="BHH211" s="287"/>
      <c r="BHI211" s="287"/>
      <c r="BHJ211" s="287"/>
      <c r="BHK211" s="287"/>
      <c r="BHL211" s="287"/>
      <c r="BHM211" s="287"/>
      <c r="BHN211" s="287"/>
      <c r="BHO211" s="287"/>
      <c r="BHP211" s="287"/>
      <c r="BHQ211" s="287"/>
      <c r="BHR211" s="287"/>
      <c r="BHS211" s="287"/>
      <c r="BHT211" s="287"/>
      <c r="BHU211" s="287"/>
      <c r="BHV211" s="287"/>
      <c r="BHW211" s="287"/>
      <c r="BHX211" s="287"/>
      <c r="BHY211" s="287"/>
      <c r="BHZ211" s="287"/>
      <c r="BIA211" s="287"/>
      <c r="BIB211" s="287"/>
      <c r="BIC211" s="287"/>
      <c r="BID211" s="287"/>
      <c r="BIE211" s="287"/>
      <c r="BIF211" s="287"/>
      <c r="BIG211" s="287"/>
      <c r="BIH211" s="287"/>
      <c r="BII211" s="287"/>
      <c r="BIJ211" s="287"/>
      <c r="BIK211" s="287"/>
      <c r="BIL211" s="287"/>
      <c r="BIM211" s="287"/>
      <c r="BIN211" s="287"/>
      <c r="BIO211" s="287"/>
      <c r="BIP211" s="287"/>
      <c r="BIQ211" s="287"/>
      <c r="BIR211" s="287"/>
      <c r="BIS211" s="287"/>
      <c r="BIT211" s="287"/>
      <c r="BIU211" s="287"/>
      <c r="BIV211" s="287"/>
      <c r="BIW211" s="287"/>
      <c r="BIX211" s="287"/>
      <c r="BIY211" s="287"/>
      <c r="BIZ211" s="287"/>
      <c r="BJA211" s="287"/>
      <c r="BJB211" s="287"/>
      <c r="BJC211" s="287"/>
      <c r="BJD211" s="287"/>
      <c r="BJE211" s="287"/>
      <c r="BJF211" s="287"/>
      <c r="BJG211" s="287"/>
      <c r="BJH211" s="287"/>
      <c r="BJI211" s="287"/>
      <c r="BJJ211" s="287"/>
      <c r="BJK211" s="287"/>
      <c r="BJL211" s="287"/>
      <c r="BJM211" s="287"/>
      <c r="BJN211" s="287"/>
      <c r="BJO211" s="287"/>
      <c r="BJP211" s="287"/>
      <c r="BJQ211" s="287"/>
      <c r="BJR211" s="287"/>
      <c r="BJS211" s="287"/>
      <c r="BJT211" s="287"/>
      <c r="BJU211" s="287"/>
      <c r="BJV211" s="287"/>
      <c r="BJW211" s="287"/>
      <c r="BJX211" s="287"/>
      <c r="BJY211" s="287"/>
      <c r="BJZ211" s="287"/>
      <c r="BKA211" s="287"/>
      <c r="BKB211" s="287"/>
      <c r="BKC211" s="287"/>
      <c r="BKD211" s="287"/>
      <c r="BKE211" s="287"/>
      <c r="BKF211" s="287"/>
      <c r="BKG211" s="287"/>
      <c r="BKH211" s="287"/>
      <c r="BKI211" s="287"/>
      <c r="BKJ211" s="287"/>
      <c r="BKK211" s="287"/>
      <c r="BKL211" s="287"/>
      <c r="BKM211" s="287"/>
      <c r="BKN211" s="287"/>
      <c r="BKO211" s="287"/>
      <c r="BKP211" s="287"/>
      <c r="BKQ211" s="287"/>
      <c r="BKR211" s="287"/>
      <c r="BKS211" s="287"/>
      <c r="BKT211" s="287"/>
      <c r="BKU211" s="287"/>
      <c r="BKV211" s="287"/>
      <c r="BKW211" s="287"/>
      <c r="BKX211" s="287"/>
      <c r="BKY211" s="287"/>
      <c r="BKZ211" s="287"/>
      <c r="BLA211" s="287"/>
      <c r="BLB211" s="287"/>
      <c r="BLC211" s="287"/>
      <c r="BLD211" s="287"/>
      <c r="BLE211" s="287"/>
      <c r="BLF211" s="287"/>
      <c r="BLG211" s="287"/>
      <c r="BLH211" s="287"/>
      <c r="BLI211" s="287"/>
      <c r="BLJ211" s="287"/>
      <c r="BLK211" s="287"/>
      <c r="BLL211" s="287"/>
      <c r="BLM211" s="287"/>
      <c r="BLN211" s="287"/>
      <c r="BLO211" s="287"/>
      <c r="BLP211" s="287"/>
      <c r="BLQ211" s="287"/>
      <c r="BLR211" s="287"/>
      <c r="BLS211" s="287"/>
      <c r="BLT211" s="287"/>
      <c r="BLU211" s="287"/>
      <c r="BLV211" s="287"/>
      <c r="BLW211" s="287"/>
      <c r="BLX211" s="287"/>
      <c r="BLY211" s="287"/>
      <c r="BLZ211" s="287"/>
      <c r="BMA211" s="287"/>
      <c r="BMB211" s="287"/>
      <c r="BMC211" s="287"/>
      <c r="BMD211" s="287"/>
      <c r="BME211" s="287"/>
      <c r="BMF211" s="287"/>
      <c r="BMG211" s="287"/>
      <c r="BMH211" s="287"/>
      <c r="BMI211" s="287"/>
      <c r="BMJ211" s="287"/>
      <c r="BMK211" s="287"/>
      <c r="BML211" s="287"/>
      <c r="BMM211" s="287"/>
      <c r="BMN211" s="287"/>
      <c r="BMO211" s="287"/>
      <c r="BMP211" s="287"/>
      <c r="BMQ211" s="287"/>
      <c r="BMR211" s="287"/>
      <c r="BMS211" s="287"/>
      <c r="BMT211" s="287"/>
      <c r="BMU211" s="287"/>
      <c r="BMV211" s="287"/>
      <c r="BMW211" s="287"/>
      <c r="BMX211" s="287"/>
      <c r="BMY211" s="287"/>
      <c r="BMZ211" s="287"/>
      <c r="BNA211" s="287"/>
      <c r="BNB211" s="287"/>
      <c r="BNC211" s="287"/>
      <c r="BND211" s="287"/>
      <c r="BNE211" s="287"/>
      <c r="BNF211" s="287"/>
      <c r="BNG211" s="287"/>
      <c r="BNH211" s="287"/>
      <c r="BNI211" s="287"/>
      <c r="BNJ211" s="287"/>
      <c r="BNK211" s="287"/>
      <c r="BNL211" s="287"/>
      <c r="BNM211" s="287"/>
      <c r="BNN211" s="287"/>
      <c r="BNO211" s="287"/>
      <c r="BNP211" s="287"/>
      <c r="BNQ211" s="287"/>
      <c r="BNR211" s="287"/>
      <c r="BNS211" s="287"/>
      <c r="BNT211" s="287"/>
      <c r="BNU211" s="287"/>
      <c r="BNV211" s="287"/>
      <c r="BNW211" s="287"/>
      <c r="BNX211" s="287"/>
      <c r="BNY211" s="287"/>
      <c r="BNZ211" s="287"/>
      <c r="BOA211" s="287"/>
      <c r="BOB211" s="287"/>
      <c r="BOC211" s="287"/>
      <c r="BOD211" s="287"/>
      <c r="BOE211" s="287"/>
      <c r="BOF211" s="287"/>
      <c r="BOG211" s="287"/>
      <c r="BOH211" s="287"/>
      <c r="BOI211" s="287"/>
      <c r="BOJ211" s="287"/>
      <c r="BOK211" s="287"/>
      <c r="BOL211" s="287"/>
      <c r="BOM211" s="287"/>
      <c r="BON211" s="287"/>
      <c r="BOO211" s="287"/>
      <c r="BOP211" s="287"/>
      <c r="BOQ211" s="287"/>
      <c r="BOR211" s="287"/>
      <c r="BOS211" s="287"/>
      <c r="BOT211" s="287"/>
      <c r="BOU211" s="287"/>
      <c r="BOV211" s="287"/>
      <c r="BOW211" s="287"/>
      <c r="BOX211" s="287"/>
      <c r="BOY211" s="287"/>
      <c r="BOZ211" s="287"/>
      <c r="BPA211" s="287"/>
      <c r="BPB211" s="287"/>
      <c r="BPC211" s="287"/>
      <c r="BPD211" s="287"/>
      <c r="BPE211" s="287"/>
      <c r="BPF211" s="287"/>
      <c r="BPG211" s="287"/>
      <c r="BPH211" s="287"/>
      <c r="BPI211" s="287"/>
      <c r="BPJ211" s="287"/>
      <c r="BPK211" s="287"/>
      <c r="BPL211" s="287"/>
      <c r="BPM211" s="287"/>
      <c r="BPN211" s="287"/>
      <c r="BPO211" s="287"/>
      <c r="BPP211" s="287"/>
      <c r="BPQ211" s="287"/>
      <c r="BPR211" s="287"/>
      <c r="BPS211" s="287"/>
      <c r="BPT211" s="287"/>
      <c r="BPU211" s="287"/>
      <c r="BPV211" s="287"/>
      <c r="BPW211" s="287"/>
      <c r="BPX211" s="287"/>
      <c r="BPY211" s="287"/>
      <c r="BPZ211" s="287"/>
      <c r="BQA211" s="287"/>
      <c r="BQB211" s="287"/>
      <c r="BQC211" s="287"/>
      <c r="BQD211" s="287"/>
      <c r="BQE211" s="287"/>
      <c r="BQF211" s="287"/>
      <c r="BQG211" s="287"/>
      <c r="BQH211" s="287"/>
      <c r="BQI211" s="287"/>
      <c r="BQJ211" s="287"/>
      <c r="BQK211" s="287"/>
      <c r="BQL211" s="287"/>
      <c r="BQM211" s="287"/>
      <c r="BQN211" s="287"/>
      <c r="BQO211" s="287"/>
      <c r="BQP211" s="287"/>
      <c r="BQQ211" s="287"/>
      <c r="BQR211" s="287"/>
      <c r="BQS211" s="287"/>
      <c r="BQT211" s="287"/>
      <c r="BQU211" s="287"/>
      <c r="BQV211" s="287"/>
      <c r="BQW211" s="287"/>
      <c r="BQX211" s="287"/>
      <c r="BQY211" s="287"/>
      <c r="BQZ211" s="287"/>
      <c r="BRA211" s="287"/>
      <c r="BRB211" s="287"/>
      <c r="BRC211" s="287"/>
      <c r="BRD211" s="287"/>
      <c r="BRE211" s="287"/>
      <c r="BRF211" s="287"/>
      <c r="BRG211" s="287"/>
      <c r="BRH211" s="287"/>
      <c r="BRI211" s="287"/>
      <c r="BRJ211" s="287"/>
      <c r="BRK211" s="287"/>
      <c r="BRL211" s="287"/>
      <c r="BRM211" s="287"/>
      <c r="BRN211" s="287"/>
      <c r="BRO211" s="287"/>
      <c r="BRP211" s="287"/>
      <c r="BRQ211" s="287"/>
      <c r="BRR211" s="287"/>
      <c r="BRS211" s="287"/>
      <c r="BRT211" s="287"/>
      <c r="BRU211" s="287"/>
      <c r="BRV211" s="287"/>
      <c r="BRW211" s="287"/>
      <c r="BRX211" s="287"/>
      <c r="BRY211" s="287"/>
      <c r="BRZ211" s="287"/>
      <c r="BSA211" s="287"/>
      <c r="BSB211" s="287"/>
      <c r="BSC211" s="287"/>
      <c r="BSD211" s="287"/>
      <c r="BSE211" s="287"/>
      <c r="BSF211" s="287"/>
      <c r="BSG211" s="287"/>
      <c r="BSH211" s="287"/>
      <c r="BSI211" s="287"/>
      <c r="BSJ211" s="287"/>
      <c r="BSK211" s="287"/>
      <c r="BSL211" s="287"/>
      <c r="BSM211" s="287"/>
      <c r="BSN211" s="287"/>
      <c r="BSO211" s="287"/>
      <c r="BSP211" s="287"/>
      <c r="BSQ211" s="287"/>
      <c r="BSR211" s="287"/>
      <c r="BSS211" s="287"/>
      <c r="BST211" s="287"/>
      <c r="BSU211" s="287"/>
      <c r="BSV211" s="287"/>
      <c r="BSW211" s="287"/>
      <c r="BSX211" s="287"/>
      <c r="BSY211" s="287"/>
      <c r="BSZ211" s="287"/>
      <c r="BTA211" s="287"/>
      <c r="BTB211" s="287"/>
      <c r="BTC211" s="287"/>
      <c r="BTD211" s="287"/>
      <c r="BTE211" s="287"/>
      <c r="BTF211" s="287"/>
      <c r="BTG211" s="287"/>
      <c r="BTH211" s="287"/>
      <c r="BTI211" s="287"/>
      <c r="BTJ211" s="287"/>
      <c r="BTK211" s="287"/>
      <c r="BTL211" s="287"/>
      <c r="BTM211" s="287"/>
      <c r="BTN211" s="287"/>
      <c r="BTO211" s="287"/>
      <c r="BTP211" s="287"/>
      <c r="BTQ211" s="287"/>
      <c r="BTR211" s="287"/>
      <c r="BTS211" s="287"/>
      <c r="BTT211" s="287"/>
      <c r="BTU211" s="287"/>
      <c r="BTV211" s="287"/>
      <c r="BTW211" s="287"/>
      <c r="BTX211" s="287"/>
      <c r="BTY211" s="287"/>
      <c r="BTZ211" s="287"/>
      <c r="BUA211" s="287"/>
      <c r="BUB211" s="287"/>
      <c r="BUC211" s="287"/>
      <c r="BUD211" s="287"/>
      <c r="BUE211" s="287"/>
      <c r="BUF211" s="287"/>
      <c r="BUG211" s="287"/>
      <c r="BUH211" s="287"/>
      <c r="BUI211" s="287"/>
      <c r="BUJ211" s="287"/>
      <c r="BUK211" s="287"/>
      <c r="BUL211" s="287"/>
      <c r="BUM211" s="287"/>
      <c r="BUN211" s="287"/>
      <c r="BUO211" s="287"/>
      <c r="BUP211" s="287"/>
      <c r="BUQ211" s="287"/>
      <c r="BUR211" s="287"/>
      <c r="BUS211" s="287"/>
      <c r="BUT211" s="287"/>
      <c r="BUU211" s="287"/>
      <c r="BUV211" s="287"/>
      <c r="BUW211" s="287"/>
      <c r="BUX211" s="287"/>
      <c r="BUY211" s="287"/>
      <c r="BUZ211" s="287"/>
      <c r="BVA211" s="287"/>
      <c r="BVB211" s="287"/>
      <c r="BVC211" s="287"/>
      <c r="BVD211" s="287"/>
      <c r="BVE211" s="287"/>
      <c r="BVF211" s="287"/>
      <c r="BVG211" s="287"/>
      <c r="BVH211" s="287"/>
      <c r="BVI211" s="287"/>
      <c r="BVJ211" s="287"/>
      <c r="BVK211" s="287"/>
      <c r="BVL211" s="287"/>
      <c r="BVM211" s="287"/>
      <c r="BVN211" s="287"/>
      <c r="BVO211" s="287"/>
      <c r="BVP211" s="287"/>
      <c r="BVQ211" s="287"/>
      <c r="BVR211" s="287"/>
      <c r="BVS211" s="287"/>
      <c r="BVT211" s="287"/>
      <c r="BVU211" s="287"/>
      <c r="BVV211" s="287"/>
      <c r="BVW211" s="287"/>
      <c r="BVX211" s="287"/>
      <c r="BVY211" s="287"/>
      <c r="BVZ211" s="287"/>
      <c r="BWA211" s="287"/>
      <c r="BWB211" s="287"/>
      <c r="BWC211" s="287"/>
      <c r="BWD211" s="287"/>
      <c r="BWE211" s="287"/>
      <c r="BWF211" s="287"/>
      <c r="BWG211" s="287"/>
      <c r="BWH211" s="287"/>
      <c r="BWI211" s="287"/>
      <c r="BWJ211" s="287"/>
      <c r="BWK211" s="287"/>
      <c r="BWL211" s="287"/>
      <c r="BWM211" s="287"/>
      <c r="BWN211" s="287"/>
      <c r="BWO211" s="287"/>
      <c r="BWP211" s="287"/>
      <c r="BWQ211" s="287"/>
      <c r="BWR211" s="287"/>
      <c r="BWS211" s="287"/>
      <c r="BWT211" s="287"/>
      <c r="BWU211" s="287"/>
      <c r="BWV211" s="287"/>
      <c r="BWW211" s="287"/>
      <c r="BWX211" s="287"/>
      <c r="BWY211" s="287"/>
      <c r="BWZ211" s="287"/>
      <c r="BXA211" s="287"/>
      <c r="BXB211" s="287"/>
      <c r="BXC211" s="287"/>
      <c r="BXD211" s="287"/>
      <c r="BXE211" s="287"/>
      <c r="BXF211" s="287"/>
      <c r="BXG211" s="287"/>
      <c r="BXH211" s="287"/>
      <c r="BXI211" s="287"/>
      <c r="BXJ211" s="287"/>
      <c r="BXK211" s="287"/>
      <c r="BXL211" s="287"/>
      <c r="BXM211" s="287"/>
      <c r="BXN211" s="287"/>
      <c r="BXO211" s="287"/>
      <c r="BXP211" s="287"/>
      <c r="BXQ211" s="287"/>
      <c r="BXR211" s="287"/>
      <c r="BXS211" s="287"/>
      <c r="BXT211" s="287"/>
      <c r="BXU211" s="287"/>
      <c r="BXV211" s="287"/>
      <c r="BXW211" s="287"/>
      <c r="BXX211" s="287"/>
      <c r="BXY211" s="287"/>
      <c r="BXZ211" s="287"/>
      <c r="BYA211" s="287"/>
      <c r="BYB211" s="287"/>
      <c r="BYC211" s="287"/>
      <c r="BYD211" s="287"/>
      <c r="BYE211" s="287"/>
      <c r="BYF211" s="287"/>
      <c r="BYG211" s="287"/>
      <c r="BYH211" s="287"/>
      <c r="BYI211" s="287"/>
      <c r="BYJ211" s="287"/>
      <c r="BYK211" s="287"/>
      <c r="BYL211" s="287"/>
      <c r="BYM211" s="287"/>
      <c r="BYN211" s="287"/>
      <c r="BYO211" s="287"/>
      <c r="BYP211" s="287"/>
      <c r="BYQ211" s="287"/>
      <c r="BYR211" s="287"/>
      <c r="BYS211" s="287"/>
      <c r="BYT211" s="287"/>
      <c r="BYU211" s="287"/>
      <c r="BYV211" s="287"/>
      <c r="BYW211" s="287"/>
      <c r="BYX211" s="287"/>
      <c r="BYY211" s="287"/>
      <c r="BYZ211" s="287"/>
      <c r="BZA211" s="287"/>
      <c r="BZB211" s="287"/>
      <c r="BZC211" s="287"/>
      <c r="BZD211" s="287"/>
      <c r="BZE211" s="287"/>
      <c r="BZF211" s="287"/>
      <c r="BZG211" s="287"/>
      <c r="BZH211" s="287"/>
      <c r="BZI211" s="287"/>
      <c r="BZJ211" s="287"/>
      <c r="BZK211" s="287"/>
      <c r="BZL211" s="287"/>
      <c r="BZM211" s="287"/>
      <c r="BZN211" s="287"/>
      <c r="BZO211" s="287"/>
      <c r="BZP211" s="287"/>
      <c r="BZQ211" s="287"/>
      <c r="BZR211" s="287"/>
      <c r="BZS211" s="287"/>
      <c r="BZT211" s="287"/>
      <c r="BZU211" s="287"/>
      <c r="BZV211" s="287"/>
      <c r="BZW211" s="287"/>
      <c r="BZX211" s="287"/>
      <c r="BZY211" s="287"/>
      <c r="BZZ211" s="287"/>
      <c r="CAA211" s="287"/>
      <c r="CAB211" s="287"/>
      <c r="CAC211" s="287"/>
      <c r="CAD211" s="287"/>
      <c r="CAE211" s="287"/>
      <c r="CAF211" s="287"/>
      <c r="CAG211" s="287"/>
      <c r="CAH211" s="287"/>
      <c r="CAI211" s="287"/>
      <c r="CAJ211" s="287"/>
      <c r="CAK211" s="287"/>
      <c r="CAL211" s="287"/>
      <c r="CAM211" s="287"/>
      <c r="CAN211" s="287"/>
      <c r="CAO211" s="287"/>
      <c r="CAP211" s="287"/>
      <c r="CAQ211" s="287"/>
      <c r="CAR211" s="287"/>
      <c r="CAS211" s="287"/>
      <c r="CAT211" s="287"/>
      <c r="CAU211" s="287"/>
      <c r="CAV211" s="287"/>
      <c r="CAW211" s="287"/>
      <c r="CAX211" s="287"/>
      <c r="CAY211" s="287"/>
      <c r="CAZ211" s="287"/>
      <c r="CBA211" s="287"/>
      <c r="CBB211" s="287"/>
      <c r="CBC211" s="287"/>
      <c r="CBD211" s="287"/>
      <c r="CBE211" s="287"/>
      <c r="CBF211" s="287"/>
      <c r="CBG211" s="287"/>
      <c r="CBH211" s="287"/>
      <c r="CBI211" s="287"/>
      <c r="CBJ211" s="287"/>
      <c r="CBK211" s="287"/>
      <c r="CBL211" s="287"/>
      <c r="CBM211" s="287"/>
      <c r="CBN211" s="287"/>
      <c r="CBO211" s="287"/>
      <c r="CBP211" s="287"/>
      <c r="CBQ211" s="287"/>
      <c r="CBR211" s="287"/>
      <c r="CBS211" s="287"/>
      <c r="CBT211" s="287"/>
      <c r="CBU211" s="287"/>
      <c r="CBV211" s="287"/>
      <c r="CBW211" s="287"/>
      <c r="CBX211" s="287"/>
      <c r="CBY211" s="287"/>
      <c r="CBZ211" s="287"/>
      <c r="CCA211" s="287"/>
      <c r="CCB211" s="287"/>
      <c r="CCC211" s="287"/>
      <c r="CCD211" s="287"/>
      <c r="CCE211" s="287"/>
      <c r="CCF211" s="287"/>
      <c r="CCG211" s="287"/>
      <c r="CCH211" s="287"/>
      <c r="CCI211" s="287"/>
      <c r="CCJ211" s="287"/>
      <c r="CCK211" s="287"/>
      <c r="CCL211" s="287"/>
      <c r="CCM211" s="287"/>
      <c r="CCN211" s="287"/>
      <c r="CCO211" s="287"/>
      <c r="CCP211" s="287"/>
      <c r="CCQ211" s="287"/>
      <c r="CCR211" s="287"/>
      <c r="CCS211" s="287"/>
      <c r="CCT211" s="287"/>
      <c r="CCU211" s="287"/>
      <c r="CCV211" s="287"/>
      <c r="CCW211" s="287"/>
      <c r="CCX211" s="287"/>
      <c r="CCY211" s="287"/>
      <c r="CCZ211" s="287"/>
      <c r="CDA211" s="287"/>
      <c r="CDB211" s="287"/>
      <c r="CDC211" s="287"/>
      <c r="CDD211" s="287"/>
      <c r="CDE211" s="287"/>
      <c r="CDF211" s="287"/>
      <c r="CDG211" s="287"/>
      <c r="CDH211" s="287"/>
      <c r="CDI211" s="287"/>
      <c r="CDJ211" s="287"/>
      <c r="CDK211" s="287"/>
      <c r="CDL211" s="287"/>
      <c r="CDM211" s="287"/>
      <c r="CDN211" s="287"/>
      <c r="CDO211" s="287"/>
      <c r="CDP211" s="287"/>
      <c r="CDQ211" s="287"/>
      <c r="CDR211" s="287"/>
      <c r="CDS211" s="287"/>
      <c r="CDT211" s="287"/>
      <c r="CDU211" s="287"/>
      <c r="CDV211" s="287"/>
      <c r="CDW211" s="287"/>
      <c r="CDX211" s="287"/>
      <c r="CDY211" s="287"/>
      <c r="CDZ211" s="287"/>
      <c r="CEA211" s="287"/>
      <c r="CEB211" s="287"/>
      <c r="CEC211" s="287"/>
      <c r="CED211" s="287"/>
      <c r="CEE211" s="287"/>
      <c r="CEF211" s="287"/>
      <c r="CEG211" s="287"/>
      <c r="CEH211" s="287"/>
      <c r="CEI211" s="287"/>
      <c r="CEJ211" s="287"/>
      <c r="CEK211" s="287"/>
      <c r="CEL211" s="287"/>
      <c r="CEM211" s="287"/>
      <c r="CEN211" s="287"/>
      <c r="CEO211" s="287"/>
      <c r="CEP211" s="287"/>
      <c r="CEQ211" s="287"/>
      <c r="CER211" s="287"/>
      <c r="CES211" s="287"/>
      <c r="CET211" s="287"/>
      <c r="CEU211" s="287"/>
      <c r="CEV211" s="287"/>
      <c r="CEW211" s="287"/>
      <c r="CEX211" s="287"/>
      <c r="CEY211" s="287"/>
      <c r="CEZ211" s="287"/>
      <c r="CFA211" s="287"/>
      <c r="CFB211" s="287"/>
      <c r="CFC211" s="287"/>
      <c r="CFD211" s="287"/>
      <c r="CFE211" s="287"/>
      <c r="CFF211" s="287"/>
      <c r="CFG211" s="287"/>
      <c r="CFH211" s="287"/>
      <c r="CFI211" s="287"/>
      <c r="CFJ211" s="287"/>
      <c r="CFK211" s="287"/>
      <c r="CFL211" s="287"/>
      <c r="CFM211" s="287"/>
      <c r="CFN211" s="287"/>
      <c r="CFO211" s="287"/>
      <c r="CFP211" s="287"/>
      <c r="CFQ211" s="287"/>
      <c r="CFR211" s="287"/>
      <c r="CFS211" s="287"/>
      <c r="CFT211" s="287"/>
      <c r="CFU211" s="287"/>
      <c r="CFV211" s="287"/>
      <c r="CFW211" s="287"/>
      <c r="CFX211" s="287"/>
      <c r="CFY211" s="287"/>
      <c r="CFZ211" s="287"/>
      <c r="CGA211" s="287"/>
      <c r="CGB211" s="287"/>
      <c r="CGC211" s="287"/>
      <c r="CGD211" s="287"/>
      <c r="CGE211" s="287"/>
      <c r="CGF211" s="287"/>
      <c r="CGG211" s="287"/>
      <c r="CGH211" s="287"/>
      <c r="CGI211" s="287"/>
      <c r="CGJ211" s="287"/>
      <c r="CGK211" s="287"/>
      <c r="CGL211" s="287"/>
      <c r="CGM211" s="287"/>
      <c r="CGN211" s="287"/>
      <c r="CGO211" s="287"/>
      <c r="CGP211" s="287"/>
      <c r="CGQ211" s="287"/>
      <c r="CGR211" s="287"/>
      <c r="CGS211" s="287"/>
      <c r="CGT211" s="287"/>
      <c r="CGU211" s="287"/>
      <c r="CGV211" s="287"/>
      <c r="CGW211" s="287"/>
      <c r="CGX211" s="287"/>
      <c r="CGY211" s="287"/>
      <c r="CGZ211" s="287"/>
      <c r="CHA211" s="287"/>
      <c r="CHB211" s="287"/>
      <c r="CHC211" s="287"/>
      <c r="CHD211" s="287"/>
      <c r="CHE211" s="287"/>
      <c r="CHF211" s="287"/>
      <c r="CHG211" s="287"/>
      <c r="CHH211" s="287"/>
      <c r="CHI211" s="287"/>
      <c r="CHJ211" s="287"/>
      <c r="CHK211" s="287"/>
      <c r="CHL211" s="287"/>
      <c r="CHM211" s="287"/>
      <c r="CHN211" s="287"/>
      <c r="CHO211" s="287"/>
      <c r="CHP211" s="287"/>
      <c r="CHQ211" s="287"/>
      <c r="CHR211" s="287"/>
      <c r="CHS211" s="287"/>
      <c r="CHT211" s="287"/>
      <c r="CHU211" s="287"/>
      <c r="CHV211" s="287"/>
      <c r="CHW211" s="287"/>
      <c r="CHX211" s="287"/>
      <c r="CHY211" s="287"/>
      <c r="CHZ211" s="287"/>
      <c r="CIA211" s="287"/>
      <c r="CIB211" s="287"/>
      <c r="CIC211" s="287"/>
      <c r="CID211" s="287"/>
      <c r="CIE211" s="287"/>
      <c r="CIF211" s="287"/>
      <c r="CIG211" s="287"/>
      <c r="CIH211" s="287"/>
      <c r="CII211" s="287"/>
      <c r="CIJ211" s="287"/>
      <c r="CIK211" s="287"/>
      <c r="CIL211" s="287"/>
      <c r="CIM211" s="287"/>
      <c r="CIN211" s="287"/>
      <c r="CIO211" s="287"/>
      <c r="CIP211" s="287"/>
      <c r="CIQ211" s="287"/>
      <c r="CIR211" s="287"/>
      <c r="CIS211" s="287"/>
      <c r="CIT211" s="287"/>
      <c r="CIU211" s="287"/>
      <c r="CIV211" s="287"/>
      <c r="CIW211" s="287"/>
      <c r="CIX211" s="287"/>
      <c r="CIY211" s="287"/>
      <c r="CIZ211" s="287"/>
      <c r="CJA211" s="287"/>
      <c r="CJB211" s="287"/>
      <c r="CJC211" s="287"/>
      <c r="CJD211" s="287"/>
      <c r="CJE211" s="287"/>
      <c r="CJF211" s="287"/>
      <c r="CJG211" s="287"/>
      <c r="CJH211" s="287"/>
      <c r="CJI211" s="287"/>
      <c r="CJJ211" s="287"/>
      <c r="CJK211" s="287"/>
      <c r="CJL211" s="287"/>
      <c r="CJM211" s="287"/>
      <c r="CJN211" s="287"/>
      <c r="CJO211" s="287"/>
      <c r="CJP211" s="287"/>
      <c r="CJQ211" s="287"/>
      <c r="CJR211" s="287"/>
      <c r="CJS211" s="287"/>
      <c r="CJT211" s="287"/>
      <c r="CJU211" s="287"/>
      <c r="CJV211" s="287"/>
      <c r="CJW211" s="287"/>
      <c r="CJX211" s="287"/>
      <c r="CJY211" s="287"/>
      <c r="CJZ211" s="287"/>
      <c r="CKA211" s="287"/>
      <c r="CKB211" s="287"/>
      <c r="CKC211" s="287"/>
      <c r="CKD211" s="287"/>
      <c r="CKE211" s="287"/>
      <c r="CKF211" s="287"/>
      <c r="CKG211" s="287"/>
      <c r="CKH211" s="287"/>
      <c r="CKI211" s="287"/>
      <c r="CKJ211" s="287"/>
      <c r="CKK211" s="287"/>
      <c r="CKL211" s="287"/>
      <c r="CKM211" s="287"/>
      <c r="CKN211" s="287"/>
      <c r="CKO211" s="287"/>
      <c r="CKP211" s="287"/>
      <c r="CKQ211" s="287"/>
      <c r="CKR211" s="287"/>
      <c r="CKS211" s="287"/>
      <c r="CKT211" s="287"/>
      <c r="CKU211" s="287"/>
      <c r="CKV211" s="287"/>
      <c r="CKW211" s="287"/>
      <c r="CKX211" s="287"/>
      <c r="CKY211" s="287"/>
      <c r="CKZ211" s="287"/>
      <c r="CLA211" s="287"/>
      <c r="CLB211" s="287"/>
      <c r="CLC211" s="287"/>
      <c r="CLD211" s="287"/>
      <c r="CLE211" s="287"/>
      <c r="CLF211" s="287"/>
      <c r="CLG211" s="287"/>
      <c r="CLH211" s="287"/>
      <c r="CLI211" s="287"/>
      <c r="CLJ211" s="287"/>
      <c r="CLK211" s="287"/>
      <c r="CLL211" s="287"/>
      <c r="CLM211" s="287"/>
      <c r="CLN211" s="287"/>
      <c r="CLO211" s="287"/>
      <c r="CLP211" s="287"/>
      <c r="CLQ211" s="287"/>
      <c r="CLR211" s="287"/>
      <c r="CLS211" s="287"/>
      <c r="CLT211" s="287"/>
      <c r="CLU211" s="287"/>
      <c r="CLV211" s="287"/>
      <c r="CLW211" s="287"/>
      <c r="CLX211" s="287"/>
      <c r="CLY211" s="287"/>
      <c r="CLZ211" s="287"/>
      <c r="CMA211" s="287"/>
      <c r="CMB211" s="287"/>
      <c r="CMC211" s="287"/>
      <c r="CMD211" s="287"/>
      <c r="CME211" s="287"/>
      <c r="CMF211" s="287"/>
      <c r="CMG211" s="287"/>
      <c r="CMH211" s="287"/>
      <c r="CMI211" s="287"/>
      <c r="CMJ211" s="287"/>
      <c r="CMK211" s="287"/>
      <c r="CML211" s="287"/>
      <c r="CMM211" s="287"/>
      <c r="CMN211" s="287"/>
      <c r="CMO211" s="287"/>
      <c r="CMP211" s="287"/>
      <c r="CMQ211" s="287"/>
      <c r="CMR211" s="287"/>
      <c r="CMS211" s="287"/>
      <c r="CMT211" s="287"/>
      <c r="CMU211" s="287"/>
      <c r="CMV211" s="287"/>
      <c r="CMW211" s="287"/>
      <c r="CMX211" s="287"/>
      <c r="CMY211" s="287"/>
      <c r="CMZ211" s="287"/>
      <c r="CNA211" s="287"/>
      <c r="CNB211" s="287"/>
      <c r="CNC211" s="287"/>
      <c r="CND211" s="287"/>
      <c r="CNE211" s="287"/>
      <c r="CNF211" s="287"/>
      <c r="CNG211" s="287"/>
      <c r="CNH211" s="287"/>
      <c r="CNI211" s="287"/>
      <c r="CNJ211" s="287"/>
      <c r="CNK211" s="287"/>
      <c r="CNL211" s="287"/>
      <c r="CNM211" s="287"/>
      <c r="CNN211" s="287"/>
      <c r="CNO211" s="287"/>
      <c r="CNP211" s="287"/>
      <c r="CNQ211" s="287"/>
      <c r="CNR211" s="287"/>
      <c r="CNS211" s="287"/>
      <c r="CNT211" s="287"/>
      <c r="CNU211" s="287"/>
      <c r="CNV211" s="287"/>
      <c r="CNW211" s="287"/>
      <c r="CNX211" s="287"/>
      <c r="CNY211" s="287"/>
      <c r="CNZ211" s="287"/>
      <c r="COA211" s="287"/>
      <c r="COB211" s="287"/>
      <c r="COC211" s="287"/>
      <c r="COD211" s="287"/>
      <c r="COE211" s="287"/>
      <c r="COF211" s="287"/>
      <c r="COG211" s="287"/>
      <c r="COH211" s="287"/>
      <c r="COI211" s="287"/>
      <c r="COJ211" s="287"/>
      <c r="COK211" s="287"/>
      <c r="COL211" s="287"/>
      <c r="COM211" s="287"/>
      <c r="CON211" s="287"/>
      <c r="COO211" s="287"/>
      <c r="COP211" s="287"/>
      <c r="COQ211" s="287"/>
      <c r="COR211" s="287"/>
      <c r="COS211" s="287"/>
      <c r="COT211" s="287"/>
      <c r="COU211" s="287"/>
      <c r="COV211" s="287"/>
      <c r="COW211" s="287"/>
      <c r="COX211" s="287"/>
      <c r="COY211" s="287"/>
      <c r="COZ211" s="287"/>
      <c r="CPA211" s="287"/>
      <c r="CPB211" s="287"/>
      <c r="CPC211" s="287"/>
      <c r="CPD211" s="287"/>
      <c r="CPE211" s="287"/>
      <c r="CPF211" s="287"/>
      <c r="CPG211" s="287"/>
      <c r="CPH211" s="287"/>
      <c r="CPI211" s="287"/>
      <c r="CPJ211" s="287"/>
      <c r="CPK211" s="287"/>
      <c r="CPL211" s="287"/>
      <c r="CPM211" s="287"/>
      <c r="CPN211" s="287"/>
      <c r="CPO211" s="287"/>
      <c r="CPP211" s="287"/>
      <c r="CPQ211" s="287"/>
      <c r="CPR211" s="287"/>
      <c r="CPS211" s="287"/>
      <c r="CPT211" s="287"/>
      <c r="CPU211" s="287"/>
      <c r="CPV211" s="287"/>
      <c r="CPW211" s="287"/>
      <c r="CPX211" s="287"/>
      <c r="CPY211" s="287"/>
      <c r="CPZ211" s="287"/>
      <c r="CQA211" s="287"/>
      <c r="CQB211" s="287"/>
      <c r="CQC211" s="287"/>
      <c r="CQD211" s="287"/>
      <c r="CQE211" s="287"/>
      <c r="CQF211" s="287"/>
      <c r="CQG211" s="287"/>
      <c r="CQH211" s="287"/>
      <c r="CQI211" s="287"/>
      <c r="CQJ211" s="287"/>
      <c r="CQK211" s="287"/>
      <c r="CQL211" s="287"/>
      <c r="CQM211" s="287"/>
      <c r="CQN211" s="287"/>
      <c r="CQO211" s="287"/>
      <c r="CQP211" s="287"/>
      <c r="CQQ211" s="287"/>
      <c r="CQR211" s="287"/>
      <c r="CQS211" s="287"/>
      <c r="CQT211" s="287"/>
      <c r="CQU211" s="287"/>
      <c r="CQV211" s="287"/>
      <c r="CQW211" s="287"/>
      <c r="CQX211" s="287"/>
      <c r="CQY211" s="287"/>
      <c r="CQZ211" s="287"/>
      <c r="CRA211" s="287"/>
      <c r="CRB211" s="287"/>
      <c r="CRC211" s="287"/>
      <c r="CRD211" s="287"/>
      <c r="CRE211" s="287"/>
      <c r="CRF211" s="287"/>
      <c r="CRG211" s="287"/>
      <c r="CRH211" s="287"/>
      <c r="CRI211" s="287"/>
      <c r="CRJ211" s="287"/>
      <c r="CRK211" s="287"/>
      <c r="CRL211" s="287"/>
      <c r="CRM211" s="287"/>
      <c r="CRN211" s="287"/>
      <c r="CRO211" s="287"/>
      <c r="CRP211" s="287"/>
      <c r="CRQ211" s="287"/>
      <c r="CRR211" s="287"/>
      <c r="CRS211" s="287"/>
      <c r="CRT211" s="287"/>
      <c r="CRU211" s="287"/>
      <c r="CRV211" s="287"/>
      <c r="CRW211" s="287"/>
      <c r="CRX211" s="287"/>
      <c r="CRY211" s="287"/>
      <c r="CRZ211" s="287"/>
      <c r="CSA211" s="287"/>
      <c r="CSB211" s="287"/>
      <c r="CSC211" s="287"/>
      <c r="CSD211" s="287"/>
      <c r="CSE211" s="287"/>
      <c r="CSF211" s="287"/>
      <c r="CSG211" s="287"/>
      <c r="CSH211" s="287"/>
      <c r="CSI211" s="287"/>
      <c r="CSJ211" s="287"/>
      <c r="CSK211" s="287"/>
      <c r="CSL211" s="287"/>
      <c r="CSM211" s="287"/>
      <c r="CSN211" s="287"/>
      <c r="CSO211" s="287"/>
      <c r="CSP211" s="287"/>
      <c r="CSQ211" s="287"/>
      <c r="CSR211" s="287"/>
      <c r="CSS211" s="287"/>
      <c r="CST211" s="287"/>
      <c r="CSU211" s="287"/>
      <c r="CSV211" s="287"/>
      <c r="CSW211" s="287"/>
      <c r="CSX211" s="287"/>
      <c r="CSY211" s="287"/>
      <c r="CSZ211" s="287"/>
      <c r="CTA211" s="287"/>
      <c r="CTB211" s="287"/>
      <c r="CTC211" s="287"/>
      <c r="CTD211" s="287"/>
      <c r="CTE211" s="287"/>
      <c r="CTF211" s="287"/>
      <c r="CTG211" s="287"/>
      <c r="CTH211" s="287"/>
      <c r="CTI211" s="287"/>
      <c r="CTJ211" s="287"/>
      <c r="CTK211" s="287"/>
      <c r="CTL211" s="287"/>
      <c r="CTM211" s="287"/>
      <c r="CTN211" s="287"/>
      <c r="CTO211" s="287"/>
      <c r="CTP211" s="287"/>
      <c r="CTQ211" s="287"/>
      <c r="CTR211" s="287"/>
      <c r="CTS211" s="287"/>
      <c r="CTT211" s="287"/>
      <c r="CTU211" s="287"/>
      <c r="CTV211" s="287"/>
      <c r="CTW211" s="287"/>
      <c r="CTX211" s="287"/>
      <c r="CTY211" s="287"/>
      <c r="CTZ211" s="287"/>
      <c r="CUA211" s="287"/>
      <c r="CUB211" s="287"/>
      <c r="CUC211" s="287"/>
      <c r="CUD211" s="287"/>
      <c r="CUE211" s="287"/>
      <c r="CUF211" s="287"/>
      <c r="CUG211" s="287"/>
      <c r="CUH211" s="287"/>
      <c r="CUI211" s="287"/>
      <c r="CUJ211" s="287"/>
      <c r="CUK211" s="287"/>
      <c r="CUL211" s="287"/>
      <c r="CUM211" s="287"/>
      <c r="CUN211" s="287"/>
      <c r="CUO211" s="287"/>
      <c r="CUP211" s="287"/>
      <c r="CUQ211" s="287"/>
      <c r="CUR211" s="287"/>
      <c r="CUS211" s="287"/>
      <c r="CUT211" s="287"/>
      <c r="CUU211" s="287"/>
      <c r="CUV211" s="287"/>
      <c r="CUW211" s="287"/>
      <c r="CUX211" s="287"/>
      <c r="CUY211" s="287"/>
      <c r="CUZ211" s="287"/>
      <c r="CVA211" s="287"/>
      <c r="CVB211" s="287"/>
      <c r="CVC211" s="287"/>
      <c r="CVD211" s="287"/>
      <c r="CVE211" s="287"/>
      <c r="CVF211" s="287"/>
      <c r="CVG211" s="287"/>
      <c r="CVH211" s="287"/>
      <c r="CVI211" s="287"/>
      <c r="CVJ211" s="287"/>
      <c r="CVK211" s="287"/>
      <c r="CVL211" s="287"/>
      <c r="CVM211" s="287"/>
      <c r="CVN211" s="287"/>
      <c r="CVO211" s="287"/>
      <c r="CVP211" s="287"/>
      <c r="CVQ211" s="287"/>
      <c r="CVR211" s="287"/>
      <c r="CVS211" s="287"/>
      <c r="CVT211" s="287"/>
      <c r="CVU211" s="287"/>
      <c r="CVV211" s="287"/>
      <c r="CVW211" s="287"/>
      <c r="CVX211" s="287"/>
      <c r="CVY211" s="287"/>
      <c r="CVZ211" s="287"/>
      <c r="CWA211" s="287"/>
      <c r="CWB211" s="287"/>
      <c r="CWC211" s="287"/>
      <c r="CWD211" s="287"/>
      <c r="CWE211" s="287"/>
      <c r="CWF211" s="287"/>
      <c r="CWG211" s="287"/>
      <c r="CWH211" s="287"/>
      <c r="CWI211" s="287"/>
      <c r="CWJ211" s="287"/>
      <c r="CWK211" s="287"/>
      <c r="CWL211" s="287"/>
      <c r="CWM211" s="287"/>
      <c r="CWN211" s="287"/>
      <c r="CWO211" s="287"/>
      <c r="CWP211" s="287"/>
      <c r="CWQ211" s="287"/>
      <c r="CWR211" s="287"/>
      <c r="CWS211" s="287"/>
      <c r="CWT211" s="287"/>
      <c r="CWU211" s="287"/>
      <c r="CWV211" s="287"/>
      <c r="CWW211" s="287"/>
      <c r="CWX211" s="287"/>
      <c r="CWY211" s="287"/>
      <c r="CWZ211" s="287"/>
      <c r="CXA211" s="287"/>
      <c r="CXB211" s="287"/>
      <c r="CXC211" s="287"/>
      <c r="CXD211" s="287"/>
      <c r="CXE211" s="287"/>
      <c r="CXF211" s="287"/>
      <c r="CXG211" s="287"/>
      <c r="CXH211" s="287"/>
      <c r="CXI211" s="287"/>
      <c r="CXJ211" s="287"/>
      <c r="CXK211" s="287"/>
      <c r="CXL211" s="287"/>
      <c r="CXM211" s="287"/>
      <c r="CXN211" s="287"/>
      <c r="CXO211" s="287"/>
      <c r="CXP211" s="287"/>
      <c r="CXQ211" s="287"/>
      <c r="CXR211" s="287"/>
      <c r="CXS211" s="287"/>
      <c r="CXT211" s="287"/>
      <c r="CXU211" s="287"/>
      <c r="CXV211" s="287"/>
      <c r="CXW211" s="287"/>
      <c r="CXX211" s="287"/>
      <c r="CXY211" s="287"/>
      <c r="CXZ211" s="287"/>
      <c r="CYA211" s="287"/>
      <c r="CYB211" s="287"/>
      <c r="CYC211" s="287"/>
      <c r="CYD211" s="287"/>
      <c r="CYE211" s="287"/>
      <c r="CYF211" s="287"/>
      <c r="CYG211" s="287"/>
      <c r="CYH211" s="287"/>
      <c r="CYI211" s="287"/>
      <c r="CYJ211" s="287"/>
      <c r="CYK211" s="287"/>
      <c r="CYL211" s="287"/>
      <c r="CYM211" s="287"/>
      <c r="CYN211" s="287"/>
      <c r="CYO211" s="287"/>
      <c r="CYP211" s="287"/>
      <c r="CYQ211" s="287"/>
      <c r="CYR211" s="287"/>
      <c r="CYS211" s="287"/>
      <c r="CYT211" s="287"/>
      <c r="CYU211" s="287"/>
      <c r="CYV211" s="287"/>
      <c r="CYW211" s="287"/>
      <c r="CYX211" s="287"/>
      <c r="CYY211" s="287"/>
      <c r="CYZ211" s="287"/>
      <c r="CZA211" s="287"/>
      <c r="CZB211" s="287"/>
      <c r="CZC211" s="287"/>
      <c r="CZD211" s="287"/>
      <c r="CZE211" s="287"/>
      <c r="CZF211" s="287"/>
      <c r="CZG211" s="287"/>
      <c r="CZH211" s="287"/>
      <c r="CZI211" s="287"/>
      <c r="CZJ211" s="287"/>
      <c r="CZK211" s="287"/>
      <c r="CZL211" s="287"/>
      <c r="CZM211" s="287"/>
      <c r="CZN211" s="287"/>
      <c r="CZO211" s="287"/>
      <c r="CZP211" s="287"/>
      <c r="CZQ211" s="287"/>
      <c r="CZR211" s="287"/>
      <c r="CZS211" s="287"/>
      <c r="CZT211" s="287"/>
      <c r="CZU211" s="287"/>
      <c r="CZV211" s="287"/>
      <c r="CZW211" s="287"/>
      <c r="CZX211" s="287"/>
      <c r="CZY211" s="287"/>
      <c r="CZZ211" s="287"/>
      <c r="DAA211" s="287"/>
      <c r="DAB211" s="287"/>
      <c r="DAC211" s="287"/>
      <c r="DAD211" s="287"/>
      <c r="DAE211" s="287"/>
      <c r="DAF211" s="287"/>
      <c r="DAG211" s="287"/>
      <c r="DAH211" s="287"/>
      <c r="DAI211" s="287"/>
      <c r="DAJ211" s="287"/>
      <c r="DAK211" s="287"/>
      <c r="DAL211" s="287"/>
      <c r="DAM211" s="287"/>
      <c r="DAN211" s="287"/>
      <c r="DAO211" s="287"/>
      <c r="DAP211" s="287"/>
      <c r="DAQ211" s="287"/>
      <c r="DAR211" s="287"/>
      <c r="DAS211" s="287"/>
      <c r="DAT211" s="287"/>
      <c r="DAU211" s="287"/>
      <c r="DAV211" s="287"/>
      <c r="DAW211" s="287"/>
      <c r="DAX211" s="287"/>
      <c r="DAY211" s="287"/>
      <c r="DAZ211" s="287"/>
      <c r="DBA211" s="287"/>
      <c r="DBB211" s="287"/>
      <c r="DBC211" s="287"/>
      <c r="DBD211" s="287"/>
      <c r="DBE211" s="287"/>
      <c r="DBF211" s="287"/>
      <c r="DBG211" s="287"/>
      <c r="DBH211" s="287"/>
      <c r="DBI211" s="287"/>
      <c r="DBJ211" s="287"/>
      <c r="DBK211" s="287"/>
      <c r="DBL211" s="287"/>
      <c r="DBM211" s="287"/>
      <c r="DBN211" s="287"/>
      <c r="DBO211" s="287"/>
      <c r="DBP211" s="287"/>
      <c r="DBQ211" s="287"/>
      <c r="DBR211" s="287"/>
      <c r="DBS211" s="287"/>
      <c r="DBT211" s="287"/>
      <c r="DBU211" s="287"/>
      <c r="DBV211" s="287"/>
      <c r="DBW211" s="287"/>
      <c r="DBX211" s="287"/>
      <c r="DBY211" s="287"/>
      <c r="DBZ211" s="287"/>
      <c r="DCA211" s="287"/>
      <c r="DCB211" s="287"/>
      <c r="DCC211" s="287"/>
      <c r="DCD211" s="287"/>
      <c r="DCE211" s="287"/>
      <c r="DCF211" s="287"/>
      <c r="DCG211" s="287"/>
      <c r="DCH211" s="287"/>
      <c r="DCI211" s="287"/>
      <c r="DCJ211" s="287"/>
      <c r="DCK211" s="287"/>
      <c r="DCL211" s="287"/>
      <c r="DCM211" s="287"/>
      <c r="DCN211" s="287"/>
      <c r="DCO211" s="287"/>
      <c r="DCP211" s="287"/>
      <c r="DCQ211" s="287"/>
      <c r="DCR211" s="287"/>
      <c r="DCS211" s="287"/>
      <c r="DCT211" s="287"/>
      <c r="DCU211" s="287"/>
      <c r="DCV211" s="287"/>
      <c r="DCW211" s="287"/>
      <c r="DCX211" s="287"/>
      <c r="DCY211" s="287"/>
      <c r="DCZ211" s="287"/>
      <c r="DDA211" s="287"/>
      <c r="DDB211" s="287"/>
      <c r="DDC211" s="287"/>
      <c r="DDD211" s="287"/>
      <c r="DDE211" s="287"/>
      <c r="DDF211" s="287"/>
      <c r="DDG211" s="287"/>
      <c r="DDH211" s="287"/>
      <c r="DDI211" s="287"/>
      <c r="DDJ211" s="287"/>
      <c r="DDK211" s="287"/>
      <c r="DDL211" s="287"/>
      <c r="DDM211" s="287"/>
      <c r="DDN211" s="287"/>
      <c r="DDO211" s="287"/>
      <c r="DDP211" s="287"/>
      <c r="DDQ211" s="287"/>
      <c r="DDR211" s="287"/>
      <c r="DDS211" s="287"/>
      <c r="DDT211" s="287"/>
      <c r="DDU211" s="287"/>
      <c r="DDV211" s="287"/>
      <c r="DDW211" s="287"/>
      <c r="DDX211" s="287"/>
      <c r="DDY211" s="287"/>
      <c r="DDZ211" s="287"/>
      <c r="DEA211" s="287"/>
      <c r="DEB211" s="287"/>
      <c r="DEC211" s="287"/>
      <c r="DED211" s="287"/>
      <c r="DEE211" s="287"/>
      <c r="DEF211" s="287"/>
      <c r="DEG211" s="287"/>
      <c r="DEH211" s="287"/>
      <c r="DEI211" s="287"/>
      <c r="DEJ211" s="287"/>
      <c r="DEK211" s="287"/>
      <c r="DEL211" s="287"/>
      <c r="DEM211" s="287"/>
      <c r="DEN211" s="287"/>
      <c r="DEO211" s="287"/>
      <c r="DEP211" s="287"/>
      <c r="DEQ211" s="287"/>
      <c r="DER211" s="287"/>
      <c r="DES211" s="287"/>
      <c r="DET211" s="287"/>
      <c r="DEU211" s="287"/>
      <c r="DEV211" s="287"/>
      <c r="DEW211" s="287"/>
      <c r="DEX211" s="287"/>
      <c r="DEY211" s="287"/>
      <c r="DEZ211" s="287"/>
      <c r="DFA211" s="287"/>
      <c r="DFB211" s="287"/>
      <c r="DFC211" s="287"/>
      <c r="DFD211" s="287"/>
      <c r="DFE211" s="287"/>
      <c r="DFF211" s="287"/>
      <c r="DFG211" s="287"/>
      <c r="DFH211" s="287"/>
      <c r="DFI211" s="287"/>
      <c r="DFJ211" s="287"/>
      <c r="DFK211" s="287"/>
      <c r="DFL211" s="287"/>
      <c r="DFM211" s="287"/>
      <c r="DFN211" s="287"/>
      <c r="DFO211" s="287"/>
      <c r="DFP211" s="287"/>
      <c r="DFQ211" s="287"/>
      <c r="DFR211" s="287"/>
      <c r="DFS211" s="287"/>
      <c r="DFT211" s="287"/>
      <c r="DFU211" s="287"/>
      <c r="DFV211" s="287"/>
      <c r="DFW211" s="287"/>
      <c r="DFX211" s="287"/>
      <c r="DFY211" s="287"/>
      <c r="DFZ211" s="287"/>
      <c r="DGA211" s="287"/>
      <c r="DGB211" s="287"/>
      <c r="DGC211" s="287"/>
      <c r="DGD211" s="287"/>
      <c r="DGE211" s="287"/>
      <c r="DGF211" s="287"/>
      <c r="DGG211" s="287"/>
      <c r="DGH211" s="287"/>
      <c r="DGI211" s="287"/>
      <c r="DGJ211" s="287"/>
      <c r="DGK211" s="287"/>
      <c r="DGL211" s="287"/>
      <c r="DGM211" s="287"/>
      <c r="DGN211" s="287"/>
      <c r="DGO211" s="287"/>
      <c r="DGP211" s="287"/>
      <c r="DGQ211" s="287"/>
      <c r="DGR211" s="287"/>
      <c r="DGS211" s="287"/>
      <c r="DGT211" s="287"/>
      <c r="DGU211" s="287"/>
      <c r="DGV211" s="287"/>
      <c r="DGW211" s="287"/>
      <c r="DGX211" s="287"/>
      <c r="DGY211" s="287"/>
      <c r="DGZ211" s="287"/>
      <c r="DHA211" s="287"/>
      <c r="DHB211" s="287"/>
      <c r="DHC211" s="287"/>
      <c r="DHD211" s="287"/>
      <c r="DHE211" s="287"/>
      <c r="DHF211" s="287"/>
      <c r="DHG211" s="287"/>
      <c r="DHH211" s="287"/>
      <c r="DHI211" s="287"/>
      <c r="DHJ211" s="287"/>
      <c r="DHK211" s="287"/>
      <c r="DHL211" s="287"/>
      <c r="DHM211" s="287"/>
      <c r="DHN211" s="287"/>
      <c r="DHO211" s="287"/>
      <c r="DHP211" s="287"/>
      <c r="DHQ211" s="287"/>
      <c r="DHR211" s="287"/>
      <c r="DHS211" s="287"/>
      <c r="DHT211" s="287"/>
      <c r="DHU211" s="287"/>
      <c r="DHV211" s="287"/>
      <c r="DHW211" s="287"/>
      <c r="DHX211" s="287"/>
      <c r="DHY211" s="287"/>
      <c r="DHZ211" s="287"/>
      <c r="DIA211" s="287"/>
      <c r="DIB211" s="287"/>
      <c r="DIC211" s="287"/>
      <c r="DID211" s="287"/>
      <c r="DIE211" s="287"/>
      <c r="DIF211" s="287"/>
      <c r="DIG211" s="287"/>
      <c r="DIH211" s="287"/>
      <c r="DII211" s="287"/>
      <c r="DIJ211" s="287"/>
      <c r="DIK211" s="287"/>
      <c r="DIL211" s="287"/>
      <c r="DIM211" s="287"/>
      <c r="DIN211" s="287"/>
      <c r="DIO211" s="287"/>
      <c r="DIP211" s="287"/>
      <c r="DIQ211" s="287"/>
      <c r="DIR211" s="287"/>
      <c r="DIS211" s="287"/>
      <c r="DIT211" s="287"/>
      <c r="DIU211" s="287"/>
      <c r="DIV211" s="287"/>
      <c r="DIW211" s="287"/>
      <c r="DIX211" s="287"/>
      <c r="DIY211" s="287"/>
      <c r="DIZ211" s="287"/>
      <c r="DJA211" s="287"/>
      <c r="DJB211" s="287"/>
      <c r="DJC211" s="287"/>
      <c r="DJD211" s="287"/>
      <c r="DJE211" s="287"/>
      <c r="DJF211" s="287"/>
      <c r="DJG211" s="287"/>
      <c r="DJH211" s="287"/>
      <c r="DJI211" s="287"/>
      <c r="DJJ211" s="287"/>
      <c r="DJK211" s="287"/>
      <c r="DJL211" s="287"/>
      <c r="DJM211" s="287"/>
      <c r="DJN211" s="287"/>
      <c r="DJO211" s="287"/>
      <c r="DJP211" s="287"/>
      <c r="DJQ211" s="287"/>
      <c r="DJR211" s="287"/>
      <c r="DJS211" s="287"/>
      <c r="DJT211" s="287"/>
      <c r="DJU211" s="287"/>
      <c r="DJV211" s="287"/>
      <c r="DJW211" s="287"/>
      <c r="DJX211" s="287"/>
      <c r="DJY211" s="287"/>
      <c r="DJZ211" s="287"/>
      <c r="DKA211" s="287"/>
      <c r="DKB211" s="287"/>
      <c r="DKC211" s="287"/>
      <c r="DKD211" s="287"/>
      <c r="DKE211" s="287"/>
      <c r="DKF211" s="287"/>
      <c r="DKG211" s="287"/>
      <c r="DKH211" s="287"/>
      <c r="DKI211" s="287"/>
      <c r="DKJ211" s="287"/>
      <c r="DKK211" s="287"/>
      <c r="DKL211" s="287"/>
      <c r="DKM211" s="287"/>
      <c r="DKN211" s="287"/>
      <c r="DKO211" s="287"/>
      <c r="DKP211" s="287"/>
      <c r="DKQ211" s="287"/>
      <c r="DKR211" s="287"/>
      <c r="DKS211" s="287"/>
      <c r="DKT211" s="287"/>
      <c r="DKU211" s="287"/>
      <c r="DKV211" s="287"/>
      <c r="DKW211" s="287"/>
      <c r="DKX211" s="287"/>
      <c r="DKY211" s="287"/>
      <c r="DKZ211" s="287"/>
      <c r="DLA211" s="287"/>
      <c r="DLB211" s="287"/>
      <c r="DLC211" s="287"/>
      <c r="DLD211" s="287"/>
      <c r="DLE211" s="287"/>
      <c r="DLF211" s="287"/>
      <c r="DLG211" s="287"/>
      <c r="DLH211" s="287"/>
      <c r="DLI211" s="287"/>
      <c r="DLJ211" s="287"/>
      <c r="DLK211" s="287"/>
      <c r="DLL211" s="287"/>
      <c r="DLM211" s="287"/>
      <c r="DLN211" s="287"/>
      <c r="DLO211" s="287"/>
      <c r="DLP211" s="287"/>
      <c r="DLQ211" s="287"/>
      <c r="DLR211" s="287"/>
      <c r="DLS211" s="287"/>
      <c r="DLT211" s="287"/>
      <c r="DLU211" s="287"/>
      <c r="DLV211" s="287"/>
      <c r="DLW211" s="287"/>
      <c r="DLX211" s="287"/>
      <c r="DLY211" s="287"/>
      <c r="DLZ211" s="287"/>
      <c r="DMA211" s="287"/>
      <c r="DMB211" s="287"/>
      <c r="DMC211" s="287"/>
      <c r="DMD211" s="287"/>
      <c r="DME211" s="287"/>
      <c r="DMF211" s="287"/>
      <c r="DMG211" s="287"/>
      <c r="DMH211" s="287"/>
      <c r="DMI211" s="287"/>
      <c r="DMJ211" s="287"/>
      <c r="DMK211" s="287"/>
      <c r="DML211" s="287"/>
      <c r="DMM211" s="287"/>
      <c r="DMN211" s="287"/>
      <c r="DMO211" s="287"/>
      <c r="DMP211" s="287"/>
      <c r="DMQ211" s="287"/>
      <c r="DMR211" s="287"/>
      <c r="DMS211" s="287"/>
      <c r="DMT211" s="287"/>
      <c r="DMU211" s="287"/>
      <c r="DMV211" s="287"/>
      <c r="DMW211" s="287"/>
      <c r="DMX211" s="287"/>
      <c r="DMY211" s="287"/>
      <c r="DMZ211" s="287"/>
      <c r="DNA211" s="287"/>
      <c r="DNB211" s="287"/>
      <c r="DNC211" s="287"/>
      <c r="DND211" s="287"/>
      <c r="DNE211" s="287"/>
      <c r="DNF211" s="287"/>
      <c r="DNG211" s="287"/>
      <c r="DNH211" s="287"/>
      <c r="DNI211" s="287"/>
      <c r="DNJ211" s="287"/>
      <c r="DNK211" s="287"/>
      <c r="DNL211" s="287"/>
      <c r="DNM211" s="287"/>
      <c r="DNN211" s="287"/>
      <c r="DNO211" s="287"/>
      <c r="DNP211" s="287"/>
      <c r="DNQ211" s="287"/>
      <c r="DNR211" s="287"/>
      <c r="DNS211" s="287"/>
      <c r="DNT211" s="287"/>
      <c r="DNU211" s="287"/>
      <c r="DNV211" s="287"/>
      <c r="DNW211" s="287"/>
      <c r="DNX211" s="287"/>
      <c r="DNY211" s="287"/>
      <c r="DNZ211" s="287"/>
      <c r="DOA211" s="287"/>
      <c r="DOB211" s="287"/>
      <c r="DOC211" s="287"/>
      <c r="DOD211" s="287"/>
      <c r="DOE211" s="287"/>
      <c r="DOF211" s="287"/>
      <c r="DOG211" s="287"/>
      <c r="DOH211" s="287"/>
      <c r="DOI211" s="287"/>
      <c r="DOJ211" s="287"/>
      <c r="DOK211" s="287"/>
      <c r="DOL211" s="287"/>
      <c r="DOM211" s="287"/>
      <c r="DON211" s="287"/>
      <c r="DOO211" s="287"/>
      <c r="DOP211" s="287"/>
      <c r="DOQ211" s="287"/>
      <c r="DOR211" s="287"/>
      <c r="DOS211" s="287"/>
      <c r="DOT211" s="287"/>
      <c r="DOU211" s="287"/>
      <c r="DOV211" s="287"/>
      <c r="DOW211" s="287"/>
      <c r="DOX211" s="287"/>
      <c r="DOY211" s="287"/>
      <c r="DOZ211" s="287"/>
      <c r="DPA211" s="287"/>
      <c r="DPB211" s="287"/>
      <c r="DPC211" s="287"/>
      <c r="DPD211" s="287"/>
      <c r="DPE211" s="287"/>
      <c r="DPF211" s="287"/>
      <c r="DPG211" s="287"/>
      <c r="DPH211" s="287"/>
      <c r="DPI211" s="287"/>
      <c r="DPJ211" s="287"/>
      <c r="DPK211" s="287"/>
      <c r="DPL211" s="287"/>
      <c r="DPM211" s="287"/>
      <c r="DPN211" s="287"/>
      <c r="DPO211" s="287"/>
      <c r="DPP211" s="287"/>
      <c r="DPQ211" s="287"/>
      <c r="DPR211" s="287"/>
      <c r="DPS211" s="287"/>
      <c r="DPT211" s="287"/>
      <c r="DPU211" s="287"/>
      <c r="DPV211" s="287"/>
      <c r="DPW211" s="287"/>
      <c r="DPX211" s="287"/>
      <c r="DPY211" s="287"/>
      <c r="DPZ211" s="287"/>
      <c r="DQA211" s="287"/>
      <c r="DQB211" s="287"/>
      <c r="DQC211" s="287"/>
      <c r="DQD211" s="287"/>
      <c r="DQE211" s="287"/>
      <c r="DQF211" s="287"/>
      <c r="DQG211" s="287"/>
      <c r="DQH211" s="287"/>
      <c r="DQI211" s="287"/>
      <c r="DQJ211" s="287"/>
      <c r="DQK211" s="287"/>
      <c r="DQL211" s="287"/>
      <c r="DQM211" s="287"/>
      <c r="DQN211" s="287"/>
      <c r="DQO211" s="287"/>
      <c r="DQP211" s="287"/>
      <c r="DQQ211" s="287"/>
      <c r="DQR211" s="287"/>
      <c r="DQS211" s="287"/>
      <c r="DQT211" s="287"/>
      <c r="DQU211" s="287"/>
      <c r="DQV211" s="287"/>
      <c r="DQW211" s="287"/>
      <c r="DQX211" s="287"/>
      <c r="DQY211" s="287"/>
      <c r="DQZ211" s="287"/>
      <c r="DRA211" s="287"/>
      <c r="DRB211" s="287"/>
      <c r="DRC211" s="287"/>
      <c r="DRD211" s="287"/>
      <c r="DRE211" s="287"/>
      <c r="DRF211" s="287"/>
      <c r="DRG211" s="287"/>
      <c r="DRH211" s="287"/>
      <c r="DRI211" s="287"/>
      <c r="DRJ211" s="287"/>
      <c r="DRK211" s="287"/>
      <c r="DRL211" s="287"/>
      <c r="DRM211" s="287"/>
      <c r="DRN211" s="287"/>
      <c r="DRO211" s="287"/>
      <c r="DRP211" s="287"/>
      <c r="DRQ211" s="287"/>
      <c r="DRR211" s="287"/>
      <c r="DRS211" s="287"/>
      <c r="DRT211" s="287"/>
      <c r="DRU211" s="287"/>
      <c r="DRV211" s="287"/>
      <c r="DRW211" s="287"/>
      <c r="DRX211" s="287"/>
      <c r="DRY211" s="287"/>
      <c r="DRZ211" s="287"/>
      <c r="DSA211" s="287"/>
      <c r="DSB211" s="287"/>
      <c r="DSC211" s="287"/>
      <c r="DSD211" s="287"/>
      <c r="DSE211" s="287"/>
      <c r="DSF211" s="287"/>
      <c r="DSG211" s="287"/>
      <c r="DSH211" s="287"/>
      <c r="DSI211" s="287"/>
      <c r="DSJ211" s="287"/>
      <c r="DSK211" s="287"/>
      <c r="DSL211" s="287"/>
      <c r="DSM211" s="287"/>
      <c r="DSN211" s="287"/>
      <c r="DSO211" s="287"/>
      <c r="DSP211" s="287"/>
      <c r="DSQ211" s="287"/>
      <c r="DSR211" s="287"/>
      <c r="DSS211" s="287"/>
      <c r="DST211" s="287"/>
      <c r="DSU211" s="287"/>
      <c r="DSV211" s="287"/>
      <c r="DSW211" s="287"/>
      <c r="DSX211" s="287"/>
      <c r="DSY211" s="287"/>
      <c r="DSZ211" s="287"/>
      <c r="DTA211" s="287"/>
      <c r="DTB211" s="287"/>
      <c r="DTC211" s="287"/>
      <c r="DTD211" s="287"/>
      <c r="DTE211" s="287"/>
      <c r="DTF211" s="287"/>
      <c r="DTG211" s="287"/>
      <c r="DTH211" s="287"/>
      <c r="DTI211" s="287"/>
      <c r="DTJ211" s="287"/>
      <c r="DTK211" s="287"/>
      <c r="DTL211" s="287"/>
      <c r="DTM211" s="287"/>
      <c r="DTN211" s="287"/>
      <c r="DTO211" s="287"/>
      <c r="DTP211" s="287"/>
      <c r="DTQ211" s="287"/>
      <c r="DTR211" s="287"/>
      <c r="DTS211" s="287"/>
      <c r="DTT211" s="287"/>
      <c r="DTU211" s="287"/>
      <c r="DTV211" s="287"/>
      <c r="DTW211" s="287"/>
      <c r="DTX211" s="287"/>
      <c r="DTY211" s="287"/>
      <c r="DTZ211" s="287"/>
      <c r="DUA211" s="287"/>
      <c r="DUB211" s="287"/>
      <c r="DUC211" s="287"/>
      <c r="DUD211" s="287"/>
      <c r="DUE211" s="287"/>
      <c r="DUF211" s="287"/>
      <c r="DUG211" s="287"/>
      <c r="DUH211" s="287"/>
      <c r="DUI211" s="287"/>
      <c r="DUJ211" s="287"/>
      <c r="DUK211" s="287"/>
      <c r="DUL211" s="287"/>
      <c r="DUM211" s="287"/>
      <c r="DUN211" s="287"/>
      <c r="DUO211" s="287"/>
      <c r="DUP211" s="287"/>
      <c r="DUQ211" s="287"/>
      <c r="DUR211" s="287"/>
      <c r="DUS211" s="287"/>
      <c r="DUT211" s="287"/>
      <c r="DUU211" s="287"/>
      <c r="DUV211" s="287"/>
      <c r="DUW211" s="287"/>
      <c r="DUX211" s="287"/>
      <c r="DUY211" s="287"/>
      <c r="DUZ211" s="287"/>
      <c r="DVA211" s="287"/>
      <c r="DVB211" s="287"/>
      <c r="DVC211" s="287"/>
      <c r="DVD211" s="287"/>
      <c r="DVE211" s="287"/>
      <c r="DVF211" s="287"/>
      <c r="DVG211" s="287"/>
      <c r="DVH211" s="287"/>
      <c r="DVI211" s="287"/>
      <c r="DVJ211" s="287"/>
      <c r="DVK211" s="287"/>
      <c r="DVL211" s="287"/>
      <c r="DVM211" s="287"/>
      <c r="DVN211" s="287"/>
      <c r="DVO211" s="287"/>
      <c r="DVP211" s="287"/>
      <c r="DVQ211" s="287"/>
      <c r="DVR211" s="287"/>
      <c r="DVS211" s="287"/>
      <c r="DVT211" s="287"/>
      <c r="DVU211" s="287"/>
      <c r="DVV211" s="287"/>
      <c r="DVW211" s="287"/>
      <c r="DVX211" s="287"/>
      <c r="DVY211" s="287"/>
      <c r="DVZ211" s="287"/>
      <c r="DWA211" s="287"/>
      <c r="DWB211" s="287"/>
      <c r="DWC211" s="287"/>
      <c r="DWD211" s="287"/>
      <c r="DWE211" s="287"/>
      <c r="DWF211" s="287"/>
      <c r="DWG211" s="287"/>
      <c r="DWH211" s="287"/>
      <c r="DWI211" s="287"/>
      <c r="DWJ211" s="287"/>
      <c r="DWK211" s="287"/>
      <c r="DWL211" s="287"/>
      <c r="DWM211" s="287"/>
      <c r="DWN211" s="287"/>
      <c r="DWO211" s="287"/>
      <c r="DWP211" s="287"/>
      <c r="DWQ211" s="287"/>
      <c r="DWR211" s="287"/>
      <c r="DWS211" s="287"/>
      <c r="DWT211" s="287"/>
      <c r="DWU211" s="287"/>
      <c r="DWV211" s="287"/>
      <c r="DWW211" s="287"/>
      <c r="DWX211" s="287"/>
      <c r="DWY211" s="287"/>
      <c r="DWZ211" s="287"/>
      <c r="DXA211" s="287"/>
      <c r="DXB211" s="287"/>
      <c r="DXC211" s="287"/>
      <c r="DXD211" s="287"/>
      <c r="DXE211" s="287"/>
      <c r="DXF211" s="287"/>
      <c r="DXG211" s="287"/>
      <c r="DXH211" s="287"/>
      <c r="DXI211" s="287"/>
      <c r="DXJ211" s="287"/>
      <c r="DXK211" s="287"/>
      <c r="DXL211" s="287"/>
      <c r="DXM211" s="287"/>
      <c r="DXN211" s="287"/>
      <c r="DXO211" s="287"/>
      <c r="DXP211" s="287"/>
      <c r="DXQ211" s="287"/>
      <c r="DXR211" s="287"/>
      <c r="DXS211" s="287"/>
      <c r="DXT211" s="287"/>
      <c r="DXU211" s="287"/>
      <c r="DXV211" s="287"/>
      <c r="DXW211" s="287"/>
      <c r="DXX211" s="287"/>
      <c r="DXY211" s="287"/>
      <c r="DXZ211" s="287"/>
      <c r="DYA211" s="287"/>
      <c r="DYB211" s="287"/>
      <c r="DYC211" s="287"/>
      <c r="DYD211" s="287"/>
      <c r="DYE211" s="287"/>
      <c r="DYF211" s="287"/>
      <c r="DYG211" s="287"/>
      <c r="DYH211" s="287"/>
      <c r="DYI211" s="287"/>
      <c r="DYJ211" s="287"/>
      <c r="DYK211" s="287"/>
      <c r="DYL211" s="287"/>
      <c r="DYM211" s="287"/>
      <c r="DYN211" s="287"/>
      <c r="DYO211" s="287"/>
      <c r="DYP211" s="287"/>
      <c r="DYQ211" s="287"/>
      <c r="DYR211" s="287"/>
      <c r="DYS211" s="287"/>
      <c r="DYT211" s="287"/>
      <c r="DYU211" s="287"/>
      <c r="DYV211" s="287"/>
      <c r="DYW211" s="287"/>
      <c r="DYX211" s="287"/>
      <c r="DYY211" s="287"/>
      <c r="DYZ211" s="287"/>
      <c r="DZA211" s="287"/>
      <c r="DZB211" s="287"/>
      <c r="DZC211" s="287"/>
      <c r="DZD211" s="287"/>
      <c r="DZE211" s="287"/>
      <c r="DZF211" s="287"/>
      <c r="DZG211" s="287"/>
      <c r="DZH211" s="287"/>
      <c r="DZI211" s="287"/>
      <c r="DZJ211" s="287"/>
      <c r="DZK211" s="287"/>
      <c r="DZL211" s="287"/>
      <c r="DZM211" s="287"/>
      <c r="DZN211" s="287"/>
      <c r="DZO211" s="287"/>
      <c r="DZP211" s="287"/>
      <c r="DZQ211" s="287"/>
      <c r="DZR211" s="287"/>
      <c r="DZS211" s="287"/>
      <c r="DZT211" s="287"/>
      <c r="DZU211" s="287"/>
      <c r="DZV211" s="287"/>
      <c r="DZW211" s="287"/>
      <c r="DZX211" s="287"/>
      <c r="DZY211" s="287"/>
      <c r="DZZ211" s="287"/>
      <c r="EAA211" s="287"/>
      <c r="EAB211" s="287"/>
      <c r="EAC211" s="287"/>
      <c r="EAD211" s="287"/>
      <c r="EAE211" s="287"/>
      <c r="EAF211" s="287"/>
      <c r="EAG211" s="287"/>
      <c r="EAH211" s="287"/>
      <c r="EAI211" s="287"/>
      <c r="EAJ211" s="287"/>
      <c r="EAK211" s="287"/>
      <c r="EAL211" s="287"/>
      <c r="EAM211" s="287"/>
      <c r="EAN211" s="287"/>
      <c r="EAO211" s="287"/>
      <c r="EAP211" s="287"/>
      <c r="EAQ211" s="287"/>
      <c r="EAR211" s="287"/>
      <c r="EAS211" s="287"/>
      <c r="EAT211" s="287"/>
      <c r="EAU211" s="287"/>
      <c r="EAV211" s="287"/>
      <c r="EAW211" s="287"/>
      <c r="EAX211" s="287"/>
      <c r="EAY211" s="287"/>
      <c r="EAZ211" s="287"/>
      <c r="EBA211" s="287"/>
      <c r="EBB211" s="287"/>
      <c r="EBC211" s="287"/>
      <c r="EBD211" s="287"/>
      <c r="EBE211" s="287"/>
      <c r="EBF211" s="287"/>
      <c r="EBG211" s="287"/>
      <c r="EBH211" s="287"/>
      <c r="EBI211" s="287"/>
      <c r="EBJ211" s="287"/>
      <c r="EBK211" s="287"/>
      <c r="EBL211" s="287"/>
      <c r="EBM211" s="287"/>
      <c r="EBN211" s="287"/>
      <c r="EBO211" s="287"/>
      <c r="EBP211" s="287"/>
      <c r="EBQ211" s="287"/>
      <c r="EBR211" s="287"/>
      <c r="EBS211" s="287"/>
      <c r="EBT211" s="287"/>
      <c r="EBU211" s="287"/>
      <c r="EBV211" s="287"/>
      <c r="EBW211" s="287"/>
      <c r="EBX211" s="287"/>
      <c r="EBY211" s="287"/>
      <c r="EBZ211" s="287"/>
      <c r="ECA211" s="287"/>
      <c r="ECB211" s="287"/>
      <c r="ECC211" s="287"/>
      <c r="ECD211" s="287"/>
      <c r="ECE211" s="287"/>
      <c r="ECF211" s="287"/>
      <c r="ECG211" s="287"/>
      <c r="ECH211" s="287"/>
      <c r="ECI211" s="287"/>
      <c r="ECJ211" s="287"/>
      <c r="ECK211" s="287"/>
      <c r="ECL211" s="287"/>
      <c r="ECM211" s="287"/>
      <c r="ECN211" s="287"/>
      <c r="ECO211" s="287"/>
      <c r="ECP211" s="287"/>
      <c r="ECQ211" s="287"/>
      <c r="ECR211" s="287"/>
      <c r="ECS211" s="287"/>
      <c r="ECT211" s="287"/>
      <c r="ECU211" s="287"/>
      <c r="ECV211" s="287"/>
      <c r="ECW211" s="287"/>
      <c r="ECX211" s="287"/>
      <c r="ECY211" s="287"/>
      <c r="ECZ211" s="287"/>
      <c r="EDA211" s="287"/>
      <c r="EDB211" s="287"/>
      <c r="EDC211" s="287"/>
      <c r="EDD211" s="287"/>
      <c r="EDE211" s="287"/>
      <c r="EDF211" s="287"/>
      <c r="EDG211" s="287"/>
      <c r="EDH211" s="287"/>
      <c r="EDI211" s="287"/>
      <c r="EDJ211" s="287"/>
      <c r="EDK211" s="287"/>
      <c r="EDL211" s="287"/>
      <c r="EDM211" s="287"/>
      <c r="EDN211" s="287"/>
      <c r="EDO211" s="287"/>
      <c r="EDP211" s="287"/>
      <c r="EDQ211" s="287"/>
      <c r="EDR211" s="287"/>
      <c r="EDS211" s="287"/>
      <c r="EDT211" s="287"/>
      <c r="EDU211" s="287"/>
      <c r="EDV211" s="287"/>
      <c r="EDW211" s="287"/>
      <c r="EDX211" s="287"/>
      <c r="EDY211" s="287"/>
      <c r="EDZ211" s="287"/>
      <c r="EEA211" s="287"/>
      <c r="EEB211" s="287"/>
      <c r="EEC211" s="287"/>
      <c r="EED211" s="287"/>
      <c r="EEE211" s="287"/>
      <c r="EEF211" s="287"/>
      <c r="EEG211" s="287"/>
      <c r="EEH211" s="287"/>
      <c r="EEI211" s="287"/>
      <c r="EEJ211" s="287"/>
      <c r="EEK211" s="287"/>
      <c r="EEL211" s="287"/>
      <c r="EEM211" s="287"/>
      <c r="EEN211" s="287"/>
      <c r="EEO211" s="287"/>
      <c r="EEP211" s="287"/>
      <c r="EEQ211" s="287"/>
      <c r="EER211" s="287"/>
      <c r="EES211" s="287"/>
      <c r="EET211" s="287"/>
      <c r="EEU211" s="287"/>
      <c r="EEV211" s="287"/>
      <c r="EEW211" s="287"/>
      <c r="EEX211" s="287"/>
      <c r="EEY211" s="287"/>
      <c r="EEZ211" s="287"/>
      <c r="EFA211" s="287"/>
      <c r="EFB211" s="287"/>
      <c r="EFC211" s="287"/>
      <c r="EFD211" s="287"/>
      <c r="EFE211" s="287"/>
      <c r="EFF211" s="287"/>
      <c r="EFG211" s="287"/>
      <c r="EFH211" s="287"/>
      <c r="EFI211" s="287"/>
      <c r="EFJ211" s="287"/>
      <c r="EFK211" s="287"/>
      <c r="EFL211" s="287"/>
      <c r="EFM211" s="287"/>
      <c r="EFN211" s="287"/>
      <c r="EFO211" s="287"/>
      <c r="EFP211" s="287"/>
      <c r="EFQ211" s="287"/>
      <c r="EFR211" s="287"/>
      <c r="EFS211" s="287"/>
      <c r="EFT211" s="287"/>
      <c r="EFU211" s="287"/>
      <c r="EFV211" s="287"/>
      <c r="EFW211" s="287"/>
      <c r="EFX211" s="287"/>
      <c r="EFY211" s="287"/>
      <c r="EFZ211" s="287"/>
      <c r="EGA211" s="287"/>
      <c r="EGB211" s="287"/>
      <c r="EGC211" s="287"/>
      <c r="EGD211" s="287"/>
      <c r="EGE211" s="287"/>
      <c r="EGF211" s="287"/>
      <c r="EGG211" s="287"/>
      <c r="EGH211" s="287"/>
      <c r="EGI211" s="287"/>
      <c r="EGJ211" s="287"/>
      <c r="EGK211" s="287"/>
      <c r="EGL211" s="287"/>
      <c r="EGM211" s="287"/>
      <c r="EGN211" s="287"/>
      <c r="EGO211" s="287"/>
      <c r="EGP211" s="287"/>
      <c r="EGQ211" s="287"/>
      <c r="EGR211" s="287"/>
      <c r="EGS211" s="287"/>
      <c r="EGT211" s="287"/>
      <c r="EGU211" s="287"/>
      <c r="EGV211" s="287"/>
      <c r="EGW211" s="287"/>
      <c r="EGX211" s="287"/>
      <c r="EGY211" s="287"/>
      <c r="EGZ211" s="287"/>
      <c r="EHA211" s="287"/>
      <c r="EHB211" s="287"/>
      <c r="EHC211" s="287"/>
      <c r="EHD211" s="287"/>
      <c r="EHE211" s="287"/>
      <c r="EHF211" s="287"/>
      <c r="EHG211" s="287"/>
      <c r="EHH211" s="287"/>
      <c r="EHI211" s="287"/>
      <c r="EHJ211" s="287"/>
      <c r="EHK211" s="287"/>
      <c r="EHL211" s="287"/>
      <c r="EHM211" s="287"/>
      <c r="EHN211" s="287"/>
      <c r="EHO211" s="287"/>
      <c r="EHP211" s="287"/>
      <c r="EHQ211" s="287"/>
      <c r="EHR211" s="287"/>
      <c r="EHS211" s="287"/>
      <c r="EHT211" s="287"/>
      <c r="EHU211" s="287"/>
      <c r="EHV211" s="287"/>
      <c r="EHW211" s="287"/>
      <c r="EHX211" s="287"/>
      <c r="EHY211" s="287"/>
      <c r="EHZ211" s="287"/>
      <c r="EIA211" s="287"/>
      <c r="EIB211" s="287"/>
      <c r="EIC211" s="287"/>
      <c r="EID211" s="287"/>
      <c r="EIE211" s="287"/>
      <c r="EIF211" s="287"/>
      <c r="EIG211" s="287"/>
      <c r="EIH211" s="287"/>
      <c r="EII211" s="287"/>
      <c r="EIJ211" s="287"/>
      <c r="EIK211" s="287"/>
      <c r="EIL211" s="287"/>
      <c r="EIM211" s="287"/>
      <c r="EIN211" s="287"/>
      <c r="EIO211" s="287"/>
      <c r="EIP211" s="287"/>
      <c r="EIQ211" s="287"/>
      <c r="EIR211" s="287"/>
      <c r="EIS211" s="287"/>
      <c r="EIT211" s="287"/>
      <c r="EIU211" s="287"/>
      <c r="EIV211" s="287"/>
      <c r="EIW211" s="287"/>
      <c r="EIX211" s="287"/>
      <c r="EIY211" s="287"/>
      <c r="EIZ211" s="287"/>
      <c r="EJA211" s="287"/>
      <c r="EJB211" s="287"/>
      <c r="EJC211" s="287"/>
      <c r="EJD211" s="287"/>
      <c r="EJE211" s="287"/>
      <c r="EJF211" s="287"/>
      <c r="EJG211" s="287"/>
      <c r="EJH211" s="287"/>
      <c r="EJI211" s="287"/>
      <c r="EJJ211" s="287"/>
      <c r="EJK211" s="287"/>
      <c r="EJL211" s="287"/>
      <c r="EJM211" s="287"/>
      <c r="EJN211" s="287"/>
      <c r="EJO211" s="287"/>
      <c r="EJP211" s="287"/>
      <c r="EJQ211" s="287"/>
      <c r="EJR211" s="287"/>
      <c r="EJS211" s="287"/>
      <c r="EJT211" s="287"/>
      <c r="EJU211" s="287"/>
      <c r="EJV211" s="287"/>
      <c r="EJW211" s="287"/>
      <c r="EJX211" s="287"/>
      <c r="EJY211" s="287"/>
      <c r="EJZ211" s="287"/>
      <c r="EKA211" s="287"/>
      <c r="EKB211" s="287"/>
      <c r="EKC211" s="287"/>
      <c r="EKD211" s="287"/>
      <c r="EKE211" s="287"/>
      <c r="EKF211" s="287"/>
      <c r="EKG211" s="287"/>
      <c r="EKH211" s="287"/>
      <c r="EKI211" s="287"/>
      <c r="EKJ211" s="287"/>
      <c r="EKK211" s="287"/>
      <c r="EKL211" s="287"/>
      <c r="EKM211" s="287"/>
      <c r="EKN211" s="287"/>
      <c r="EKO211" s="287"/>
      <c r="EKP211" s="287"/>
      <c r="EKQ211" s="287"/>
      <c r="EKR211" s="287"/>
      <c r="EKS211" s="287"/>
      <c r="EKT211" s="287"/>
      <c r="EKU211" s="287"/>
      <c r="EKV211" s="287"/>
      <c r="EKW211" s="287"/>
      <c r="EKX211" s="287"/>
      <c r="EKY211" s="287"/>
      <c r="EKZ211" s="287"/>
      <c r="ELA211" s="287"/>
      <c r="ELB211" s="287"/>
      <c r="ELC211" s="287"/>
      <c r="ELD211" s="287"/>
      <c r="ELE211" s="287"/>
      <c r="ELF211" s="287"/>
      <c r="ELG211" s="287"/>
      <c r="ELH211" s="287"/>
      <c r="ELI211" s="287"/>
      <c r="ELJ211" s="287"/>
      <c r="ELK211" s="287"/>
      <c r="ELL211" s="287"/>
      <c r="ELM211" s="287"/>
      <c r="ELN211" s="287"/>
      <c r="ELO211" s="287"/>
      <c r="ELP211" s="287"/>
      <c r="ELQ211" s="287"/>
      <c r="ELR211" s="287"/>
      <c r="ELS211" s="287"/>
      <c r="ELT211" s="287"/>
      <c r="ELU211" s="287"/>
      <c r="ELV211" s="287"/>
      <c r="ELW211" s="287"/>
      <c r="ELX211" s="287"/>
      <c r="ELY211" s="287"/>
      <c r="ELZ211" s="287"/>
      <c r="EMA211" s="287"/>
      <c r="EMB211" s="287"/>
      <c r="EMC211" s="287"/>
      <c r="EMD211" s="287"/>
      <c r="EME211" s="287"/>
      <c r="EMF211" s="287"/>
      <c r="EMG211" s="287"/>
      <c r="EMH211" s="287"/>
      <c r="EMI211" s="287"/>
      <c r="EMJ211" s="287"/>
      <c r="EMK211" s="287"/>
      <c r="EML211" s="287"/>
      <c r="EMM211" s="287"/>
      <c r="EMN211" s="287"/>
      <c r="EMO211" s="287"/>
      <c r="EMP211" s="287"/>
      <c r="EMQ211" s="287"/>
      <c r="EMR211" s="287"/>
      <c r="EMS211" s="287"/>
      <c r="EMT211" s="287"/>
      <c r="EMU211" s="287"/>
      <c r="EMV211" s="287"/>
      <c r="EMW211" s="287"/>
      <c r="EMX211" s="287"/>
      <c r="EMY211" s="287"/>
      <c r="EMZ211" s="287"/>
      <c r="ENA211" s="287"/>
      <c r="ENB211" s="287"/>
      <c r="ENC211" s="287"/>
      <c r="END211" s="287"/>
      <c r="ENE211" s="287"/>
      <c r="ENF211" s="287"/>
      <c r="ENG211" s="287"/>
      <c r="ENH211" s="287"/>
      <c r="ENI211" s="287"/>
      <c r="ENJ211" s="287"/>
      <c r="ENK211" s="287"/>
      <c r="ENL211" s="287"/>
      <c r="ENM211" s="287"/>
      <c r="ENN211" s="287"/>
      <c r="ENO211" s="287"/>
      <c r="ENP211" s="287"/>
      <c r="ENQ211" s="287"/>
      <c r="ENR211" s="287"/>
      <c r="ENS211" s="287"/>
      <c r="ENT211" s="287"/>
      <c r="ENU211" s="287"/>
      <c r="ENV211" s="287"/>
      <c r="ENW211" s="287"/>
      <c r="ENX211" s="287"/>
      <c r="ENY211" s="287"/>
      <c r="ENZ211" s="287"/>
      <c r="EOA211" s="287"/>
      <c r="EOB211" s="287"/>
      <c r="EOC211" s="287"/>
      <c r="EOD211" s="287"/>
      <c r="EOE211" s="287"/>
      <c r="EOF211" s="287"/>
      <c r="EOG211" s="287"/>
      <c r="EOH211" s="287"/>
      <c r="EOI211" s="287"/>
      <c r="EOJ211" s="287"/>
      <c r="EOK211" s="287"/>
      <c r="EOL211" s="287"/>
      <c r="EOM211" s="287"/>
      <c r="EON211" s="287"/>
      <c r="EOO211" s="287"/>
      <c r="EOP211" s="287"/>
      <c r="EOQ211" s="287"/>
      <c r="EOR211" s="287"/>
      <c r="EOS211" s="287"/>
      <c r="EOT211" s="287"/>
      <c r="EOU211" s="287"/>
      <c r="EOV211" s="287"/>
      <c r="EOW211" s="287"/>
      <c r="EOX211" s="287"/>
      <c r="EOY211" s="287"/>
      <c r="EOZ211" s="287"/>
      <c r="EPA211" s="287"/>
      <c r="EPB211" s="287"/>
      <c r="EPC211" s="287"/>
      <c r="EPD211" s="287"/>
      <c r="EPE211" s="287"/>
      <c r="EPF211" s="287"/>
      <c r="EPG211" s="287"/>
      <c r="EPH211" s="287"/>
      <c r="EPI211" s="287"/>
      <c r="EPJ211" s="287"/>
      <c r="EPK211" s="287"/>
      <c r="EPL211" s="287"/>
      <c r="EPM211" s="287"/>
      <c r="EPN211" s="287"/>
      <c r="EPO211" s="287"/>
      <c r="EPP211" s="287"/>
      <c r="EPQ211" s="287"/>
      <c r="EPR211" s="287"/>
      <c r="EPS211" s="287"/>
      <c r="EPT211" s="287"/>
      <c r="EPU211" s="287"/>
      <c r="EPV211" s="287"/>
      <c r="EPW211" s="287"/>
      <c r="EPX211" s="287"/>
      <c r="EPY211" s="287"/>
      <c r="EPZ211" s="287"/>
      <c r="EQA211" s="287"/>
      <c r="EQB211" s="287"/>
      <c r="EQC211" s="287"/>
      <c r="EQD211" s="287"/>
      <c r="EQE211" s="287"/>
      <c r="EQF211" s="287"/>
      <c r="EQG211" s="287"/>
      <c r="EQH211" s="287"/>
      <c r="EQI211" s="287"/>
      <c r="EQJ211" s="287"/>
      <c r="EQK211" s="287"/>
      <c r="EQL211" s="287"/>
      <c r="EQM211" s="287"/>
      <c r="EQN211" s="287"/>
      <c r="EQO211" s="287"/>
      <c r="EQP211" s="287"/>
      <c r="EQQ211" s="287"/>
      <c r="EQR211" s="287"/>
      <c r="EQS211" s="287"/>
      <c r="EQT211" s="287"/>
      <c r="EQU211" s="287"/>
      <c r="EQV211" s="287"/>
      <c r="EQW211" s="287"/>
      <c r="EQX211" s="287"/>
      <c r="EQY211" s="287"/>
      <c r="EQZ211" s="287"/>
      <c r="ERA211" s="287"/>
      <c r="ERB211" s="287"/>
      <c r="ERC211" s="287"/>
      <c r="ERD211" s="287"/>
      <c r="ERE211" s="287"/>
      <c r="ERF211" s="287"/>
      <c r="ERG211" s="287"/>
      <c r="ERH211" s="287"/>
      <c r="ERI211" s="287"/>
      <c r="ERJ211" s="287"/>
      <c r="ERK211" s="287"/>
      <c r="ERL211" s="287"/>
      <c r="ERM211" s="287"/>
      <c r="ERN211" s="287"/>
      <c r="ERO211" s="287"/>
      <c r="ERP211" s="287"/>
      <c r="ERQ211" s="287"/>
      <c r="ERR211" s="287"/>
      <c r="ERS211" s="287"/>
      <c r="ERT211" s="287"/>
      <c r="ERU211" s="287"/>
      <c r="ERV211" s="287"/>
      <c r="ERW211" s="287"/>
      <c r="ERX211" s="287"/>
      <c r="ERY211" s="287"/>
      <c r="ERZ211" s="287"/>
      <c r="ESA211" s="287"/>
      <c r="ESB211" s="287"/>
      <c r="ESC211" s="287"/>
      <c r="ESD211" s="287"/>
      <c r="ESE211" s="287"/>
      <c r="ESF211" s="287"/>
      <c r="ESG211" s="287"/>
      <c r="ESH211" s="287"/>
      <c r="ESI211" s="287"/>
      <c r="ESJ211" s="287"/>
      <c r="ESK211" s="287"/>
      <c r="ESL211" s="287"/>
      <c r="ESM211" s="287"/>
      <c r="ESN211" s="287"/>
      <c r="ESO211" s="287"/>
      <c r="ESP211" s="287"/>
      <c r="ESQ211" s="287"/>
      <c r="ESR211" s="287"/>
      <c r="ESS211" s="287"/>
      <c r="EST211" s="287"/>
      <c r="ESU211" s="287"/>
      <c r="ESV211" s="287"/>
      <c r="ESW211" s="287"/>
      <c r="ESX211" s="287"/>
      <c r="ESY211" s="287"/>
      <c r="ESZ211" s="287"/>
      <c r="ETA211" s="287"/>
      <c r="ETB211" s="287"/>
      <c r="ETC211" s="287"/>
      <c r="ETD211" s="287"/>
      <c r="ETE211" s="287"/>
      <c r="ETF211" s="287"/>
      <c r="ETG211" s="287"/>
      <c r="ETH211" s="287"/>
      <c r="ETI211" s="287"/>
      <c r="ETJ211" s="287"/>
      <c r="ETK211" s="287"/>
      <c r="ETL211" s="287"/>
      <c r="ETM211" s="287"/>
      <c r="ETN211" s="287"/>
      <c r="ETO211" s="287"/>
      <c r="ETP211" s="287"/>
      <c r="ETQ211" s="287"/>
      <c r="ETR211" s="287"/>
      <c r="ETS211" s="287"/>
      <c r="ETT211" s="287"/>
      <c r="ETU211" s="287"/>
      <c r="ETV211" s="287"/>
      <c r="ETW211" s="287"/>
      <c r="ETX211" s="287"/>
      <c r="ETY211" s="287"/>
      <c r="ETZ211" s="287"/>
      <c r="EUA211" s="287"/>
      <c r="EUB211" s="287"/>
      <c r="EUC211" s="287"/>
      <c r="EUD211" s="287"/>
      <c r="EUE211" s="287"/>
      <c r="EUF211" s="287"/>
      <c r="EUG211" s="287"/>
      <c r="EUH211" s="287"/>
      <c r="EUI211" s="287"/>
      <c r="EUJ211" s="287"/>
      <c r="EUK211" s="287"/>
      <c r="EUL211" s="287"/>
      <c r="EUM211" s="287"/>
      <c r="EUN211" s="287"/>
      <c r="EUO211" s="287"/>
      <c r="EUP211" s="287"/>
      <c r="EUQ211" s="287"/>
      <c r="EUR211" s="287"/>
      <c r="EUS211" s="287"/>
      <c r="EUT211" s="287"/>
      <c r="EUU211" s="287"/>
      <c r="EUV211" s="287"/>
      <c r="EUW211" s="287"/>
      <c r="EUX211" s="287"/>
      <c r="EUY211" s="287"/>
      <c r="EUZ211" s="287"/>
      <c r="EVA211" s="287"/>
      <c r="EVB211" s="287"/>
      <c r="EVC211" s="287"/>
      <c r="EVD211" s="287"/>
      <c r="EVE211" s="287"/>
      <c r="EVF211" s="287"/>
      <c r="EVG211" s="287"/>
      <c r="EVH211" s="287"/>
      <c r="EVI211" s="287"/>
      <c r="EVJ211" s="287"/>
      <c r="EVK211" s="287"/>
      <c r="EVL211" s="287"/>
      <c r="EVM211" s="287"/>
      <c r="EVN211" s="287"/>
      <c r="EVO211" s="287"/>
      <c r="EVP211" s="287"/>
      <c r="EVQ211" s="287"/>
      <c r="EVR211" s="287"/>
      <c r="EVS211" s="287"/>
      <c r="EVT211" s="287"/>
      <c r="EVU211" s="287"/>
      <c r="EVV211" s="287"/>
      <c r="EVW211" s="287"/>
      <c r="EVX211" s="287"/>
      <c r="EVY211" s="287"/>
      <c r="EVZ211" s="287"/>
      <c r="EWA211" s="287"/>
      <c r="EWB211" s="287"/>
      <c r="EWC211" s="287"/>
      <c r="EWD211" s="287"/>
      <c r="EWE211" s="287"/>
      <c r="EWF211" s="287"/>
      <c r="EWG211" s="287"/>
      <c r="EWH211" s="287"/>
      <c r="EWI211" s="287"/>
      <c r="EWJ211" s="287"/>
      <c r="EWK211" s="287"/>
      <c r="EWL211" s="287"/>
      <c r="EWM211" s="287"/>
      <c r="EWN211" s="287"/>
      <c r="EWO211" s="287"/>
      <c r="EWP211" s="287"/>
      <c r="EWQ211" s="287"/>
      <c r="EWR211" s="287"/>
      <c r="EWS211" s="287"/>
      <c r="EWT211" s="287"/>
      <c r="EWU211" s="287"/>
      <c r="EWV211" s="287"/>
      <c r="EWW211" s="287"/>
      <c r="EWX211" s="287"/>
      <c r="EWY211" s="287"/>
      <c r="EWZ211" s="287"/>
      <c r="EXA211" s="287"/>
      <c r="EXB211" s="287"/>
      <c r="EXC211" s="287"/>
      <c r="EXD211" s="287"/>
      <c r="EXE211" s="287"/>
      <c r="EXF211" s="287"/>
      <c r="EXG211" s="287"/>
      <c r="EXH211" s="287"/>
      <c r="EXI211" s="287"/>
      <c r="EXJ211" s="287"/>
      <c r="EXK211" s="287"/>
      <c r="EXL211" s="287"/>
      <c r="EXM211" s="287"/>
      <c r="EXN211" s="287"/>
      <c r="EXO211" s="287"/>
      <c r="EXP211" s="287"/>
      <c r="EXQ211" s="287"/>
      <c r="EXR211" s="287"/>
      <c r="EXS211" s="287"/>
      <c r="EXT211" s="287"/>
      <c r="EXU211" s="287"/>
      <c r="EXV211" s="287"/>
      <c r="EXW211" s="287"/>
      <c r="EXX211" s="287"/>
      <c r="EXY211" s="287"/>
      <c r="EXZ211" s="287"/>
      <c r="EYA211" s="287"/>
      <c r="EYB211" s="287"/>
      <c r="EYC211" s="287"/>
      <c r="EYD211" s="287"/>
      <c r="EYE211" s="287"/>
      <c r="EYF211" s="287"/>
      <c r="EYG211" s="287"/>
      <c r="EYH211" s="287"/>
      <c r="EYI211" s="287"/>
      <c r="EYJ211" s="287"/>
      <c r="EYK211" s="287"/>
      <c r="EYL211" s="287"/>
      <c r="EYM211" s="287"/>
      <c r="EYN211" s="287"/>
      <c r="EYO211" s="287"/>
      <c r="EYP211" s="287"/>
      <c r="EYQ211" s="287"/>
      <c r="EYR211" s="287"/>
      <c r="EYS211" s="287"/>
      <c r="EYT211" s="287"/>
      <c r="EYU211" s="287"/>
      <c r="EYV211" s="287"/>
      <c r="EYW211" s="287"/>
      <c r="EYX211" s="287"/>
      <c r="EYY211" s="287"/>
      <c r="EYZ211" s="287"/>
      <c r="EZA211" s="287"/>
      <c r="EZB211" s="287"/>
      <c r="EZC211" s="287"/>
      <c r="EZD211" s="287"/>
      <c r="EZE211" s="287"/>
      <c r="EZF211" s="287"/>
      <c r="EZG211" s="287"/>
      <c r="EZH211" s="287"/>
      <c r="EZI211" s="287"/>
      <c r="EZJ211" s="287"/>
      <c r="EZK211" s="287"/>
      <c r="EZL211" s="287"/>
      <c r="EZM211" s="287"/>
      <c r="EZN211" s="287"/>
      <c r="EZO211" s="287"/>
      <c r="EZP211" s="287"/>
      <c r="EZQ211" s="287"/>
      <c r="EZR211" s="287"/>
      <c r="EZS211" s="287"/>
      <c r="EZT211" s="287"/>
      <c r="EZU211" s="287"/>
      <c r="EZV211" s="287"/>
      <c r="EZW211" s="287"/>
      <c r="EZX211" s="287"/>
      <c r="EZY211" s="287"/>
      <c r="EZZ211" s="287"/>
      <c r="FAA211" s="287"/>
      <c r="FAB211" s="287"/>
      <c r="FAC211" s="287"/>
      <c r="FAD211" s="287"/>
      <c r="FAE211" s="287"/>
      <c r="FAF211" s="287"/>
      <c r="FAG211" s="287"/>
      <c r="FAH211" s="287"/>
      <c r="FAI211" s="287"/>
      <c r="FAJ211" s="287"/>
      <c r="FAK211" s="287"/>
      <c r="FAL211" s="287"/>
      <c r="FAM211" s="287"/>
      <c r="FAN211" s="287"/>
      <c r="FAO211" s="287"/>
      <c r="FAP211" s="287"/>
      <c r="FAQ211" s="287"/>
      <c r="FAR211" s="287"/>
      <c r="FAS211" s="287"/>
      <c r="FAT211" s="287"/>
      <c r="FAU211" s="287"/>
      <c r="FAV211" s="287"/>
      <c r="FAW211" s="287"/>
      <c r="FAX211" s="287"/>
      <c r="FAY211" s="287"/>
      <c r="FAZ211" s="287"/>
      <c r="FBA211" s="287"/>
      <c r="FBB211" s="287"/>
      <c r="FBC211" s="287"/>
      <c r="FBD211" s="287"/>
      <c r="FBE211" s="287"/>
      <c r="FBF211" s="287"/>
      <c r="FBG211" s="287"/>
      <c r="FBH211" s="287"/>
      <c r="FBI211" s="287"/>
      <c r="FBJ211" s="287"/>
      <c r="FBK211" s="287"/>
      <c r="FBL211" s="287"/>
      <c r="FBM211" s="287"/>
      <c r="FBN211" s="287"/>
      <c r="FBO211" s="287"/>
      <c r="FBP211" s="287"/>
      <c r="FBQ211" s="287"/>
      <c r="FBR211" s="287"/>
      <c r="FBS211" s="287"/>
      <c r="FBT211" s="287"/>
      <c r="FBU211" s="287"/>
      <c r="FBV211" s="287"/>
      <c r="FBW211" s="287"/>
      <c r="FBX211" s="287"/>
      <c r="FBY211" s="287"/>
      <c r="FBZ211" s="287"/>
      <c r="FCA211" s="287"/>
      <c r="FCB211" s="287"/>
      <c r="FCC211" s="287"/>
      <c r="FCD211" s="287"/>
      <c r="FCE211" s="287"/>
      <c r="FCF211" s="287"/>
      <c r="FCG211" s="287"/>
      <c r="FCH211" s="287"/>
      <c r="FCI211" s="287"/>
      <c r="FCJ211" s="287"/>
      <c r="FCK211" s="287"/>
      <c r="FCL211" s="287"/>
      <c r="FCM211" s="287"/>
      <c r="FCN211" s="287"/>
      <c r="FCO211" s="287"/>
      <c r="FCP211" s="287"/>
      <c r="FCQ211" s="287"/>
      <c r="FCR211" s="287"/>
      <c r="FCS211" s="287"/>
      <c r="FCT211" s="287"/>
      <c r="FCU211" s="287"/>
      <c r="FCV211" s="287"/>
      <c r="FCW211" s="287"/>
      <c r="FCX211" s="287"/>
      <c r="FCY211" s="287"/>
      <c r="FCZ211" s="287"/>
      <c r="FDA211" s="287"/>
      <c r="FDB211" s="287"/>
      <c r="FDC211" s="287"/>
      <c r="FDD211" s="287"/>
      <c r="FDE211" s="287"/>
      <c r="FDF211" s="287"/>
      <c r="FDG211" s="287"/>
      <c r="FDH211" s="287"/>
      <c r="FDI211" s="287"/>
      <c r="FDJ211" s="287"/>
      <c r="FDK211" s="287"/>
      <c r="FDL211" s="287"/>
      <c r="FDM211" s="287"/>
      <c r="FDN211" s="287"/>
      <c r="FDO211" s="287"/>
      <c r="FDP211" s="287"/>
      <c r="FDQ211" s="287"/>
      <c r="FDR211" s="287"/>
      <c r="FDS211" s="287"/>
      <c r="FDT211" s="287"/>
      <c r="FDU211" s="287"/>
      <c r="FDV211" s="287"/>
      <c r="FDW211" s="287"/>
      <c r="FDX211" s="287"/>
      <c r="FDY211" s="287"/>
      <c r="FDZ211" s="287"/>
      <c r="FEA211" s="287"/>
      <c r="FEB211" s="287"/>
      <c r="FEC211" s="287"/>
      <c r="FED211" s="287"/>
      <c r="FEE211" s="287"/>
      <c r="FEF211" s="287"/>
      <c r="FEG211" s="287"/>
      <c r="FEH211" s="287"/>
      <c r="FEI211" s="287"/>
      <c r="FEJ211" s="287"/>
      <c r="FEK211" s="287"/>
      <c r="FEL211" s="287"/>
      <c r="FEM211" s="287"/>
      <c r="FEN211" s="287"/>
      <c r="FEO211" s="287"/>
      <c r="FEP211" s="287"/>
      <c r="FEQ211" s="287"/>
      <c r="FER211" s="287"/>
      <c r="FES211" s="287"/>
      <c r="FET211" s="287"/>
      <c r="FEU211" s="287"/>
      <c r="FEV211" s="287"/>
      <c r="FEW211" s="287"/>
      <c r="FEX211" s="287"/>
      <c r="FEY211" s="287"/>
      <c r="FEZ211" s="287"/>
      <c r="FFA211" s="287"/>
      <c r="FFB211" s="287"/>
      <c r="FFC211" s="287"/>
      <c r="FFD211" s="287"/>
      <c r="FFE211" s="287"/>
      <c r="FFF211" s="287"/>
      <c r="FFG211" s="287"/>
      <c r="FFH211" s="287"/>
      <c r="FFI211" s="287"/>
      <c r="FFJ211" s="287"/>
      <c r="FFK211" s="287"/>
      <c r="FFL211" s="287"/>
      <c r="FFM211" s="287"/>
      <c r="FFN211" s="287"/>
      <c r="FFO211" s="287"/>
      <c r="FFP211" s="287"/>
      <c r="FFQ211" s="287"/>
      <c r="FFR211" s="287"/>
      <c r="FFS211" s="287"/>
      <c r="FFT211" s="287"/>
      <c r="FFU211" s="287"/>
      <c r="FFV211" s="287"/>
      <c r="FFW211" s="287"/>
      <c r="FFX211" s="287"/>
      <c r="FFY211" s="287"/>
      <c r="FFZ211" s="287"/>
      <c r="FGA211" s="287"/>
      <c r="FGB211" s="287"/>
      <c r="FGC211" s="287"/>
      <c r="FGD211" s="287"/>
      <c r="FGE211" s="287"/>
      <c r="FGF211" s="287"/>
      <c r="FGG211" s="287"/>
      <c r="FGH211" s="287"/>
      <c r="FGI211" s="287"/>
      <c r="FGJ211" s="287"/>
      <c r="FGK211" s="287"/>
      <c r="FGL211" s="287"/>
      <c r="FGM211" s="287"/>
      <c r="FGN211" s="287"/>
      <c r="FGO211" s="287"/>
      <c r="FGP211" s="287"/>
      <c r="FGQ211" s="287"/>
      <c r="FGR211" s="287"/>
      <c r="FGS211" s="287"/>
      <c r="FGT211" s="287"/>
      <c r="FGU211" s="287"/>
      <c r="FGV211" s="287"/>
      <c r="FGW211" s="287"/>
      <c r="FGX211" s="287"/>
      <c r="FGY211" s="287"/>
      <c r="FGZ211" s="287"/>
      <c r="FHA211" s="287"/>
      <c r="FHB211" s="287"/>
      <c r="FHC211" s="287"/>
      <c r="FHD211" s="287"/>
      <c r="FHE211" s="287"/>
      <c r="FHF211" s="287"/>
      <c r="FHG211" s="287"/>
      <c r="FHH211" s="287"/>
      <c r="FHI211" s="287"/>
      <c r="FHJ211" s="287"/>
      <c r="FHK211" s="287"/>
      <c r="FHL211" s="287"/>
      <c r="FHM211" s="287"/>
      <c r="FHN211" s="287"/>
      <c r="FHO211" s="287"/>
      <c r="FHP211" s="287"/>
      <c r="FHQ211" s="287"/>
      <c r="FHR211" s="287"/>
      <c r="FHS211" s="287"/>
      <c r="FHT211" s="287"/>
      <c r="FHU211" s="287"/>
      <c r="FHV211" s="287"/>
      <c r="FHW211" s="287"/>
      <c r="FHX211" s="287"/>
      <c r="FHY211" s="287"/>
      <c r="FHZ211" s="287"/>
      <c r="FIA211" s="287"/>
      <c r="FIB211" s="287"/>
      <c r="FIC211" s="287"/>
      <c r="FID211" s="287"/>
      <c r="FIE211" s="287"/>
      <c r="FIF211" s="287"/>
      <c r="FIG211" s="287"/>
      <c r="FIH211" s="287"/>
      <c r="FII211" s="287"/>
      <c r="FIJ211" s="287"/>
      <c r="FIK211" s="287"/>
      <c r="FIL211" s="287"/>
      <c r="FIM211" s="287"/>
      <c r="FIN211" s="287"/>
      <c r="FIO211" s="287"/>
      <c r="FIP211" s="287"/>
      <c r="FIQ211" s="287"/>
      <c r="FIR211" s="287"/>
      <c r="FIS211" s="287"/>
      <c r="FIT211" s="287"/>
      <c r="FIU211" s="287"/>
      <c r="FIV211" s="287"/>
      <c r="FIW211" s="287"/>
      <c r="FIX211" s="287"/>
      <c r="FIY211" s="287"/>
      <c r="FIZ211" s="287"/>
      <c r="FJA211" s="287"/>
      <c r="FJB211" s="287"/>
      <c r="FJC211" s="287"/>
      <c r="FJD211" s="287"/>
      <c r="FJE211" s="287"/>
      <c r="FJF211" s="287"/>
      <c r="FJG211" s="287"/>
      <c r="FJH211" s="287"/>
      <c r="FJI211" s="287"/>
      <c r="FJJ211" s="287"/>
      <c r="FJK211" s="287"/>
      <c r="FJL211" s="287"/>
      <c r="FJM211" s="287"/>
      <c r="FJN211" s="287"/>
      <c r="FJO211" s="287"/>
      <c r="FJP211" s="287"/>
      <c r="FJQ211" s="287"/>
      <c r="FJR211" s="287"/>
      <c r="FJS211" s="287"/>
      <c r="FJT211" s="287"/>
      <c r="FJU211" s="287"/>
      <c r="FJV211" s="287"/>
      <c r="FJW211" s="287"/>
      <c r="FJX211" s="287"/>
      <c r="FJY211" s="287"/>
      <c r="FJZ211" s="287"/>
      <c r="FKA211" s="287"/>
      <c r="FKB211" s="287"/>
      <c r="FKC211" s="287"/>
      <c r="FKD211" s="287"/>
      <c r="FKE211" s="287"/>
      <c r="FKF211" s="287"/>
      <c r="FKG211" s="287"/>
      <c r="FKH211" s="287"/>
      <c r="FKI211" s="287"/>
      <c r="FKJ211" s="287"/>
      <c r="FKK211" s="287"/>
      <c r="FKL211" s="287"/>
      <c r="FKM211" s="287"/>
      <c r="FKN211" s="287"/>
      <c r="FKO211" s="287"/>
      <c r="FKP211" s="287"/>
      <c r="FKQ211" s="287"/>
      <c r="FKR211" s="287"/>
      <c r="FKS211" s="287"/>
      <c r="FKT211" s="287"/>
      <c r="FKU211" s="287"/>
      <c r="FKV211" s="287"/>
      <c r="FKW211" s="287"/>
      <c r="FKX211" s="287"/>
      <c r="FKY211" s="287"/>
      <c r="FKZ211" s="287"/>
      <c r="FLA211" s="287"/>
      <c r="FLB211" s="287"/>
      <c r="FLC211" s="287"/>
      <c r="FLD211" s="287"/>
      <c r="FLE211" s="287"/>
      <c r="FLF211" s="287"/>
      <c r="FLG211" s="287"/>
      <c r="FLH211" s="287"/>
      <c r="FLI211" s="287"/>
      <c r="FLJ211" s="287"/>
      <c r="FLK211" s="287"/>
      <c r="FLL211" s="287"/>
      <c r="FLM211" s="287"/>
      <c r="FLN211" s="287"/>
      <c r="FLO211" s="287"/>
      <c r="FLP211" s="287"/>
      <c r="FLQ211" s="287"/>
      <c r="FLR211" s="287"/>
      <c r="FLS211" s="287"/>
      <c r="FLT211" s="287"/>
      <c r="FLU211" s="287"/>
      <c r="FLV211" s="287"/>
      <c r="FLW211" s="287"/>
      <c r="FLX211" s="287"/>
      <c r="FLY211" s="287"/>
      <c r="FLZ211" s="287"/>
      <c r="FMA211" s="287"/>
      <c r="FMB211" s="287"/>
      <c r="FMC211" s="287"/>
      <c r="FMD211" s="287"/>
      <c r="FME211" s="287"/>
      <c r="FMF211" s="287"/>
      <c r="FMG211" s="287"/>
      <c r="FMH211" s="287"/>
      <c r="FMI211" s="287"/>
      <c r="FMJ211" s="287"/>
      <c r="FMK211" s="287"/>
      <c r="FML211" s="287"/>
      <c r="FMM211" s="287"/>
      <c r="FMN211" s="287"/>
      <c r="FMO211" s="287"/>
      <c r="FMP211" s="287"/>
      <c r="FMQ211" s="287"/>
      <c r="FMR211" s="287"/>
      <c r="FMS211" s="287"/>
      <c r="FMT211" s="287"/>
      <c r="FMU211" s="287"/>
      <c r="FMV211" s="287"/>
      <c r="FMW211" s="287"/>
      <c r="FMX211" s="287"/>
      <c r="FMY211" s="287"/>
      <c r="FMZ211" s="287"/>
      <c r="FNA211" s="287"/>
      <c r="FNB211" s="287"/>
      <c r="FNC211" s="287"/>
      <c r="FND211" s="287"/>
      <c r="FNE211" s="287"/>
      <c r="FNF211" s="287"/>
      <c r="FNG211" s="287"/>
      <c r="FNH211" s="287"/>
      <c r="FNI211" s="287"/>
      <c r="FNJ211" s="287"/>
      <c r="FNK211" s="287"/>
      <c r="FNL211" s="287"/>
      <c r="FNM211" s="287"/>
      <c r="FNN211" s="287"/>
      <c r="FNO211" s="287"/>
      <c r="FNP211" s="287"/>
      <c r="FNQ211" s="287"/>
      <c r="FNR211" s="287"/>
      <c r="FNS211" s="287"/>
      <c r="FNT211" s="287"/>
      <c r="FNU211" s="287"/>
      <c r="FNV211" s="287"/>
      <c r="FNW211" s="287"/>
      <c r="FNX211" s="287"/>
      <c r="FNY211" s="287"/>
      <c r="FNZ211" s="287"/>
      <c r="FOA211" s="287"/>
      <c r="FOB211" s="287"/>
      <c r="FOC211" s="287"/>
      <c r="FOD211" s="287"/>
      <c r="FOE211" s="287"/>
      <c r="FOF211" s="287"/>
      <c r="FOG211" s="287"/>
      <c r="FOH211" s="287"/>
      <c r="FOI211" s="287"/>
      <c r="FOJ211" s="287"/>
      <c r="FOK211" s="287"/>
      <c r="FOL211" s="287"/>
      <c r="FOM211" s="287"/>
      <c r="FON211" s="287"/>
      <c r="FOO211" s="287"/>
      <c r="FOP211" s="287"/>
      <c r="FOQ211" s="287"/>
      <c r="FOR211" s="287"/>
      <c r="FOS211" s="287"/>
      <c r="FOT211" s="287"/>
      <c r="FOU211" s="287"/>
      <c r="FOV211" s="287"/>
      <c r="FOW211" s="287"/>
      <c r="FOX211" s="287"/>
      <c r="FOY211" s="287"/>
      <c r="FOZ211" s="287"/>
      <c r="FPA211" s="287"/>
      <c r="FPB211" s="287"/>
      <c r="FPC211" s="287"/>
      <c r="FPD211" s="287"/>
      <c r="FPE211" s="287"/>
      <c r="FPF211" s="287"/>
      <c r="FPG211" s="287"/>
      <c r="FPH211" s="287"/>
      <c r="FPI211" s="287"/>
      <c r="FPJ211" s="287"/>
      <c r="FPK211" s="287"/>
      <c r="FPL211" s="287"/>
      <c r="FPM211" s="287"/>
      <c r="FPN211" s="287"/>
      <c r="FPO211" s="287"/>
      <c r="FPP211" s="287"/>
      <c r="FPQ211" s="287"/>
      <c r="FPR211" s="287"/>
      <c r="FPS211" s="287"/>
      <c r="FPT211" s="287"/>
      <c r="FPU211" s="287"/>
      <c r="FPV211" s="287"/>
      <c r="FPW211" s="287"/>
      <c r="FPX211" s="287"/>
      <c r="FPY211" s="287"/>
      <c r="FPZ211" s="287"/>
      <c r="FQA211" s="287"/>
      <c r="FQB211" s="287"/>
      <c r="FQC211" s="287"/>
      <c r="FQD211" s="287"/>
      <c r="FQE211" s="287"/>
      <c r="FQF211" s="287"/>
      <c r="FQG211" s="287"/>
      <c r="FQH211" s="287"/>
      <c r="FQI211" s="287"/>
      <c r="FQJ211" s="287"/>
      <c r="FQK211" s="287"/>
      <c r="FQL211" s="287"/>
      <c r="FQM211" s="287"/>
      <c r="FQN211" s="287"/>
      <c r="FQO211" s="287"/>
      <c r="FQP211" s="287"/>
      <c r="FQQ211" s="287"/>
      <c r="FQR211" s="287"/>
      <c r="FQS211" s="287"/>
      <c r="FQT211" s="287"/>
      <c r="FQU211" s="287"/>
      <c r="FQV211" s="287"/>
      <c r="FQW211" s="287"/>
      <c r="FQX211" s="287"/>
      <c r="FQY211" s="287"/>
      <c r="FQZ211" s="287"/>
      <c r="FRA211" s="287"/>
      <c r="FRB211" s="287"/>
      <c r="FRC211" s="287"/>
      <c r="FRD211" s="287"/>
      <c r="FRE211" s="287"/>
      <c r="FRF211" s="287"/>
      <c r="FRG211" s="287"/>
      <c r="FRH211" s="287"/>
      <c r="FRI211" s="287"/>
      <c r="FRJ211" s="287"/>
      <c r="FRK211" s="287"/>
      <c r="FRL211" s="287"/>
      <c r="FRM211" s="287"/>
      <c r="FRN211" s="287"/>
      <c r="FRO211" s="287"/>
      <c r="FRP211" s="287"/>
      <c r="FRQ211" s="287"/>
      <c r="FRR211" s="287"/>
      <c r="FRS211" s="287"/>
      <c r="FRT211" s="287"/>
      <c r="FRU211" s="287"/>
      <c r="FRV211" s="287"/>
      <c r="FRW211" s="287"/>
      <c r="FRX211" s="287"/>
      <c r="FRY211" s="287"/>
      <c r="FRZ211" s="287"/>
      <c r="FSA211" s="287"/>
      <c r="FSB211" s="287"/>
      <c r="FSC211" s="287"/>
      <c r="FSD211" s="287"/>
      <c r="FSE211" s="287"/>
      <c r="FSF211" s="287"/>
      <c r="FSG211" s="287"/>
      <c r="FSH211" s="287"/>
      <c r="FSI211" s="287"/>
      <c r="FSJ211" s="287"/>
      <c r="FSK211" s="287"/>
      <c r="FSL211" s="287"/>
      <c r="FSM211" s="287"/>
      <c r="FSN211" s="287"/>
      <c r="FSO211" s="287"/>
      <c r="FSP211" s="287"/>
      <c r="FSQ211" s="287"/>
      <c r="FSR211" s="287"/>
      <c r="FSS211" s="287"/>
      <c r="FST211" s="287"/>
      <c r="FSU211" s="287"/>
      <c r="FSV211" s="287"/>
      <c r="FSW211" s="287"/>
      <c r="FSX211" s="287"/>
      <c r="FSY211" s="287"/>
      <c r="FSZ211" s="287"/>
      <c r="FTA211" s="287"/>
      <c r="FTB211" s="287"/>
      <c r="FTC211" s="287"/>
      <c r="FTD211" s="287"/>
      <c r="FTE211" s="287"/>
      <c r="FTF211" s="287"/>
      <c r="FTG211" s="287"/>
      <c r="FTH211" s="287"/>
      <c r="FTI211" s="287"/>
      <c r="FTJ211" s="287"/>
      <c r="FTK211" s="287"/>
      <c r="FTL211" s="287"/>
      <c r="FTM211" s="287"/>
      <c r="FTN211" s="287"/>
      <c r="FTO211" s="287"/>
      <c r="FTP211" s="287"/>
      <c r="FTQ211" s="287"/>
      <c r="FTR211" s="287"/>
      <c r="FTS211" s="287"/>
      <c r="FTT211" s="287"/>
      <c r="FTU211" s="287"/>
      <c r="FTV211" s="287"/>
      <c r="FTW211" s="287"/>
      <c r="FTX211" s="287"/>
      <c r="FTY211" s="287"/>
      <c r="FTZ211" s="287"/>
      <c r="FUA211" s="287"/>
      <c r="FUB211" s="287"/>
      <c r="FUC211" s="287"/>
      <c r="FUD211" s="287"/>
      <c r="FUE211" s="287"/>
      <c r="FUF211" s="287"/>
      <c r="FUG211" s="287"/>
      <c r="FUH211" s="287"/>
      <c r="FUI211" s="287"/>
      <c r="FUJ211" s="287"/>
      <c r="FUK211" s="287"/>
      <c r="FUL211" s="287"/>
      <c r="FUM211" s="287"/>
      <c r="FUN211" s="287"/>
      <c r="FUO211" s="287"/>
      <c r="FUP211" s="287"/>
      <c r="FUQ211" s="287"/>
      <c r="FUR211" s="287"/>
      <c r="FUS211" s="287"/>
      <c r="FUT211" s="287"/>
      <c r="FUU211" s="287"/>
      <c r="FUV211" s="287"/>
      <c r="FUW211" s="287"/>
      <c r="FUX211" s="287"/>
      <c r="FUY211" s="287"/>
      <c r="FUZ211" s="287"/>
      <c r="FVA211" s="287"/>
      <c r="FVB211" s="287"/>
      <c r="FVC211" s="287"/>
      <c r="FVD211" s="287"/>
      <c r="FVE211" s="287"/>
      <c r="FVF211" s="287"/>
      <c r="FVG211" s="287"/>
      <c r="FVH211" s="287"/>
      <c r="FVI211" s="287"/>
      <c r="FVJ211" s="287"/>
      <c r="FVK211" s="287"/>
      <c r="FVL211" s="287"/>
      <c r="FVM211" s="287"/>
      <c r="FVN211" s="287"/>
      <c r="FVO211" s="287"/>
      <c r="FVP211" s="287"/>
      <c r="FVQ211" s="287"/>
      <c r="FVR211" s="287"/>
      <c r="FVS211" s="287"/>
      <c r="FVT211" s="287"/>
      <c r="FVU211" s="287"/>
      <c r="FVV211" s="287"/>
      <c r="FVW211" s="287"/>
      <c r="FVX211" s="287"/>
      <c r="FVY211" s="287"/>
      <c r="FVZ211" s="287"/>
      <c r="FWA211" s="287"/>
      <c r="FWB211" s="287"/>
      <c r="FWC211" s="287"/>
      <c r="FWD211" s="287"/>
      <c r="FWE211" s="287"/>
      <c r="FWF211" s="287"/>
      <c r="FWG211" s="287"/>
      <c r="FWH211" s="287"/>
      <c r="FWI211" s="287"/>
      <c r="FWJ211" s="287"/>
      <c r="FWK211" s="287"/>
      <c r="FWL211" s="287"/>
      <c r="FWM211" s="287"/>
      <c r="FWN211" s="287"/>
      <c r="FWO211" s="287"/>
      <c r="FWP211" s="287"/>
      <c r="FWQ211" s="287"/>
      <c r="FWR211" s="287"/>
      <c r="FWS211" s="287"/>
      <c r="FWT211" s="287"/>
      <c r="FWU211" s="287"/>
      <c r="FWV211" s="287"/>
      <c r="FWW211" s="287"/>
      <c r="FWX211" s="287"/>
      <c r="FWY211" s="287"/>
      <c r="FWZ211" s="287"/>
      <c r="FXA211" s="287"/>
      <c r="FXB211" s="287"/>
      <c r="FXC211" s="287"/>
      <c r="FXD211" s="287"/>
      <c r="FXE211" s="287"/>
      <c r="FXF211" s="287"/>
      <c r="FXG211" s="287"/>
      <c r="FXH211" s="287"/>
      <c r="FXI211" s="287"/>
      <c r="FXJ211" s="287"/>
      <c r="FXK211" s="287"/>
      <c r="FXL211" s="287"/>
      <c r="FXM211" s="287"/>
      <c r="FXN211" s="287"/>
      <c r="FXO211" s="287"/>
      <c r="FXP211" s="287"/>
      <c r="FXQ211" s="287"/>
      <c r="FXR211" s="287"/>
      <c r="FXS211" s="287"/>
      <c r="FXT211" s="287"/>
      <c r="FXU211" s="287"/>
      <c r="FXV211" s="287"/>
      <c r="FXW211" s="287"/>
      <c r="FXX211" s="287"/>
      <c r="FXY211" s="287"/>
      <c r="FXZ211" s="287"/>
      <c r="FYA211" s="287"/>
      <c r="FYB211" s="287"/>
      <c r="FYC211" s="287"/>
      <c r="FYD211" s="287"/>
      <c r="FYE211" s="287"/>
      <c r="FYF211" s="287"/>
      <c r="FYG211" s="287"/>
      <c r="FYH211" s="287"/>
      <c r="FYI211" s="287"/>
      <c r="FYJ211" s="287"/>
      <c r="FYK211" s="287"/>
      <c r="FYL211" s="287"/>
      <c r="FYM211" s="287"/>
      <c r="FYN211" s="287"/>
      <c r="FYO211" s="287"/>
      <c r="FYP211" s="287"/>
      <c r="FYQ211" s="287"/>
      <c r="FYR211" s="287"/>
      <c r="FYS211" s="287"/>
      <c r="FYT211" s="287"/>
      <c r="FYU211" s="287"/>
      <c r="FYV211" s="287"/>
      <c r="FYW211" s="287"/>
      <c r="FYX211" s="287"/>
      <c r="FYY211" s="287"/>
      <c r="FYZ211" s="287"/>
      <c r="FZA211" s="287"/>
      <c r="FZB211" s="287"/>
      <c r="FZC211" s="287"/>
      <c r="FZD211" s="287"/>
      <c r="FZE211" s="287"/>
      <c r="FZF211" s="287"/>
      <c r="FZG211" s="287"/>
      <c r="FZH211" s="287"/>
      <c r="FZI211" s="287"/>
      <c r="FZJ211" s="287"/>
      <c r="FZK211" s="287"/>
      <c r="FZL211" s="287"/>
      <c r="FZM211" s="287"/>
      <c r="FZN211" s="287"/>
      <c r="FZO211" s="287"/>
      <c r="FZP211" s="287"/>
      <c r="FZQ211" s="287"/>
      <c r="FZR211" s="287"/>
      <c r="FZS211" s="287"/>
      <c r="FZT211" s="287"/>
      <c r="FZU211" s="287"/>
      <c r="FZV211" s="287"/>
      <c r="FZW211" s="287"/>
      <c r="FZX211" s="287"/>
      <c r="FZY211" s="287"/>
      <c r="FZZ211" s="287"/>
      <c r="GAA211" s="287"/>
      <c r="GAB211" s="287"/>
      <c r="GAC211" s="287"/>
      <c r="GAD211" s="287"/>
      <c r="GAE211" s="287"/>
      <c r="GAF211" s="287"/>
      <c r="GAG211" s="287"/>
      <c r="GAH211" s="287"/>
      <c r="GAI211" s="287"/>
      <c r="GAJ211" s="287"/>
      <c r="GAK211" s="287"/>
      <c r="GAL211" s="287"/>
      <c r="GAM211" s="287"/>
      <c r="GAN211" s="287"/>
      <c r="GAO211" s="287"/>
      <c r="GAP211" s="287"/>
      <c r="GAQ211" s="287"/>
      <c r="GAR211" s="287"/>
      <c r="GAS211" s="287"/>
      <c r="GAT211" s="287"/>
      <c r="GAU211" s="287"/>
      <c r="GAV211" s="287"/>
      <c r="GAW211" s="287"/>
      <c r="GAX211" s="287"/>
      <c r="GAY211" s="287"/>
      <c r="GAZ211" s="287"/>
      <c r="GBA211" s="287"/>
      <c r="GBB211" s="287"/>
      <c r="GBC211" s="287"/>
      <c r="GBD211" s="287"/>
      <c r="GBE211" s="287"/>
      <c r="GBF211" s="287"/>
      <c r="GBG211" s="287"/>
      <c r="GBH211" s="287"/>
      <c r="GBI211" s="287"/>
      <c r="GBJ211" s="287"/>
      <c r="GBK211" s="287"/>
      <c r="GBL211" s="287"/>
      <c r="GBM211" s="287"/>
      <c r="GBN211" s="287"/>
      <c r="GBO211" s="287"/>
      <c r="GBP211" s="287"/>
      <c r="GBQ211" s="287"/>
      <c r="GBR211" s="287"/>
      <c r="GBS211" s="287"/>
      <c r="GBT211" s="287"/>
      <c r="GBU211" s="287"/>
      <c r="GBV211" s="287"/>
      <c r="GBW211" s="287"/>
      <c r="GBX211" s="287"/>
      <c r="GBY211" s="287"/>
      <c r="GBZ211" s="287"/>
      <c r="GCA211" s="287"/>
      <c r="GCB211" s="287"/>
      <c r="GCC211" s="287"/>
      <c r="GCD211" s="287"/>
      <c r="GCE211" s="287"/>
      <c r="GCF211" s="287"/>
      <c r="GCG211" s="287"/>
      <c r="GCH211" s="287"/>
      <c r="GCI211" s="287"/>
      <c r="GCJ211" s="287"/>
      <c r="GCK211" s="287"/>
      <c r="GCL211" s="287"/>
      <c r="GCM211" s="287"/>
      <c r="GCN211" s="287"/>
      <c r="GCO211" s="287"/>
      <c r="GCP211" s="287"/>
      <c r="GCQ211" s="287"/>
      <c r="GCR211" s="287"/>
      <c r="GCS211" s="287"/>
      <c r="GCT211" s="287"/>
      <c r="GCU211" s="287"/>
      <c r="GCV211" s="287"/>
      <c r="GCW211" s="287"/>
      <c r="GCX211" s="287"/>
      <c r="GCY211" s="287"/>
      <c r="GCZ211" s="287"/>
      <c r="GDA211" s="287"/>
      <c r="GDB211" s="287"/>
      <c r="GDC211" s="287"/>
      <c r="GDD211" s="287"/>
      <c r="GDE211" s="287"/>
      <c r="GDF211" s="287"/>
      <c r="GDG211" s="287"/>
      <c r="GDH211" s="287"/>
      <c r="GDI211" s="287"/>
      <c r="GDJ211" s="287"/>
      <c r="GDK211" s="287"/>
      <c r="GDL211" s="287"/>
      <c r="GDM211" s="287"/>
      <c r="GDN211" s="287"/>
      <c r="GDO211" s="287"/>
      <c r="GDP211" s="287"/>
      <c r="GDQ211" s="287"/>
      <c r="GDR211" s="287"/>
      <c r="GDS211" s="287"/>
      <c r="GDT211" s="287"/>
      <c r="GDU211" s="287"/>
      <c r="GDV211" s="287"/>
      <c r="GDW211" s="287"/>
      <c r="GDX211" s="287"/>
      <c r="GDY211" s="287"/>
      <c r="GDZ211" s="287"/>
      <c r="GEA211" s="287"/>
      <c r="GEB211" s="287"/>
      <c r="GEC211" s="287"/>
      <c r="GED211" s="287"/>
      <c r="GEE211" s="287"/>
      <c r="GEF211" s="287"/>
      <c r="GEG211" s="287"/>
      <c r="GEH211" s="287"/>
      <c r="GEI211" s="287"/>
      <c r="GEJ211" s="287"/>
      <c r="GEK211" s="287"/>
      <c r="GEL211" s="287"/>
      <c r="GEM211" s="287"/>
      <c r="GEN211" s="287"/>
      <c r="GEO211" s="287"/>
      <c r="GEP211" s="287"/>
      <c r="GEQ211" s="287"/>
      <c r="GER211" s="287"/>
      <c r="GES211" s="287"/>
      <c r="GET211" s="287"/>
      <c r="GEU211" s="287"/>
      <c r="GEV211" s="287"/>
      <c r="GEW211" s="287"/>
      <c r="GEX211" s="287"/>
      <c r="GEY211" s="287"/>
      <c r="GEZ211" s="287"/>
      <c r="GFA211" s="287"/>
      <c r="GFB211" s="287"/>
      <c r="GFC211" s="287"/>
      <c r="GFD211" s="287"/>
      <c r="GFE211" s="287"/>
      <c r="GFF211" s="287"/>
      <c r="GFG211" s="287"/>
      <c r="GFH211" s="287"/>
      <c r="GFI211" s="287"/>
      <c r="GFJ211" s="287"/>
      <c r="GFK211" s="287"/>
      <c r="GFL211" s="287"/>
      <c r="GFM211" s="287"/>
      <c r="GFN211" s="287"/>
      <c r="GFO211" s="287"/>
      <c r="GFP211" s="287"/>
      <c r="GFQ211" s="287"/>
      <c r="GFR211" s="287"/>
      <c r="GFS211" s="287"/>
      <c r="GFT211" s="287"/>
      <c r="GFU211" s="287"/>
      <c r="GFV211" s="287"/>
      <c r="GFW211" s="287"/>
      <c r="GFX211" s="287"/>
      <c r="GFY211" s="287"/>
      <c r="GFZ211" s="287"/>
      <c r="GGA211" s="287"/>
      <c r="GGB211" s="287"/>
      <c r="GGC211" s="287"/>
      <c r="GGD211" s="287"/>
      <c r="GGE211" s="287"/>
      <c r="GGF211" s="287"/>
      <c r="GGG211" s="287"/>
      <c r="GGH211" s="287"/>
      <c r="GGI211" s="287"/>
      <c r="GGJ211" s="287"/>
      <c r="GGK211" s="287"/>
      <c r="GGL211" s="287"/>
      <c r="GGM211" s="287"/>
      <c r="GGN211" s="287"/>
      <c r="GGO211" s="287"/>
      <c r="GGP211" s="287"/>
      <c r="GGQ211" s="287"/>
      <c r="GGR211" s="287"/>
      <c r="GGS211" s="287"/>
      <c r="GGT211" s="287"/>
      <c r="GGU211" s="287"/>
      <c r="GGV211" s="287"/>
      <c r="GGW211" s="287"/>
      <c r="GGX211" s="287"/>
      <c r="GGY211" s="287"/>
      <c r="GGZ211" s="287"/>
      <c r="GHA211" s="287"/>
      <c r="GHB211" s="287"/>
      <c r="GHC211" s="287"/>
      <c r="GHD211" s="287"/>
      <c r="GHE211" s="287"/>
      <c r="GHF211" s="287"/>
      <c r="GHG211" s="287"/>
      <c r="GHH211" s="287"/>
      <c r="GHI211" s="287"/>
      <c r="GHJ211" s="287"/>
      <c r="GHK211" s="287"/>
      <c r="GHL211" s="287"/>
      <c r="GHM211" s="287"/>
      <c r="GHN211" s="287"/>
      <c r="GHO211" s="287"/>
      <c r="GHP211" s="287"/>
      <c r="GHQ211" s="287"/>
      <c r="GHR211" s="287"/>
      <c r="GHS211" s="287"/>
      <c r="GHT211" s="287"/>
      <c r="GHU211" s="287"/>
      <c r="GHV211" s="287"/>
      <c r="GHW211" s="287"/>
      <c r="GHX211" s="287"/>
      <c r="GHY211" s="287"/>
      <c r="GHZ211" s="287"/>
      <c r="GIA211" s="287"/>
      <c r="GIB211" s="287"/>
      <c r="GIC211" s="287"/>
      <c r="GID211" s="287"/>
      <c r="GIE211" s="287"/>
      <c r="GIF211" s="287"/>
      <c r="GIG211" s="287"/>
      <c r="GIH211" s="287"/>
      <c r="GII211" s="287"/>
      <c r="GIJ211" s="287"/>
      <c r="GIK211" s="287"/>
      <c r="GIL211" s="287"/>
      <c r="GIM211" s="287"/>
      <c r="GIN211" s="287"/>
      <c r="GIO211" s="287"/>
      <c r="GIP211" s="287"/>
      <c r="GIQ211" s="287"/>
      <c r="GIR211" s="287"/>
      <c r="GIS211" s="287"/>
      <c r="GIT211" s="287"/>
      <c r="GIU211" s="287"/>
      <c r="GIV211" s="287"/>
      <c r="GIW211" s="287"/>
      <c r="GIX211" s="287"/>
      <c r="GIY211" s="287"/>
      <c r="GIZ211" s="287"/>
      <c r="GJA211" s="287"/>
      <c r="GJB211" s="287"/>
      <c r="GJC211" s="287"/>
      <c r="GJD211" s="287"/>
      <c r="GJE211" s="287"/>
      <c r="GJF211" s="287"/>
      <c r="GJG211" s="287"/>
      <c r="GJH211" s="287"/>
      <c r="GJI211" s="287"/>
      <c r="GJJ211" s="287"/>
      <c r="GJK211" s="287"/>
      <c r="GJL211" s="287"/>
      <c r="GJM211" s="287"/>
      <c r="GJN211" s="287"/>
      <c r="GJO211" s="287"/>
      <c r="GJP211" s="287"/>
      <c r="GJQ211" s="287"/>
      <c r="GJR211" s="287"/>
      <c r="GJS211" s="287"/>
      <c r="GJT211" s="287"/>
      <c r="GJU211" s="287"/>
      <c r="GJV211" s="287"/>
      <c r="GJW211" s="287"/>
      <c r="GJX211" s="287"/>
      <c r="GJY211" s="287"/>
      <c r="GJZ211" s="287"/>
      <c r="GKA211" s="287"/>
      <c r="GKB211" s="287"/>
      <c r="GKC211" s="287"/>
      <c r="GKD211" s="287"/>
      <c r="GKE211" s="287"/>
      <c r="GKF211" s="287"/>
      <c r="GKG211" s="287"/>
      <c r="GKH211" s="287"/>
      <c r="GKI211" s="287"/>
      <c r="GKJ211" s="287"/>
      <c r="GKK211" s="287"/>
      <c r="GKL211" s="287"/>
      <c r="GKM211" s="287"/>
      <c r="GKN211" s="287"/>
      <c r="GKO211" s="287"/>
      <c r="GKP211" s="287"/>
      <c r="GKQ211" s="287"/>
      <c r="GKR211" s="287"/>
      <c r="GKS211" s="287"/>
      <c r="GKT211" s="287"/>
      <c r="GKU211" s="287"/>
      <c r="GKV211" s="287"/>
      <c r="GKW211" s="287"/>
      <c r="GKX211" s="287"/>
      <c r="GKY211" s="287"/>
      <c r="GKZ211" s="287"/>
      <c r="GLA211" s="287"/>
      <c r="GLB211" s="287"/>
      <c r="GLC211" s="287"/>
      <c r="GLD211" s="287"/>
      <c r="GLE211" s="287"/>
      <c r="GLF211" s="287"/>
      <c r="GLG211" s="287"/>
      <c r="GLH211" s="287"/>
      <c r="GLI211" s="287"/>
      <c r="GLJ211" s="287"/>
      <c r="GLK211" s="287"/>
      <c r="GLL211" s="287"/>
      <c r="GLM211" s="287"/>
      <c r="GLN211" s="287"/>
      <c r="GLO211" s="287"/>
      <c r="GLP211" s="287"/>
      <c r="GLQ211" s="287"/>
      <c r="GLR211" s="287"/>
      <c r="GLS211" s="287"/>
      <c r="GLT211" s="287"/>
      <c r="GLU211" s="287"/>
      <c r="GLV211" s="287"/>
      <c r="GLW211" s="287"/>
      <c r="GLX211" s="287"/>
      <c r="GLY211" s="287"/>
      <c r="GLZ211" s="287"/>
      <c r="GMA211" s="287"/>
      <c r="GMB211" s="287"/>
      <c r="GMC211" s="287"/>
      <c r="GMD211" s="287"/>
      <c r="GME211" s="287"/>
      <c r="GMF211" s="287"/>
      <c r="GMG211" s="287"/>
      <c r="GMH211" s="287"/>
      <c r="GMI211" s="287"/>
      <c r="GMJ211" s="287"/>
      <c r="GMK211" s="287"/>
      <c r="GML211" s="287"/>
      <c r="GMM211" s="287"/>
      <c r="GMN211" s="287"/>
      <c r="GMO211" s="287"/>
      <c r="GMP211" s="287"/>
      <c r="GMQ211" s="287"/>
      <c r="GMR211" s="287"/>
      <c r="GMS211" s="287"/>
      <c r="GMT211" s="287"/>
      <c r="GMU211" s="287"/>
      <c r="GMV211" s="287"/>
      <c r="GMW211" s="287"/>
      <c r="GMX211" s="287"/>
      <c r="GMY211" s="287"/>
      <c r="GMZ211" s="287"/>
      <c r="GNA211" s="287"/>
      <c r="GNB211" s="287"/>
      <c r="GNC211" s="287"/>
      <c r="GND211" s="287"/>
      <c r="GNE211" s="287"/>
      <c r="GNF211" s="287"/>
      <c r="GNG211" s="287"/>
      <c r="GNH211" s="287"/>
      <c r="GNI211" s="287"/>
      <c r="GNJ211" s="287"/>
      <c r="GNK211" s="287"/>
      <c r="GNL211" s="287"/>
      <c r="GNM211" s="287"/>
      <c r="GNN211" s="287"/>
      <c r="GNO211" s="287"/>
      <c r="GNP211" s="287"/>
      <c r="GNQ211" s="287"/>
      <c r="GNR211" s="287"/>
      <c r="GNS211" s="287"/>
      <c r="GNT211" s="287"/>
      <c r="GNU211" s="287"/>
      <c r="GNV211" s="287"/>
      <c r="GNW211" s="287"/>
      <c r="GNX211" s="287"/>
      <c r="GNY211" s="287"/>
      <c r="GNZ211" s="287"/>
      <c r="GOA211" s="287"/>
      <c r="GOB211" s="287"/>
      <c r="GOC211" s="287"/>
      <c r="GOD211" s="287"/>
      <c r="GOE211" s="287"/>
      <c r="GOF211" s="287"/>
      <c r="GOG211" s="287"/>
      <c r="GOH211" s="287"/>
      <c r="GOI211" s="287"/>
      <c r="GOJ211" s="287"/>
      <c r="GOK211" s="287"/>
      <c r="GOL211" s="287"/>
      <c r="GOM211" s="287"/>
      <c r="GON211" s="287"/>
      <c r="GOO211" s="287"/>
      <c r="GOP211" s="287"/>
      <c r="GOQ211" s="287"/>
      <c r="GOR211" s="287"/>
      <c r="GOS211" s="287"/>
      <c r="GOT211" s="287"/>
      <c r="GOU211" s="287"/>
      <c r="GOV211" s="287"/>
      <c r="GOW211" s="287"/>
      <c r="GOX211" s="287"/>
      <c r="GOY211" s="287"/>
      <c r="GOZ211" s="287"/>
      <c r="GPA211" s="287"/>
      <c r="GPB211" s="287"/>
      <c r="GPC211" s="287"/>
      <c r="GPD211" s="287"/>
      <c r="GPE211" s="287"/>
      <c r="GPF211" s="287"/>
      <c r="GPG211" s="287"/>
      <c r="GPH211" s="287"/>
      <c r="GPI211" s="287"/>
      <c r="GPJ211" s="287"/>
      <c r="GPK211" s="287"/>
      <c r="GPL211" s="287"/>
      <c r="GPM211" s="287"/>
      <c r="GPN211" s="287"/>
      <c r="GPO211" s="287"/>
      <c r="GPP211" s="287"/>
      <c r="GPQ211" s="287"/>
      <c r="GPR211" s="287"/>
      <c r="GPS211" s="287"/>
      <c r="GPT211" s="287"/>
      <c r="GPU211" s="287"/>
      <c r="GPV211" s="287"/>
      <c r="GPW211" s="287"/>
      <c r="GPX211" s="287"/>
      <c r="GPY211" s="287"/>
      <c r="GPZ211" s="287"/>
      <c r="GQA211" s="287"/>
      <c r="GQB211" s="287"/>
      <c r="GQC211" s="287"/>
      <c r="GQD211" s="287"/>
      <c r="GQE211" s="287"/>
      <c r="GQF211" s="287"/>
      <c r="GQG211" s="287"/>
      <c r="GQH211" s="287"/>
      <c r="GQI211" s="287"/>
      <c r="GQJ211" s="287"/>
      <c r="GQK211" s="287"/>
      <c r="GQL211" s="287"/>
      <c r="GQM211" s="287"/>
      <c r="GQN211" s="287"/>
      <c r="GQO211" s="287"/>
      <c r="GQP211" s="287"/>
      <c r="GQQ211" s="287"/>
      <c r="GQR211" s="287"/>
      <c r="GQS211" s="287"/>
      <c r="GQT211" s="287"/>
      <c r="GQU211" s="287"/>
      <c r="GQV211" s="287"/>
      <c r="GQW211" s="287"/>
      <c r="GQX211" s="287"/>
      <c r="GQY211" s="287"/>
      <c r="GQZ211" s="287"/>
      <c r="GRA211" s="287"/>
      <c r="GRB211" s="287"/>
      <c r="GRC211" s="287"/>
      <c r="GRD211" s="287"/>
      <c r="GRE211" s="287"/>
      <c r="GRF211" s="287"/>
      <c r="GRG211" s="287"/>
      <c r="GRH211" s="287"/>
      <c r="GRI211" s="287"/>
      <c r="GRJ211" s="287"/>
      <c r="GRK211" s="287"/>
      <c r="GRL211" s="287"/>
      <c r="GRM211" s="287"/>
      <c r="GRN211" s="287"/>
      <c r="GRO211" s="287"/>
      <c r="GRP211" s="287"/>
      <c r="GRQ211" s="287"/>
      <c r="GRR211" s="287"/>
      <c r="GRS211" s="287"/>
      <c r="GRT211" s="287"/>
      <c r="GRU211" s="287"/>
      <c r="GRV211" s="287"/>
      <c r="GRW211" s="287"/>
      <c r="GRX211" s="287"/>
      <c r="GRY211" s="287"/>
      <c r="GRZ211" s="287"/>
      <c r="GSA211" s="287"/>
      <c r="GSB211" s="287"/>
      <c r="GSC211" s="287"/>
      <c r="GSD211" s="287"/>
      <c r="GSE211" s="287"/>
      <c r="GSF211" s="287"/>
      <c r="GSG211" s="287"/>
      <c r="GSH211" s="287"/>
      <c r="GSI211" s="287"/>
      <c r="GSJ211" s="287"/>
      <c r="GSK211" s="287"/>
      <c r="GSL211" s="287"/>
      <c r="GSM211" s="287"/>
      <c r="GSN211" s="287"/>
      <c r="GSO211" s="287"/>
      <c r="GSP211" s="287"/>
      <c r="GSQ211" s="287"/>
      <c r="GSR211" s="287"/>
      <c r="GSS211" s="287"/>
      <c r="GST211" s="287"/>
      <c r="GSU211" s="287"/>
      <c r="GSV211" s="287"/>
      <c r="GSW211" s="287"/>
      <c r="GSX211" s="287"/>
      <c r="GSY211" s="287"/>
      <c r="GSZ211" s="287"/>
      <c r="GTA211" s="287"/>
      <c r="GTB211" s="287"/>
      <c r="GTC211" s="287"/>
      <c r="GTD211" s="287"/>
      <c r="GTE211" s="287"/>
      <c r="GTF211" s="287"/>
      <c r="GTG211" s="287"/>
      <c r="GTH211" s="287"/>
      <c r="GTI211" s="287"/>
      <c r="GTJ211" s="287"/>
      <c r="GTK211" s="287"/>
      <c r="GTL211" s="287"/>
      <c r="GTM211" s="287"/>
      <c r="GTN211" s="287"/>
      <c r="GTO211" s="287"/>
      <c r="GTP211" s="287"/>
      <c r="GTQ211" s="287"/>
      <c r="GTR211" s="287"/>
      <c r="GTS211" s="287"/>
      <c r="GTT211" s="287"/>
      <c r="GTU211" s="287"/>
      <c r="GTV211" s="287"/>
      <c r="GTW211" s="287"/>
      <c r="GTX211" s="287"/>
      <c r="GTY211" s="287"/>
      <c r="GTZ211" s="287"/>
      <c r="GUA211" s="287"/>
      <c r="GUB211" s="287"/>
      <c r="GUC211" s="287"/>
      <c r="GUD211" s="287"/>
      <c r="GUE211" s="287"/>
      <c r="GUF211" s="287"/>
      <c r="GUG211" s="287"/>
      <c r="GUH211" s="287"/>
      <c r="GUI211" s="287"/>
      <c r="GUJ211" s="287"/>
      <c r="GUK211" s="287"/>
      <c r="GUL211" s="287"/>
      <c r="GUM211" s="287"/>
      <c r="GUN211" s="287"/>
      <c r="GUO211" s="287"/>
      <c r="GUP211" s="287"/>
      <c r="GUQ211" s="287"/>
      <c r="GUR211" s="287"/>
      <c r="GUS211" s="287"/>
      <c r="GUT211" s="287"/>
      <c r="GUU211" s="287"/>
      <c r="GUV211" s="287"/>
      <c r="GUW211" s="287"/>
      <c r="GUX211" s="287"/>
      <c r="GUY211" s="287"/>
      <c r="GUZ211" s="287"/>
      <c r="GVA211" s="287"/>
      <c r="GVB211" s="287"/>
      <c r="GVC211" s="287"/>
      <c r="GVD211" s="287"/>
      <c r="GVE211" s="287"/>
      <c r="GVF211" s="287"/>
      <c r="GVG211" s="287"/>
      <c r="GVH211" s="287"/>
      <c r="GVI211" s="287"/>
      <c r="GVJ211" s="287"/>
      <c r="GVK211" s="287"/>
      <c r="GVL211" s="287"/>
      <c r="GVM211" s="287"/>
      <c r="GVN211" s="287"/>
      <c r="GVO211" s="287"/>
      <c r="GVP211" s="287"/>
      <c r="GVQ211" s="287"/>
      <c r="GVR211" s="287"/>
      <c r="GVS211" s="287"/>
      <c r="GVT211" s="287"/>
      <c r="GVU211" s="287"/>
      <c r="GVV211" s="287"/>
      <c r="GVW211" s="287"/>
      <c r="GVX211" s="287"/>
      <c r="GVY211" s="287"/>
      <c r="GVZ211" s="287"/>
      <c r="GWA211" s="287"/>
      <c r="GWB211" s="287"/>
      <c r="GWC211" s="287"/>
      <c r="GWD211" s="287"/>
      <c r="GWE211" s="287"/>
      <c r="GWF211" s="287"/>
      <c r="GWG211" s="287"/>
      <c r="GWH211" s="287"/>
      <c r="GWI211" s="287"/>
      <c r="GWJ211" s="287"/>
      <c r="GWK211" s="287"/>
      <c r="GWL211" s="287"/>
      <c r="GWM211" s="287"/>
      <c r="GWN211" s="287"/>
      <c r="GWO211" s="287"/>
      <c r="GWP211" s="287"/>
      <c r="GWQ211" s="287"/>
      <c r="GWR211" s="287"/>
      <c r="GWS211" s="287"/>
      <c r="GWT211" s="287"/>
      <c r="GWU211" s="287"/>
      <c r="GWV211" s="287"/>
      <c r="GWW211" s="287"/>
      <c r="GWX211" s="287"/>
      <c r="GWY211" s="287"/>
      <c r="GWZ211" s="287"/>
      <c r="GXA211" s="287"/>
      <c r="GXB211" s="287"/>
      <c r="GXC211" s="287"/>
      <c r="GXD211" s="287"/>
      <c r="GXE211" s="287"/>
      <c r="GXF211" s="287"/>
      <c r="GXG211" s="287"/>
      <c r="GXH211" s="287"/>
      <c r="GXI211" s="287"/>
      <c r="GXJ211" s="287"/>
      <c r="GXK211" s="287"/>
      <c r="GXL211" s="287"/>
      <c r="GXM211" s="287"/>
      <c r="GXN211" s="287"/>
      <c r="GXO211" s="287"/>
      <c r="GXP211" s="287"/>
      <c r="GXQ211" s="287"/>
      <c r="GXR211" s="287"/>
      <c r="GXS211" s="287"/>
      <c r="GXT211" s="287"/>
      <c r="GXU211" s="287"/>
      <c r="GXV211" s="287"/>
      <c r="GXW211" s="287"/>
      <c r="GXX211" s="287"/>
      <c r="GXY211" s="287"/>
      <c r="GXZ211" s="287"/>
      <c r="GYA211" s="287"/>
      <c r="GYB211" s="287"/>
      <c r="GYC211" s="287"/>
      <c r="GYD211" s="287"/>
      <c r="GYE211" s="287"/>
      <c r="GYF211" s="287"/>
      <c r="GYG211" s="287"/>
      <c r="GYH211" s="287"/>
      <c r="GYI211" s="287"/>
      <c r="GYJ211" s="287"/>
      <c r="GYK211" s="287"/>
      <c r="GYL211" s="287"/>
      <c r="GYM211" s="287"/>
      <c r="GYN211" s="287"/>
      <c r="GYO211" s="287"/>
      <c r="GYP211" s="287"/>
      <c r="GYQ211" s="287"/>
      <c r="GYR211" s="287"/>
      <c r="GYS211" s="287"/>
      <c r="GYT211" s="287"/>
      <c r="GYU211" s="287"/>
      <c r="GYV211" s="287"/>
      <c r="GYW211" s="287"/>
      <c r="GYX211" s="287"/>
      <c r="GYY211" s="287"/>
      <c r="GYZ211" s="287"/>
      <c r="GZA211" s="287"/>
      <c r="GZB211" s="287"/>
      <c r="GZC211" s="287"/>
      <c r="GZD211" s="287"/>
      <c r="GZE211" s="287"/>
      <c r="GZF211" s="287"/>
      <c r="GZG211" s="287"/>
      <c r="GZH211" s="287"/>
      <c r="GZI211" s="287"/>
      <c r="GZJ211" s="287"/>
      <c r="GZK211" s="287"/>
      <c r="GZL211" s="287"/>
      <c r="GZM211" s="287"/>
      <c r="GZN211" s="287"/>
      <c r="GZO211" s="287"/>
      <c r="GZP211" s="287"/>
      <c r="GZQ211" s="287"/>
      <c r="GZR211" s="287"/>
      <c r="GZS211" s="287"/>
      <c r="GZT211" s="287"/>
      <c r="GZU211" s="287"/>
      <c r="GZV211" s="287"/>
      <c r="GZW211" s="287"/>
      <c r="GZX211" s="287"/>
      <c r="GZY211" s="287"/>
      <c r="GZZ211" s="287"/>
      <c r="HAA211" s="287"/>
      <c r="HAB211" s="287"/>
      <c r="HAC211" s="287"/>
      <c r="HAD211" s="287"/>
      <c r="HAE211" s="287"/>
      <c r="HAF211" s="287"/>
      <c r="HAG211" s="287"/>
      <c r="HAH211" s="287"/>
      <c r="HAI211" s="287"/>
      <c r="HAJ211" s="287"/>
      <c r="HAK211" s="287"/>
      <c r="HAL211" s="287"/>
      <c r="HAM211" s="287"/>
      <c r="HAN211" s="287"/>
      <c r="HAO211" s="287"/>
      <c r="HAP211" s="287"/>
      <c r="HAQ211" s="287"/>
      <c r="HAR211" s="287"/>
      <c r="HAS211" s="287"/>
      <c r="HAT211" s="287"/>
      <c r="HAU211" s="287"/>
      <c r="HAV211" s="287"/>
      <c r="HAW211" s="287"/>
      <c r="HAX211" s="287"/>
      <c r="HAY211" s="287"/>
      <c r="HAZ211" s="287"/>
      <c r="HBA211" s="287"/>
      <c r="HBB211" s="287"/>
      <c r="HBC211" s="287"/>
      <c r="HBD211" s="287"/>
      <c r="HBE211" s="287"/>
      <c r="HBF211" s="287"/>
      <c r="HBG211" s="287"/>
      <c r="HBH211" s="287"/>
      <c r="HBI211" s="287"/>
      <c r="HBJ211" s="287"/>
      <c r="HBK211" s="287"/>
      <c r="HBL211" s="287"/>
      <c r="HBM211" s="287"/>
      <c r="HBN211" s="287"/>
      <c r="HBO211" s="287"/>
      <c r="HBP211" s="287"/>
      <c r="HBQ211" s="287"/>
      <c r="HBR211" s="287"/>
      <c r="HBS211" s="287"/>
      <c r="HBT211" s="287"/>
      <c r="HBU211" s="287"/>
      <c r="HBV211" s="287"/>
      <c r="HBW211" s="287"/>
      <c r="HBX211" s="287"/>
      <c r="HBY211" s="287"/>
      <c r="HBZ211" s="287"/>
      <c r="HCA211" s="287"/>
      <c r="HCB211" s="287"/>
      <c r="HCC211" s="287"/>
      <c r="HCD211" s="287"/>
      <c r="HCE211" s="287"/>
      <c r="HCF211" s="287"/>
      <c r="HCG211" s="287"/>
      <c r="HCH211" s="287"/>
      <c r="HCI211" s="287"/>
      <c r="HCJ211" s="287"/>
      <c r="HCK211" s="287"/>
      <c r="HCL211" s="287"/>
      <c r="HCM211" s="287"/>
      <c r="HCN211" s="287"/>
      <c r="HCO211" s="287"/>
      <c r="HCP211" s="287"/>
      <c r="HCQ211" s="287"/>
      <c r="HCR211" s="287"/>
      <c r="HCS211" s="287"/>
      <c r="HCT211" s="287"/>
      <c r="HCU211" s="287"/>
      <c r="HCV211" s="287"/>
      <c r="HCW211" s="287"/>
      <c r="HCX211" s="287"/>
      <c r="HCY211" s="287"/>
      <c r="HCZ211" s="287"/>
      <c r="HDA211" s="287"/>
      <c r="HDB211" s="287"/>
      <c r="HDC211" s="287"/>
      <c r="HDD211" s="287"/>
      <c r="HDE211" s="287"/>
      <c r="HDF211" s="287"/>
      <c r="HDG211" s="287"/>
      <c r="HDH211" s="287"/>
      <c r="HDI211" s="287"/>
      <c r="HDJ211" s="287"/>
      <c r="HDK211" s="287"/>
      <c r="HDL211" s="287"/>
      <c r="HDM211" s="287"/>
      <c r="HDN211" s="287"/>
      <c r="HDO211" s="287"/>
      <c r="HDP211" s="287"/>
      <c r="HDQ211" s="287"/>
      <c r="HDR211" s="287"/>
      <c r="HDS211" s="287"/>
      <c r="HDT211" s="287"/>
      <c r="HDU211" s="287"/>
      <c r="HDV211" s="287"/>
      <c r="HDW211" s="287"/>
      <c r="HDX211" s="287"/>
      <c r="HDY211" s="287"/>
      <c r="HDZ211" s="287"/>
      <c r="HEA211" s="287"/>
      <c r="HEB211" s="287"/>
      <c r="HEC211" s="287"/>
      <c r="HED211" s="287"/>
      <c r="HEE211" s="287"/>
      <c r="HEF211" s="287"/>
      <c r="HEG211" s="287"/>
      <c r="HEH211" s="287"/>
      <c r="HEI211" s="287"/>
      <c r="HEJ211" s="287"/>
      <c r="HEK211" s="287"/>
      <c r="HEL211" s="287"/>
      <c r="HEM211" s="287"/>
      <c r="HEN211" s="287"/>
      <c r="HEO211" s="287"/>
      <c r="HEP211" s="287"/>
      <c r="HEQ211" s="287"/>
      <c r="HER211" s="287"/>
      <c r="HES211" s="287"/>
      <c r="HET211" s="287"/>
      <c r="HEU211" s="287"/>
      <c r="HEV211" s="287"/>
      <c r="HEW211" s="287"/>
      <c r="HEX211" s="287"/>
      <c r="HEY211" s="287"/>
      <c r="HEZ211" s="287"/>
      <c r="HFA211" s="287"/>
      <c r="HFB211" s="287"/>
      <c r="HFC211" s="287"/>
      <c r="HFD211" s="287"/>
      <c r="HFE211" s="287"/>
      <c r="HFF211" s="287"/>
      <c r="HFG211" s="287"/>
      <c r="HFH211" s="287"/>
      <c r="HFI211" s="287"/>
      <c r="HFJ211" s="287"/>
      <c r="HFK211" s="287"/>
      <c r="HFL211" s="287"/>
      <c r="HFM211" s="287"/>
      <c r="HFN211" s="287"/>
      <c r="HFO211" s="287"/>
      <c r="HFP211" s="287"/>
      <c r="HFQ211" s="287"/>
      <c r="HFR211" s="287"/>
      <c r="HFS211" s="287"/>
      <c r="HFT211" s="287"/>
      <c r="HFU211" s="287"/>
      <c r="HFV211" s="287"/>
      <c r="HFW211" s="287"/>
      <c r="HFX211" s="287"/>
      <c r="HFY211" s="287"/>
      <c r="HFZ211" s="287"/>
      <c r="HGA211" s="287"/>
      <c r="HGB211" s="287"/>
      <c r="HGC211" s="287"/>
      <c r="HGD211" s="287"/>
      <c r="HGE211" s="287"/>
      <c r="HGF211" s="287"/>
      <c r="HGG211" s="287"/>
      <c r="HGH211" s="287"/>
      <c r="HGI211" s="287"/>
      <c r="HGJ211" s="287"/>
      <c r="HGK211" s="287"/>
      <c r="HGL211" s="287"/>
      <c r="HGM211" s="287"/>
      <c r="HGN211" s="287"/>
      <c r="HGO211" s="287"/>
      <c r="HGP211" s="287"/>
      <c r="HGQ211" s="287"/>
      <c r="HGR211" s="287"/>
      <c r="HGS211" s="287"/>
      <c r="HGT211" s="287"/>
      <c r="HGU211" s="287"/>
      <c r="HGV211" s="287"/>
      <c r="HGW211" s="287"/>
      <c r="HGX211" s="287"/>
      <c r="HGY211" s="287"/>
      <c r="HGZ211" s="287"/>
      <c r="HHA211" s="287"/>
      <c r="HHB211" s="287"/>
      <c r="HHC211" s="287"/>
      <c r="HHD211" s="287"/>
      <c r="HHE211" s="287"/>
      <c r="HHF211" s="287"/>
      <c r="HHG211" s="287"/>
      <c r="HHH211" s="287"/>
      <c r="HHI211" s="287"/>
      <c r="HHJ211" s="287"/>
      <c r="HHK211" s="287"/>
      <c r="HHL211" s="287"/>
      <c r="HHM211" s="287"/>
      <c r="HHN211" s="287"/>
      <c r="HHO211" s="287"/>
      <c r="HHP211" s="287"/>
      <c r="HHQ211" s="287"/>
      <c r="HHR211" s="287"/>
      <c r="HHS211" s="287"/>
      <c r="HHT211" s="287"/>
      <c r="HHU211" s="287"/>
      <c r="HHV211" s="287"/>
      <c r="HHW211" s="287"/>
      <c r="HHX211" s="287"/>
      <c r="HHY211" s="287"/>
      <c r="HHZ211" s="287"/>
      <c r="HIA211" s="287"/>
      <c r="HIB211" s="287"/>
      <c r="HIC211" s="287"/>
      <c r="HID211" s="287"/>
      <c r="HIE211" s="287"/>
      <c r="HIF211" s="287"/>
      <c r="HIG211" s="287"/>
      <c r="HIH211" s="287"/>
      <c r="HII211" s="287"/>
      <c r="HIJ211" s="287"/>
      <c r="HIK211" s="287"/>
      <c r="HIL211" s="287"/>
      <c r="HIM211" s="287"/>
      <c r="HIN211" s="287"/>
      <c r="HIO211" s="287"/>
      <c r="HIP211" s="287"/>
      <c r="HIQ211" s="287"/>
      <c r="HIR211" s="287"/>
      <c r="HIS211" s="287"/>
      <c r="HIT211" s="287"/>
      <c r="HIU211" s="287"/>
      <c r="HIV211" s="287"/>
      <c r="HIW211" s="287"/>
      <c r="HIX211" s="287"/>
      <c r="HIY211" s="287"/>
      <c r="HIZ211" s="287"/>
      <c r="HJA211" s="287"/>
      <c r="HJB211" s="287"/>
      <c r="HJC211" s="287"/>
      <c r="HJD211" s="287"/>
      <c r="HJE211" s="287"/>
      <c r="HJF211" s="287"/>
      <c r="HJG211" s="287"/>
      <c r="HJH211" s="287"/>
      <c r="HJI211" s="287"/>
      <c r="HJJ211" s="287"/>
      <c r="HJK211" s="287"/>
      <c r="HJL211" s="287"/>
      <c r="HJM211" s="287"/>
      <c r="HJN211" s="287"/>
      <c r="HJO211" s="287"/>
      <c r="HJP211" s="287"/>
      <c r="HJQ211" s="287"/>
      <c r="HJR211" s="287"/>
      <c r="HJS211" s="287"/>
      <c r="HJT211" s="287"/>
      <c r="HJU211" s="287"/>
      <c r="HJV211" s="287"/>
      <c r="HJW211" s="287"/>
      <c r="HJX211" s="287"/>
      <c r="HJY211" s="287"/>
      <c r="HJZ211" s="287"/>
      <c r="HKA211" s="287"/>
      <c r="HKB211" s="287"/>
      <c r="HKC211" s="287"/>
      <c r="HKD211" s="287"/>
      <c r="HKE211" s="287"/>
      <c r="HKF211" s="287"/>
      <c r="HKG211" s="287"/>
      <c r="HKH211" s="287"/>
      <c r="HKI211" s="287"/>
      <c r="HKJ211" s="287"/>
      <c r="HKK211" s="287"/>
      <c r="HKL211" s="287"/>
      <c r="HKM211" s="287"/>
      <c r="HKN211" s="287"/>
      <c r="HKO211" s="287"/>
      <c r="HKP211" s="287"/>
      <c r="HKQ211" s="287"/>
      <c r="HKR211" s="287"/>
      <c r="HKS211" s="287"/>
      <c r="HKT211" s="287"/>
      <c r="HKU211" s="287"/>
      <c r="HKV211" s="287"/>
      <c r="HKW211" s="287"/>
      <c r="HKX211" s="287"/>
      <c r="HKY211" s="287"/>
      <c r="HKZ211" s="287"/>
      <c r="HLA211" s="287"/>
      <c r="HLB211" s="287"/>
      <c r="HLC211" s="287"/>
      <c r="HLD211" s="287"/>
      <c r="HLE211" s="287"/>
      <c r="HLF211" s="287"/>
      <c r="HLG211" s="287"/>
      <c r="HLH211" s="287"/>
      <c r="HLI211" s="287"/>
      <c r="HLJ211" s="287"/>
      <c r="HLK211" s="287"/>
      <c r="HLL211" s="287"/>
      <c r="HLM211" s="287"/>
      <c r="HLN211" s="287"/>
      <c r="HLO211" s="287"/>
      <c r="HLP211" s="287"/>
      <c r="HLQ211" s="287"/>
      <c r="HLR211" s="287"/>
      <c r="HLS211" s="287"/>
      <c r="HLT211" s="287"/>
      <c r="HLU211" s="287"/>
      <c r="HLV211" s="287"/>
      <c r="HLW211" s="287"/>
      <c r="HLX211" s="287"/>
      <c r="HLY211" s="287"/>
      <c r="HLZ211" s="287"/>
      <c r="HMA211" s="287"/>
      <c r="HMB211" s="287"/>
      <c r="HMC211" s="287"/>
      <c r="HMD211" s="287"/>
      <c r="HME211" s="287"/>
      <c r="HMF211" s="287"/>
      <c r="HMG211" s="287"/>
      <c r="HMH211" s="287"/>
      <c r="HMI211" s="287"/>
      <c r="HMJ211" s="287"/>
      <c r="HMK211" s="287"/>
      <c r="HML211" s="287"/>
      <c r="HMM211" s="287"/>
      <c r="HMN211" s="287"/>
      <c r="HMO211" s="287"/>
      <c r="HMP211" s="287"/>
      <c r="HMQ211" s="287"/>
      <c r="HMR211" s="287"/>
      <c r="HMS211" s="287"/>
      <c r="HMT211" s="287"/>
      <c r="HMU211" s="287"/>
      <c r="HMV211" s="287"/>
      <c r="HMW211" s="287"/>
      <c r="HMX211" s="287"/>
      <c r="HMY211" s="287"/>
      <c r="HMZ211" s="287"/>
      <c r="HNA211" s="287"/>
      <c r="HNB211" s="287"/>
      <c r="HNC211" s="287"/>
      <c r="HND211" s="287"/>
      <c r="HNE211" s="287"/>
      <c r="HNF211" s="287"/>
      <c r="HNG211" s="287"/>
      <c r="HNH211" s="287"/>
      <c r="HNI211" s="287"/>
      <c r="HNJ211" s="287"/>
      <c r="HNK211" s="287"/>
      <c r="HNL211" s="287"/>
      <c r="HNM211" s="287"/>
      <c r="HNN211" s="287"/>
      <c r="HNO211" s="287"/>
      <c r="HNP211" s="287"/>
      <c r="HNQ211" s="287"/>
      <c r="HNR211" s="287"/>
      <c r="HNS211" s="287"/>
      <c r="HNT211" s="287"/>
      <c r="HNU211" s="287"/>
      <c r="HNV211" s="287"/>
      <c r="HNW211" s="287"/>
      <c r="HNX211" s="287"/>
      <c r="HNY211" s="287"/>
      <c r="HNZ211" s="287"/>
      <c r="HOA211" s="287"/>
      <c r="HOB211" s="287"/>
      <c r="HOC211" s="287"/>
      <c r="HOD211" s="287"/>
      <c r="HOE211" s="287"/>
      <c r="HOF211" s="287"/>
      <c r="HOG211" s="287"/>
      <c r="HOH211" s="287"/>
      <c r="HOI211" s="287"/>
      <c r="HOJ211" s="287"/>
      <c r="HOK211" s="287"/>
      <c r="HOL211" s="287"/>
      <c r="HOM211" s="287"/>
      <c r="HON211" s="287"/>
      <c r="HOO211" s="287"/>
      <c r="HOP211" s="287"/>
      <c r="HOQ211" s="287"/>
      <c r="HOR211" s="287"/>
      <c r="HOS211" s="287"/>
      <c r="HOT211" s="287"/>
      <c r="HOU211" s="287"/>
      <c r="HOV211" s="287"/>
      <c r="HOW211" s="287"/>
      <c r="HOX211" s="287"/>
      <c r="HOY211" s="287"/>
      <c r="HOZ211" s="287"/>
      <c r="HPA211" s="287"/>
      <c r="HPB211" s="287"/>
      <c r="HPC211" s="287"/>
      <c r="HPD211" s="287"/>
      <c r="HPE211" s="287"/>
      <c r="HPF211" s="287"/>
      <c r="HPG211" s="287"/>
      <c r="HPH211" s="287"/>
      <c r="HPI211" s="287"/>
      <c r="HPJ211" s="287"/>
      <c r="HPK211" s="287"/>
      <c r="HPL211" s="287"/>
      <c r="HPM211" s="287"/>
      <c r="HPN211" s="287"/>
      <c r="HPO211" s="287"/>
      <c r="HPP211" s="287"/>
      <c r="HPQ211" s="287"/>
      <c r="HPR211" s="287"/>
      <c r="HPS211" s="287"/>
      <c r="HPT211" s="287"/>
      <c r="HPU211" s="287"/>
      <c r="HPV211" s="287"/>
      <c r="HPW211" s="287"/>
      <c r="HPX211" s="287"/>
      <c r="HPY211" s="287"/>
      <c r="HPZ211" s="287"/>
      <c r="HQA211" s="287"/>
      <c r="HQB211" s="287"/>
      <c r="HQC211" s="287"/>
      <c r="HQD211" s="287"/>
      <c r="HQE211" s="287"/>
      <c r="HQF211" s="287"/>
      <c r="HQG211" s="287"/>
      <c r="HQH211" s="287"/>
      <c r="HQI211" s="287"/>
      <c r="HQJ211" s="287"/>
      <c r="HQK211" s="287"/>
      <c r="HQL211" s="287"/>
      <c r="HQM211" s="287"/>
      <c r="HQN211" s="287"/>
      <c r="HQO211" s="287"/>
      <c r="HQP211" s="287"/>
      <c r="HQQ211" s="287"/>
      <c r="HQR211" s="287"/>
      <c r="HQS211" s="287"/>
      <c r="HQT211" s="287"/>
      <c r="HQU211" s="287"/>
      <c r="HQV211" s="287"/>
      <c r="HQW211" s="287"/>
      <c r="HQX211" s="287"/>
      <c r="HQY211" s="287"/>
      <c r="HQZ211" s="287"/>
      <c r="HRA211" s="287"/>
      <c r="HRB211" s="287"/>
      <c r="HRC211" s="287"/>
      <c r="HRD211" s="287"/>
      <c r="HRE211" s="287"/>
      <c r="HRF211" s="287"/>
      <c r="HRG211" s="287"/>
      <c r="HRH211" s="287"/>
      <c r="HRI211" s="287"/>
      <c r="HRJ211" s="287"/>
      <c r="HRK211" s="287"/>
      <c r="HRL211" s="287"/>
      <c r="HRM211" s="287"/>
      <c r="HRN211" s="287"/>
      <c r="HRO211" s="287"/>
      <c r="HRP211" s="287"/>
      <c r="HRQ211" s="287"/>
      <c r="HRR211" s="287"/>
      <c r="HRS211" s="287"/>
      <c r="HRT211" s="287"/>
      <c r="HRU211" s="287"/>
      <c r="HRV211" s="287"/>
      <c r="HRW211" s="287"/>
      <c r="HRX211" s="287"/>
      <c r="HRY211" s="287"/>
      <c r="HRZ211" s="287"/>
      <c r="HSA211" s="287"/>
      <c r="HSB211" s="287"/>
      <c r="HSC211" s="287"/>
      <c r="HSD211" s="287"/>
      <c r="HSE211" s="287"/>
      <c r="HSF211" s="287"/>
      <c r="HSG211" s="287"/>
      <c r="HSH211" s="287"/>
      <c r="HSI211" s="287"/>
      <c r="HSJ211" s="287"/>
      <c r="HSK211" s="287"/>
      <c r="HSL211" s="287"/>
      <c r="HSM211" s="287"/>
      <c r="HSN211" s="287"/>
      <c r="HSO211" s="287"/>
      <c r="HSP211" s="287"/>
      <c r="HSQ211" s="287"/>
      <c r="HSR211" s="287"/>
      <c r="HSS211" s="287"/>
      <c r="HST211" s="287"/>
      <c r="HSU211" s="287"/>
      <c r="HSV211" s="287"/>
      <c r="HSW211" s="287"/>
      <c r="HSX211" s="287"/>
      <c r="HSY211" s="287"/>
      <c r="HSZ211" s="287"/>
      <c r="HTA211" s="287"/>
      <c r="HTB211" s="287"/>
      <c r="HTC211" s="287"/>
      <c r="HTD211" s="287"/>
      <c r="HTE211" s="287"/>
      <c r="HTF211" s="287"/>
      <c r="HTG211" s="287"/>
      <c r="HTH211" s="287"/>
      <c r="HTI211" s="287"/>
      <c r="HTJ211" s="287"/>
      <c r="HTK211" s="287"/>
      <c r="HTL211" s="287"/>
      <c r="HTM211" s="287"/>
      <c r="HTN211" s="287"/>
      <c r="HTO211" s="287"/>
      <c r="HTP211" s="287"/>
      <c r="HTQ211" s="287"/>
      <c r="HTR211" s="287"/>
      <c r="HTS211" s="287"/>
      <c r="HTT211" s="287"/>
      <c r="HTU211" s="287"/>
      <c r="HTV211" s="287"/>
      <c r="HTW211" s="287"/>
      <c r="HTX211" s="287"/>
      <c r="HTY211" s="287"/>
      <c r="HTZ211" s="287"/>
      <c r="HUA211" s="287"/>
      <c r="HUB211" s="287"/>
      <c r="HUC211" s="287"/>
      <c r="HUD211" s="287"/>
      <c r="HUE211" s="287"/>
      <c r="HUF211" s="287"/>
      <c r="HUG211" s="287"/>
      <c r="HUH211" s="287"/>
      <c r="HUI211" s="287"/>
      <c r="HUJ211" s="287"/>
      <c r="HUK211" s="287"/>
      <c r="HUL211" s="287"/>
      <c r="HUM211" s="287"/>
      <c r="HUN211" s="287"/>
      <c r="HUO211" s="287"/>
      <c r="HUP211" s="287"/>
      <c r="HUQ211" s="287"/>
      <c r="HUR211" s="287"/>
      <c r="HUS211" s="287"/>
      <c r="HUT211" s="287"/>
      <c r="HUU211" s="287"/>
      <c r="HUV211" s="287"/>
      <c r="HUW211" s="287"/>
      <c r="HUX211" s="287"/>
      <c r="HUY211" s="287"/>
      <c r="HUZ211" s="287"/>
      <c r="HVA211" s="287"/>
      <c r="HVB211" s="287"/>
      <c r="HVC211" s="287"/>
      <c r="HVD211" s="287"/>
      <c r="HVE211" s="287"/>
      <c r="HVF211" s="287"/>
      <c r="HVG211" s="287"/>
      <c r="HVH211" s="287"/>
      <c r="HVI211" s="287"/>
      <c r="HVJ211" s="287"/>
      <c r="HVK211" s="287"/>
      <c r="HVL211" s="287"/>
      <c r="HVM211" s="287"/>
      <c r="HVN211" s="287"/>
      <c r="HVO211" s="287"/>
      <c r="HVP211" s="287"/>
      <c r="HVQ211" s="287"/>
      <c r="HVR211" s="287"/>
      <c r="HVS211" s="287"/>
      <c r="HVT211" s="287"/>
      <c r="HVU211" s="287"/>
      <c r="HVV211" s="287"/>
      <c r="HVW211" s="287"/>
      <c r="HVX211" s="287"/>
      <c r="HVY211" s="287"/>
      <c r="HVZ211" s="287"/>
      <c r="HWA211" s="287"/>
      <c r="HWB211" s="287"/>
      <c r="HWC211" s="287"/>
      <c r="HWD211" s="287"/>
      <c r="HWE211" s="287"/>
      <c r="HWF211" s="287"/>
      <c r="HWG211" s="287"/>
      <c r="HWH211" s="287"/>
      <c r="HWI211" s="287"/>
      <c r="HWJ211" s="287"/>
      <c r="HWK211" s="287"/>
      <c r="HWL211" s="287"/>
      <c r="HWM211" s="287"/>
      <c r="HWN211" s="287"/>
      <c r="HWO211" s="287"/>
      <c r="HWP211" s="287"/>
      <c r="HWQ211" s="287"/>
      <c r="HWR211" s="287"/>
      <c r="HWS211" s="287"/>
      <c r="HWT211" s="287"/>
      <c r="HWU211" s="287"/>
      <c r="HWV211" s="287"/>
      <c r="HWW211" s="287"/>
      <c r="HWX211" s="287"/>
      <c r="HWY211" s="287"/>
      <c r="HWZ211" s="287"/>
      <c r="HXA211" s="287"/>
      <c r="HXB211" s="287"/>
      <c r="HXC211" s="287"/>
      <c r="HXD211" s="287"/>
      <c r="HXE211" s="287"/>
      <c r="HXF211" s="287"/>
      <c r="HXG211" s="287"/>
      <c r="HXH211" s="287"/>
      <c r="HXI211" s="287"/>
      <c r="HXJ211" s="287"/>
      <c r="HXK211" s="287"/>
      <c r="HXL211" s="287"/>
      <c r="HXM211" s="287"/>
      <c r="HXN211" s="287"/>
      <c r="HXO211" s="287"/>
      <c r="HXP211" s="287"/>
      <c r="HXQ211" s="287"/>
      <c r="HXR211" s="287"/>
      <c r="HXS211" s="287"/>
      <c r="HXT211" s="287"/>
      <c r="HXU211" s="287"/>
      <c r="HXV211" s="287"/>
      <c r="HXW211" s="287"/>
      <c r="HXX211" s="287"/>
      <c r="HXY211" s="287"/>
      <c r="HXZ211" s="287"/>
      <c r="HYA211" s="287"/>
      <c r="HYB211" s="287"/>
      <c r="HYC211" s="287"/>
      <c r="HYD211" s="287"/>
      <c r="HYE211" s="287"/>
      <c r="HYF211" s="287"/>
      <c r="HYG211" s="287"/>
      <c r="HYH211" s="287"/>
      <c r="HYI211" s="287"/>
      <c r="HYJ211" s="287"/>
      <c r="HYK211" s="287"/>
      <c r="HYL211" s="287"/>
      <c r="HYM211" s="287"/>
      <c r="HYN211" s="287"/>
      <c r="HYO211" s="287"/>
      <c r="HYP211" s="287"/>
      <c r="HYQ211" s="287"/>
      <c r="HYR211" s="287"/>
      <c r="HYS211" s="287"/>
      <c r="HYT211" s="287"/>
      <c r="HYU211" s="287"/>
      <c r="HYV211" s="287"/>
      <c r="HYW211" s="287"/>
      <c r="HYX211" s="287"/>
      <c r="HYY211" s="287"/>
      <c r="HYZ211" s="287"/>
      <c r="HZA211" s="287"/>
      <c r="HZB211" s="287"/>
      <c r="HZC211" s="287"/>
      <c r="HZD211" s="287"/>
      <c r="HZE211" s="287"/>
      <c r="HZF211" s="287"/>
      <c r="HZG211" s="287"/>
      <c r="HZH211" s="287"/>
      <c r="HZI211" s="287"/>
      <c r="HZJ211" s="287"/>
      <c r="HZK211" s="287"/>
      <c r="HZL211" s="287"/>
      <c r="HZM211" s="287"/>
      <c r="HZN211" s="287"/>
      <c r="HZO211" s="287"/>
      <c r="HZP211" s="287"/>
      <c r="HZQ211" s="287"/>
      <c r="HZR211" s="287"/>
      <c r="HZS211" s="287"/>
      <c r="HZT211" s="287"/>
      <c r="HZU211" s="287"/>
      <c r="HZV211" s="287"/>
      <c r="HZW211" s="287"/>
      <c r="HZX211" s="287"/>
      <c r="HZY211" s="287"/>
      <c r="HZZ211" s="287"/>
      <c r="IAA211" s="287"/>
      <c r="IAB211" s="287"/>
      <c r="IAC211" s="287"/>
      <c r="IAD211" s="287"/>
      <c r="IAE211" s="287"/>
      <c r="IAF211" s="287"/>
      <c r="IAG211" s="287"/>
      <c r="IAH211" s="287"/>
      <c r="IAI211" s="287"/>
      <c r="IAJ211" s="287"/>
      <c r="IAK211" s="287"/>
      <c r="IAL211" s="287"/>
      <c r="IAM211" s="287"/>
      <c r="IAN211" s="287"/>
      <c r="IAO211" s="287"/>
      <c r="IAP211" s="287"/>
      <c r="IAQ211" s="287"/>
      <c r="IAR211" s="287"/>
      <c r="IAS211" s="287"/>
      <c r="IAT211" s="287"/>
      <c r="IAU211" s="287"/>
      <c r="IAV211" s="287"/>
      <c r="IAW211" s="287"/>
      <c r="IAX211" s="287"/>
      <c r="IAY211" s="287"/>
      <c r="IAZ211" s="287"/>
      <c r="IBA211" s="287"/>
      <c r="IBB211" s="287"/>
      <c r="IBC211" s="287"/>
      <c r="IBD211" s="287"/>
      <c r="IBE211" s="287"/>
      <c r="IBF211" s="287"/>
      <c r="IBG211" s="287"/>
      <c r="IBH211" s="287"/>
      <c r="IBI211" s="287"/>
      <c r="IBJ211" s="287"/>
      <c r="IBK211" s="287"/>
      <c r="IBL211" s="287"/>
      <c r="IBM211" s="287"/>
      <c r="IBN211" s="287"/>
      <c r="IBO211" s="287"/>
      <c r="IBP211" s="287"/>
      <c r="IBQ211" s="287"/>
      <c r="IBR211" s="287"/>
      <c r="IBS211" s="287"/>
      <c r="IBT211" s="287"/>
      <c r="IBU211" s="287"/>
      <c r="IBV211" s="287"/>
      <c r="IBW211" s="287"/>
      <c r="IBX211" s="287"/>
      <c r="IBY211" s="287"/>
      <c r="IBZ211" s="287"/>
      <c r="ICA211" s="287"/>
      <c r="ICB211" s="287"/>
      <c r="ICC211" s="287"/>
      <c r="ICD211" s="287"/>
      <c r="ICE211" s="287"/>
      <c r="ICF211" s="287"/>
      <c r="ICG211" s="287"/>
      <c r="ICH211" s="287"/>
      <c r="ICI211" s="287"/>
      <c r="ICJ211" s="287"/>
      <c r="ICK211" s="287"/>
      <c r="ICL211" s="287"/>
      <c r="ICM211" s="287"/>
      <c r="ICN211" s="287"/>
      <c r="ICO211" s="287"/>
      <c r="ICP211" s="287"/>
      <c r="ICQ211" s="287"/>
      <c r="ICR211" s="287"/>
      <c r="ICS211" s="287"/>
      <c r="ICT211" s="287"/>
      <c r="ICU211" s="287"/>
      <c r="ICV211" s="287"/>
      <c r="ICW211" s="287"/>
      <c r="ICX211" s="287"/>
      <c r="ICY211" s="287"/>
      <c r="ICZ211" s="287"/>
      <c r="IDA211" s="287"/>
      <c r="IDB211" s="287"/>
      <c r="IDC211" s="287"/>
      <c r="IDD211" s="287"/>
      <c r="IDE211" s="287"/>
      <c r="IDF211" s="287"/>
      <c r="IDG211" s="287"/>
      <c r="IDH211" s="287"/>
      <c r="IDI211" s="287"/>
      <c r="IDJ211" s="287"/>
      <c r="IDK211" s="287"/>
      <c r="IDL211" s="287"/>
      <c r="IDM211" s="287"/>
      <c r="IDN211" s="287"/>
      <c r="IDO211" s="287"/>
      <c r="IDP211" s="287"/>
      <c r="IDQ211" s="287"/>
      <c r="IDR211" s="287"/>
      <c r="IDS211" s="287"/>
      <c r="IDT211" s="287"/>
      <c r="IDU211" s="287"/>
      <c r="IDV211" s="287"/>
      <c r="IDW211" s="287"/>
      <c r="IDX211" s="287"/>
      <c r="IDY211" s="287"/>
      <c r="IDZ211" s="287"/>
      <c r="IEA211" s="287"/>
      <c r="IEB211" s="287"/>
      <c r="IEC211" s="287"/>
      <c r="IED211" s="287"/>
      <c r="IEE211" s="287"/>
      <c r="IEF211" s="287"/>
      <c r="IEG211" s="287"/>
      <c r="IEH211" s="287"/>
      <c r="IEI211" s="287"/>
      <c r="IEJ211" s="287"/>
      <c r="IEK211" s="287"/>
      <c r="IEL211" s="287"/>
      <c r="IEM211" s="287"/>
      <c r="IEN211" s="287"/>
      <c r="IEO211" s="287"/>
      <c r="IEP211" s="287"/>
      <c r="IEQ211" s="287"/>
      <c r="IER211" s="287"/>
      <c r="IES211" s="287"/>
      <c r="IET211" s="287"/>
      <c r="IEU211" s="287"/>
      <c r="IEV211" s="287"/>
      <c r="IEW211" s="287"/>
      <c r="IEX211" s="287"/>
      <c r="IEY211" s="287"/>
      <c r="IEZ211" s="287"/>
      <c r="IFA211" s="287"/>
      <c r="IFB211" s="287"/>
      <c r="IFC211" s="287"/>
      <c r="IFD211" s="287"/>
      <c r="IFE211" s="287"/>
      <c r="IFF211" s="287"/>
      <c r="IFG211" s="287"/>
      <c r="IFH211" s="287"/>
      <c r="IFI211" s="287"/>
      <c r="IFJ211" s="287"/>
      <c r="IFK211" s="287"/>
      <c r="IFL211" s="287"/>
      <c r="IFM211" s="287"/>
      <c r="IFN211" s="287"/>
      <c r="IFO211" s="287"/>
      <c r="IFP211" s="287"/>
      <c r="IFQ211" s="287"/>
      <c r="IFR211" s="287"/>
      <c r="IFS211" s="287"/>
      <c r="IFT211" s="287"/>
      <c r="IFU211" s="287"/>
      <c r="IFV211" s="287"/>
      <c r="IFW211" s="287"/>
      <c r="IFX211" s="287"/>
      <c r="IFY211" s="287"/>
      <c r="IFZ211" s="287"/>
      <c r="IGA211" s="287"/>
      <c r="IGB211" s="287"/>
      <c r="IGC211" s="287"/>
      <c r="IGD211" s="287"/>
      <c r="IGE211" s="287"/>
      <c r="IGF211" s="287"/>
      <c r="IGG211" s="287"/>
      <c r="IGH211" s="287"/>
      <c r="IGI211" s="287"/>
      <c r="IGJ211" s="287"/>
      <c r="IGK211" s="287"/>
      <c r="IGL211" s="287"/>
      <c r="IGM211" s="287"/>
      <c r="IGN211" s="287"/>
      <c r="IGO211" s="287"/>
      <c r="IGP211" s="287"/>
      <c r="IGQ211" s="287"/>
      <c r="IGR211" s="287"/>
      <c r="IGS211" s="287"/>
      <c r="IGT211" s="287"/>
      <c r="IGU211" s="287"/>
      <c r="IGV211" s="287"/>
      <c r="IGW211" s="287"/>
      <c r="IGX211" s="287"/>
      <c r="IGY211" s="287"/>
      <c r="IGZ211" s="287"/>
      <c r="IHA211" s="287"/>
      <c r="IHB211" s="287"/>
      <c r="IHC211" s="287"/>
      <c r="IHD211" s="287"/>
      <c r="IHE211" s="287"/>
      <c r="IHF211" s="287"/>
      <c r="IHG211" s="287"/>
      <c r="IHH211" s="287"/>
      <c r="IHI211" s="287"/>
      <c r="IHJ211" s="287"/>
      <c r="IHK211" s="287"/>
      <c r="IHL211" s="287"/>
      <c r="IHM211" s="287"/>
      <c r="IHN211" s="287"/>
      <c r="IHO211" s="287"/>
      <c r="IHP211" s="287"/>
      <c r="IHQ211" s="287"/>
      <c r="IHR211" s="287"/>
      <c r="IHS211" s="287"/>
      <c r="IHT211" s="287"/>
      <c r="IHU211" s="287"/>
      <c r="IHV211" s="287"/>
      <c r="IHW211" s="287"/>
      <c r="IHX211" s="287"/>
      <c r="IHY211" s="287"/>
      <c r="IHZ211" s="287"/>
      <c r="IIA211" s="287"/>
      <c r="IIB211" s="287"/>
      <c r="IIC211" s="287"/>
      <c r="IID211" s="287"/>
      <c r="IIE211" s="287"/>
      <c r="IIF211" s="287"/>
      <c r="IIG211" s="287"/>
      <c r="IIH211" s="287"/>
      <c r="III211" s="287"/>
      <c r="IIJ211" s="287"/>
      <c r="IIK211" s="287"/>
      <c r="IIL211" s="287"/>
      <c r="IIM211" s="287"/>
      <c r="IIN211" s="287"/>
      <c r="IIO211" s="287"/>
      <c r="IIP211" s="287"/>
      <c r="IIQ211" s="287"/>
      <c r="IIR211" s="287"/>
      <c r="IIS211" s="287"/>
      <c r="IIT211" s="287"/>
      <c r="IIU211" s="287"/>
      <c r="IIV211" s="287"/>
      <c r="IIW211" s="287"/>
      <c r="IIX211" s="287"/>
      <c r="IIY211" s="287"/>
      <c r="IIZ211" s="287"/>
      <c r="IJA211" s="287"/>
      <c r="IJB211" s="287"/>
      <c r="IJC211" s="287"/>
      <c r="IJD211" s="287"/>
      <c r="IJE211" s="287"/>
      <c r="IJF211" s="287"/>
      <c r="IJG211" s="287"/>
      <c r="IJH211" s="287"/>
      <c r="IJI211" s="287"/>
      <c r="IJJ211" s="287"/>
      <c r="IJK211" s="287"/>
      <c r="IJL211" s="287"/>
      <c r="IJM211" s="287"/>
      <c r="IJN211" s="287"/>
      <c r="IJO211" s="287"/>
      <c r="IJP211" s="287"/>
      <c r="IJQ211" s="287"/>
      <c r="IJR211" s="287"/>
      <c r="IJS211" s="287"/>
      <c r="IJT211" s="287"/>
      <c r="IJU211" s="287"/>
      <c r="IJV211" s="287"/>
      <c r="IJW211" s="287"/>
      <c r="IJX211" s="287"/>
      <c r="IJY211" s="287"/>
      <c r="IJZ211" s="287"/>
      <c r="IKA211" s="287"/>
      <c r="IKB211" s="287"/>
      <c r="IKC211" s="287"/>
      <c r="IKD211" s="287"/>
      <c r="IKE211" s="287"/>
      <c r="IKF211" s="287"/>
      <c r="IKG211" s="287"/>
      <c r="IKH211" s="287"/>
      <c r="IKI211" s="287"/>
      <c r="IKJ211" s="287"/>
      <c r="IKK211" s="287"/>
      <c r="IKL211" s="287"/>
      <c r="IKM211" s="287"/>
      <c r="IKN211" s="287"/>
      <c r="IKO211" s="287"/>
      <c r="IKP211" s="287"/>
      <c r="IKQ211" s="287"/>
      <c r="IKR211" s="287"/>
      <c r="IKS211" s="287"/>
      <c r="IKT211" s="287"/>
      <c r="IKU211" s="287"/>
      <c r="IKV211" s="287"/>
      <c r="IKW211" s="287"/>
      <c r="IKX211" s="287"/>
      <c r="IKY211" s="287"/>
      <c r="IKZ211" s="287"/>
      <c r="ILA211" s="287"/>
      <c r="ILB211" s="287"/>
      <c r="ILC211" s="287"/>
      <c r="ILD211" s="287"/>
      <c r="ILE211" s="287"/>
      <c r="ILF211" s="287"/>
      <c r="ILG211" s="287"/>
      <c r="ILH211" s="287"/>
      <c r="ILI211" s="287"/>
      <c r="ILJ211" s="287"/>
      <c r="ILK211" s="287"/>
      <c r="ILL211" s="287"/>
      <c r="ILM211" s="287"/>
      <c r="ILN211" s="287"/>
      <c r="ILO211" s="287"/>
      <c r="ILP211" s="287"/>
      <c r="ILQ211" s="287"/>
      <c r="ILR211" s="287"/>
      <c r="ILS211" s="287"/>
      <c r="ILT211" s="287"/>
      <c r="ILU211" s="287"/>
      <c r="ILV211" s="287"/>
      <c r="ILW211" s="287"/>
      <c r="ILX211" s="287"/>
      <c r="ILY211" s="287"/>
      <c r="ILZ211" s="287"/>
      <c r="IMA211" s="287"/>
      <c r="IMB211" s="287"/>
      <c r="IMC211" s="287"/>
      <c r="IMD211" s="287"/>
      <c r="IME211" s="287"/>
      <c r="IMF211" s="287"/>
      <c r="IMG211" s="287"/>
      <c r="IMH211" s="287"/>
      <c r="IMI211" s="287"/>
      <c r="IMJ211" s="287"/>
      <c r="IMK211" s="287"/>
      <c r="IML211" s="287"/>
      <c r="IMM211" s="287"/>
      <c r="IMN211" s="287"/>
      <c r="IMO211" s="287"/>
      <c r="IMP211" s="287"/>
      <c r="IMQ211" s="287"/>
      <c r="IMR211" s="287"/>
      <c r="IMS211" s="287"/>
      <c r="IMT211" s="287"/>
      <c r="IMU211" s="287"/>
      <c r="IMV211" s="287"/>
      <c r="IMW211" s="287"/>
      <c r="IMX211" s="287"/>
      <c r="IMY211" s="287"/>
      <c r="IMZ211" s="287"/>
      <c r="INA211" s="287"/>
      <c r="INB211" s="287"/>
      <c r="INC211" s="287"/>
      <c r="IND211" s="287"/>
      <c r="INE211" s="287"/>
      <c r="INF211" s="287"/>
      <c r="ING211" s="287"/>
      <c r="INH211" s="287"/>
      <c r="INI211" s="287"/>
      <c r="INJ211" s="287"/>
      <c r="INK211" s="287"/>
      <c r="INL211" s="287"/>
      <c r="INM211" s="287"/>
      <c r="INN211" s="287"/>
      <c r="INO211" s="287"/>
      <c r="INP211" s="287"/>
      <c r="INQ211" s="287"/>
      <c r="INR211" s="287"/>
      <c r="INS211" s="287"/>
      <c r="INT211" s="287"/>
      <c r="INU211" s="287"/>
      <c r="INV211" s="287"/>
      <c r="INW211" s="287"/>
      <c r="INX211" s="287"/>
      <c r="INY211" s="287"/>
      <c r="INZ211" s="287"/>
      <c r="IOA211" s="287"/>
      <c r="IOB211" s="287"/>
      <c r="IOC211" s="287"/>
      <c r="IOD211" s="287"/>
      <c r="IOE211" s="287"/>
      <c r="IOF211" s="287"/>
      <c r="IOG211" s="287"/>
      <c r="IOH211" s="287"/>
      <c r="IOI211" s="287"/>
      <c r="IOJ211" s="287"/>
      <c r="IOK211" s="287"/>
      <c r="IOL211" s="287"/>
      <c r="IOM211" s="287"/>
      <c r="ION211" s="287"/>
      <c r="IOO211" s="287"/>
      <c r="IOP211" s="287"/>
      <c r="IOQ211" s="287"/>
      <c r="IOR211" s="287"/>
      <c r="IOS211" s="287"/>
      <c r="IOT211" s="287"/>
      <c r="IOU211" s="287"/>
      <c r="IOV211" s="287"/>
      <c r="IOW211" s="287"/>
      <c r="IOX211" s="287"/>
      <c r="IOY211" s="287"/>
      <c r="IOZ211" s="287"/>
      <c r="IPA211" s="287"/>
      <c r="IPB211" s="287"/>
      <c r="IPC211" s="287"/>
      <c r="IPD211" s="287"/>
      <c r="IPE211" s="287"/>
      <c r="IPF211" s="287"/>
      <c r="IPG211" s="287"/>
      <c r="IPH211" s="287"/>
      <c r="IPI211" s="287"/>
      <c r="IPJ211" s="287"/>
      <c r="IPK211" s="287"/>
      <c r="IPL211" s="287"/>
      <c r="IPM211" s="287"/>
      <c r="IPN211" s="287"/>
      <c r="IPO211" s="287"/>
      <c r="IPP211" s="287"/>
      <c r="IPQ211" s="287"/>
      <c r="IPR211" s="287"/>
      <c r="IPS211" s="287"/>
      <c r="IPT211" s="287"/>
      <c r="IPU211" s="287"/>
      <c r="IPV211" s="287"/>
      <c r="IPW211" s="287"/>
      <c r="IPX211" s="287"/>
      <c r="IPY211" s="287"/>
      <c r="IPZ211" s="287"/>
      <c r="IQA211" s="287"/>
      <c r="IQB211" s="287"/>
      <c r="IQC211" s="287"/>
      <c r="IQD211" s="287"/>
      <c r="IQE211" s="287"/>
      <c r="IQF211" s="287"/>
      <c r="IQG211" s="287"/>
      <c r="IQH211" s="287"/>
      <c r="IQI211" s="287"/>
      <c r="IQJ211" s="287"/>
      <c r="IQK211" s="287"/>
      <c r="IQL211" s="287"/>
      <c r="IQM211" s="287"/>
      <c r="IQN211" s="287"/>
      <c r="IQO211" s="287"/>
      <c r="IQP211" s="287"/>
      <c r="IQQ211" s="287"/>
      <c r="IQR211" s="287"/>
      <c r="IQS211" s="287"/>
      <c r="IQT211" s="287"/>
      <c r="IQU211" s="287"/>
      <c r="IQV211" s="287"/>
      <c r="IQW211" s="287"/>
      <c r="IQX211" s="287"/>
      <c r="IQY211" s="287"/>
      <c r="IQZ211" s="287"/>
      <c r="IRA211" s="287"/>
      <c r="IRB211" s="287"/>
      <c r="IRC211" s="287"/>
      <c r="IRD211" s="287"/>
      <c r="IRE211" s="287"/>
      <c r="IRF211" s="287"/>
      <c r="IRG211" s="287"/>
      <c r="IRH211" s="287"/>
      <c r="IRI211" s="287"/>
      <c r="IRJ211" s="287"/>
      <c r="IRK211" s="287"/>
      <c r="IRL211" s="287"/>
      <c r="IRM211" s="287"/>
      <c r="IRN211" s="287"/>
      <c r="IRO211" s="287"/>
      <c r="IRP211" s="287"/>
      <c r="IRQ211" s="287"/>
      <c r="IRR211" s="287"/>
      <c r="IRS211" s="287"/>
      <c r="IRT211" s="287"/>
      <c r="IRU211" s="287"/>
      <c r="IRV211" s="287"/>
      <c r="IRW211" s="287"/>
      <c r="IRX211" s="287"/>
      <c r="IRY211" s="287"/>
      <c r="IRZ211" s="287"/>
      <c r="ISA211" s="287"/>
      <c r="ISB211" s="287"/>
      <c r="ISC211" s="287"/>
      <c r="ISD211" s="287"/>
      <c r="ISE211" s="287"/>
      <c r="ISF211" s="287"/>
      <c r="ISG211" s="287"/>
      <c r="ISH211" s="287"/>
      <c r="ISI211" s="287"/>
      <c r="ISJ211" s="287"/>
      <c r="ISK211" s="287"/>
      <c r="ISL211" s="287"/>
      <c r="ISM211" s="287"/>
      <c r="ISN211" s="287"/>
      <c r="ISO211" s="287"/>
      <c r="ISP211" s="287"/>
      <c r="ISQ211" s="287"/>
      <c r="ISR211" s="287"/>
      <c r="ISS211" s="287"/>
      <c r="IST211" s="287"/>
      <c r="ISU211" s="287"/>
      <c r="ISV211" s="287"/>
      <c r="ISW211" s="287"/>
      <c r="ISX211" s="287"/>
      <c r="ISY211" s="287"/>
      <c r="ISZ211" s="287"/>
      <c r="ITA211" s="287"/>
      <c r="ITB211" s="287"/>
      <c r="ITC211" s="287"/>
      <c r="ITD211" s="287"/>
      <c r="ITE211" s="287"/>
      <c r="ITF211" s="287"/>
      <c r="ITG211" s="287"/>
      <c r="ITH211" s="287"/>
      <c r="ITI211" s="287"/>
      <c r="ITJ211" s="287"/>
      <c r="ITK211" s="287"/>
      <c r="ITL211" s="287"/>
      <c r="ITM211" s="287"/>
      <c r="ITN211" s="287"/>
      <c r="ITO211" s="287"/>
      <c r="ITP211" s="287"/>
      <c r="ITQ211" s="287"/>
      <c r="ITR211" s="287"/>
      <c r="ITS211" s="287"/>
      <c r="ITT211" s="287"/>
      <c r="ITU211" s="287"/>
      <c r="ITV211" s="287"/>
      <c r="ITW211" s="287"/>
      <c r="ITX211" s="287"/>
      <c r="ITY211" s="287"/>
      <c r="ITZ211" s="287"/>
      <c r="IUA211" s="287"/>
      <c r="IUB211" s="287"/>
      <c r="IUC211" s="287"/>
      <c r="IUD211" s="287"/>
      <c r="IUE211" s="287"/>
      <c r="IUF211" s="287"/>
      <c r="IUG211" s="287"/>
      <c r="IUH211" s="287"/>
      <c r="IUI211" s="287"/>
      <c r="IUJ211" s="287"/>
      <c r="IUK211" s="287"/>
      <c r="IUL211" s="287"/>
      <c r="IUM211" s="287"/>
      <c r="IUN211" s="287"/>
      <c r="IUO211" s="287"/>
      <c r="IUP211" s="287"/>
      <c r="IUQ211" s="287"/>
      <c r="IUR211" s="287"/>
      <c r="IUS211" s="287"/>
      <c r="IUT211" s="287"/>
      <c r="IUU211" s="287"/>
      <c r="IUV211" s="287"/>
      <c r="IUW211" s="287"/>
      <c r="IUX211" s="287"/>
      <c r="IUY211" s="287"/>
      <c r="IUZ211" s="287"/>
      <c r="IVA211" s="287"/>
      <c r="IVB211" s="287"/>
      <c r="IVC211" s="287"/>
      <c r="IVD211" s="287"/>
      <c r="IVE211" s="287"/>
      <c r="IVF211" s="287"/>
      <c r="IVG211" s="287"/>
      <c r="IVH211" s="287"/>
      <c r="IVI211" s="287"/>
      <c r="IVJ211" s="287"/>
      <c r="IVK211" s="287"/>
      <c r="IVL211" s="287"/>
      <c r="IVM211" s="287"/>
      <c r="IVN211" s="287"/>
      <c r="IVO211" s="287"/>
      <c r="IVP211" s="287"/>
      <c r="IVQ211" s="287"/>
      <c r="IVR211" s="287"/>
      <c r="IVS211" s="287"/>
      <c r="IVT211" s="287"/>
      <c r="IVU211" s="287"/>
      <c r="IVV211" s="287"/>
      <c r="IVW211" s="287"/>
      <c r="IVX211" s="287"/>
      <c r="IVY211" s="287"/>
      <c r="IVZ211" s="287"/>
      <c r="IWA211" s="287"/>
      <c r="IWB211" s="287"/>
      <c r="IWC211" s="287"/>
      <c r="IWD211" s="287"/>
      <c r="IWE211" s="287"/>
      <c r="IWF211" s="287"/>
      <c r="IWG211" s="287"/>
      <c r="IWH211" s="287"/>
      <c r="IWI211" s="287"/>
      <c r="IWJ211" s="287"/>
      <c r="IWK211" s="287"/>
      <c r="IWL211" s="287"/>
      <c r="IWM211" s="287"/>
      <c r="IWN211" s="287"/>
      <c r="IWO211" s="287"/>
      <c r="IWP211" s="287"/>
      <c r="IWQ211" s="287"/>
      <c r="IWR211" s="287"/>
      <c r="IWS211" s="287"/>
      <c r="IWT211" s="287"/>
      <c r="IWU211" s="287"/>
      <c r="IWV211" s="287"/>
      <c r="IWW211" s="287"/>
      <c r="IWX211" s="287"/>
      <c r="IWY211" s="287"/>
      <c r="IWZ211" s="287"/>
      <c r="IXA211" s="287"/>
      <c r="IXB211" s="287"/>
      <c r="IXC211" s="287"/>
      <c r="IXD211" s="287"/>
      <c r="IXE211" s="287"/>
      <c r="IXF211" s="287"/>
      <c r="IXG211" s="287"/>
      <c r="IXH211" s="287"/>
      <c r="IXI211" s="287"/>
      <c r="IXJ211" s="287"/>
      <c r="IXK211" s="287"/>
      <c r="IXL211" s="287"/>
      <c r="IXM211" s="287"/>
      <c r="IXN211" s="287"/>
      <c r="IXO211" s="287"/>
      <c r="IXP211" s="287"/>
      <c r="IXQ211" s="287"/>
      <c r="IXR211" s="287"/>
      <c r="IXS211" s="287"/>
      <c r="IXT211" s="287"/>
      <c r="IXU211" s="287"/>
      <c r="IXV211" s="287"/>
      <c r="IXW211" s="287"/>
      <c r="IXX211" s="287"/>
      <c r="IXY211" s="287"/>
      <c r="IXZ211" s="287"/>
      <c r="IYA211" s="287"/>
      <c r="IYB211" s="287"/>
      <c r="IYC211" s="287"/>
      <c r="IYD211" s="287"/>
      <c r="IYE211" s="287"/>
      <c r="IYF211" s="287"/>
      <c r="IYG211" s="287"/>
      <c r="IYH211" s="287"/>
      <c r="IYI211" s="287"/>
      <c r="IYJ211" s="287"/>
      <c r="IYK211" s="287"/>
      <c r="IYL211" s="287"/>
      <c r="IYM211" s="287"/>
      <c r="IYN211" s="287"/>
      <c r="IYO211" s="287"/>
      <c r="IYP211" s="287"/>
      <c r="IYQ211" s="287"/>
      <c r="IYR211" s="287"/>
      <c r="IYS211" s="287"/>
      <c r="IYT211" s="287"/>
      <c r="IYU211" s="287"/>
      <c r="IYV211" s="287"/>
      <c r="IYW211" s="287"/>
      <c r="IYX211" s="287"/>
      <c r="IYY211" s="287"/>
      <c r="IYZ211" s="287"/>
      <c r="IZA211" s="287"/>
      <c r="IZB211" s="287"/>
      <c r="IZC211" s="287"/>
      <c r="IZD211" s="287"/>
      <c r="IZE211" s="287"/>
      <c r="IZF211" s="287"/>
      <c r="IZG211" s="287"/>
      <c r="IZH211" s="287"/>
      <c r="IZI211" s="287"/>
      <c r="IZJ211" s="287"/>
      <c r="IZK211" s="287"/>
      <c r="IZL211" s="287"/>
      <c r="IZM211" s="287"/>
      <c r="IZN211" s="287"/>
      <c r="IZO211" s="287"/>
      <c r="IZP211" s="287"/>
      <c r="IZQ211" s="287"/>
      <c r="IZR211" s="287"/>
      <c r="IZS211" s="287"/>
      <c r="IZT211" s="287"/>
      <c r="IZU211" s="287"/>
      <c r="IZV211" s="287"/>
      <c r="IZW211" s="287"/>
      <c r="IZX211" s="287"/>
      <c r="IZY211" s="287"/>
      <c r="IZZ211" s="287"/>
      <c r="JAA211" s="287"/>
      <c r="JAB211" s="287"/>
      <c r="JAC211" s="287"/>
      <c r="JAD211" s="287"/>
      <c r="JAE211" s="287"/>
      <c r="JAF211" s="287"/>
      <c r="JAG211" s="287"/>
      <c r="JAH211" s="287"/>
      <c r="JAI211" s="287"/>
      <c r="JAJ211" s="287"/>
      <c r="JAK211" s="287"/>
      <c r="JAL211" s="287"/>
      <c r="JAM211" s="287"/>
      <c r="JAN211" s="287"/>
      <c r="JAO211" s="287"/>
      <c r="JAP211" s="287"/>
      <c r="JAQ211" s="287"/>
      <c r="JAR211" s="287"/>
      <c r="JAS211" s="287"/>
      <c r="JAT211" s="287"/>
      <c r="JAU211" s="287"/>
      <c r="JAV211" s="287"/>
      <c r="JAW211" s="287"/>
      <c r="JAX211" s="287"/>
      <c r="JAY211" s="287"/>
      <c r="JAZ211" s="287"/>
      <c r="JBA211" s="287"/>
      <c r="JBB211" s="287"/>
      <c r="JBC211" s="287"/>
      <c r="JBD211" s="287"/>
      <c r="JBE211" s="287"/>
      <c r="JBF211" s="287"/>
      <c r="JBG211" s="287"/>
      <c r="JBH211" s="287"/>
      <c r="JBI211" s="287"/>
      <c r="JBJ211" s="287"/>
      <c r="JBK211" s="287"/>
      <c r="JBL211" s="287"/>
      <c r="JBM211" s="287"/>
      <c r="JBN211" s="287"/>
      <c r="JBO211" s="287"/>
      <c r="JBP211" s="287"/>
      <c r="JBQ211" s="287"/>
      <c r="JBR211" s="287"/>
      <c r="JBS211" s="287"/>
      <c r="JBT211" s="287"/>
      <c r="JBU211" s="287"/>
      <c r="JBV211" s="287"/>
      <c r="JBW211" s="287"/>
      <c r="JBX211" s="287"/>
      <c r="JBY211" s="287"/>
      <c r="JBZ211" s="287"/>
      <c r="JCA211" s="287"/>
      <c r="JCB211" s="287"/>
      <c r="JCC211" s="287"/>
      <c r="JCD211" s="287"/>
      <c r="JCE211" s="287"/>
      <c r="JCF211" s="287"/>
      <c r="JCG211" s="287"/>
      <c r="JCH211" s="287"/>
      <c r="JCI211" s="287"/>
      <c r="JCJ211" s="287"/>
      <c r="JCK211" s="287"/>
      <c r="JCL211" s="287"/>
      <c r="JCM211" s="287"/>
      <c r="JCN211" s="287"/>
      <c r="JCO211" s="287"/>
      <c r="JCP211" s="287"/>
      <c r="JCQ211" s="287"/>
      <c r="JCR211" s="287"/>
      <c r="JCS211" s="287"/>
      <c r="JCT211" s="287"/>
      <c r="JCU211" s="287"/>
      <c r="JCV211" s="287"/>
      <c r="JCW211" s="287"/>
      <c r="JCX211" s="287"/>
      <c r="JCY211" s="287"/>
      <c r="JCZ211" s="287"/>
      <c r="JDA211" s="287"/>
      <c r="JDB211" s="287"/>
      <c r="JDC211" s="287"/>
      <c r="JDD211" s="287"/>
      <c r="JDE211" s="287"/>
      <c r="JDF211" s="287"/>
      <c r="JDG211" s="287"/>
      <c r="JDH211" s="287"/>
      <c r="JDI211" s="287"/>
      <c r="JDJ211" s="287"/>
      <c r="JDK211" s="287"/>
      <c r="JDL211" s="287"/>
      <c r="JDM211" s="287"/>
      <c r="JDN211" s="287"/>
      <c r="JDO211" s="287"/>
      <c r="JDP211" s="287"/>
      <c r="JDQ211" s="287"/>
      <c r="JDR211" s="287"/>
      <c r="JDS211" s="287"/>
      <c r="JDT211" s="287"/>
      <c r="JDU211" s="287"/>
      <c r="JDV211" s="287"/>
      <c r="JDW211" s="287"/>
      <c r="JDX211" s="287"/>
      <c r="JDY211" s="287"/>
      <c r="JDZ211" s="287"/>
      <c r="JEA211" s="287"/>
      <c r="JEB211" s="287"/>
      <c r="JEC211" s="287"/>
      <c r="JED211" s="287"/>
      <c r="JEE211" s="287"/>
      <c r="JEF211" s="287"/>
      <c r="JEG211" s="287"/>
      <c r="JEH211" s="287"/>
      <c r="JEI211" s="287"/>
      <c r="JEJ211" s="287"/>
      <c r="JEK211" s="287"/>
      <c r="JEL211" s="287"/>
      <c r="JEM211" s="287"/>
      <c r="JEN211" s="287"/>
      <c r="JEO211" s="287"/>
      <c r="JEP211" s="287"/>
      <c r="JEQ211" s="287"/>
      <c r="JER211" s="287"/>
      <c r="JES211" s="287"/>
      <c r="JET211" s="287"/>
      <c r="JEU211" s="287"/>
      <c r="JEV211" s="287"/>
      <c r="JEW211" s="287"/>
      <c r="JEX211" s="287"/>
      <c r="JEY211" s="287"/>
      <c r="JEZ211" s="287"/>
      <c r="JFA211" s="287"/>
      <c r="JFB211" s="287"/>
      <c r="JFC211" s="287"/>
      <c r="JFD211" s="287"/>
      <c r="JFE211" s="287"/>
      <c r="JFF211" s="287"/>
      <c r="JFG211" s="287"/>
      <c r="JFH211" s="287"/>
      <c r="JFI211" s="287"/>
      <c r="JFJ211" s="287"/>
      <c r="JFK211" s="287"/>
      <c r="JFL211" s="287"/>
      <c r="JFM211" s="287"/>
      <c r="JFN211" s="287"/>
      <c r="JFO211" s="287"/>
      <c r="JFP211" s="287"/>
      <c r="JFQ211" s="287"/>
      <c r="JFR211" s="287"/>
      <c r="JFS211" s="287"/>
      <c r="JFT211" s="287"/>
      <c r="JFU211" s="287"/>
      <c r="JFV211" s="287"/>
      <c r="JFW211" s="287"/>
      <c r="JFX211" s="287"/>
      <c r="JFY211" s="287"/>
      <c r="JFZ211" s="287"/>
      <c r="JGA211" s="287"/>
      <c r="JGB211" s="287"/>
      <c r="JGC211" s="287"/>
      <c r="JGD211" s="287"/>
      <c r="JGE211" s="287"/>
      <c r="JGF211" s="287"/>
      <c r="JGG211" s="287"/>
      <c r="JGH211" s="287"/>
      <c r="JGI211" s="287"/>
      <c r="JGJ211" s="287"/>
      <c r="JGK211" s="287"/>
      <c r="JGL211" s="287"/>
      <c r="JGM211" s="287"/>
      <c r="JGN211" s="287"/>
      <c r="JGO211" s="287"/>
      <c r="JGP211" s="287"/>
      <c r="JGQ211" s="287"/>
      <c r="JGR211" s="287"/>
      <c r="JGS211" s="287"/>
      <c r="JGT211" s="287"/>
      <c r="JGU211" s="287"/>
      <c r="JGV211" s="287"/>
      <c r="JGW211" s="287"/>
      <c r="JGX211" s="287"/>
      <c r="JGY211" s="287"/>
      <c r="JGZ211" s="287"/>
      <c r="JHA211" s="287"/>
      <c r="JHB211" s="287"/>
      <c r="JHC211" s="287"/>
      <c r="JHD211" s="287"/>
      <c r="JHE211" s="287"/>
      <c r="JHF211" s="287"/>
      <c r="JHG211" s="287"/>
      <c r="JHH211" s="287"/>
      <c r="JHI211" s="287"/>
      <c r="JHJ211" s="287"/>
      <c r="JHK211" s="287"/>
      <c r="JHL211" s="287"/>
      <c r="JHM211" s="287"/>
      <c r="JHN211" s="287"/>
      <c r="JHO211" s="287"/>
      <c r="JHP211" s="287"/>
      <c r="JHQ211" s="287"/>
      <c r="JHR211" s="287"/>
      <c r="JHS211" s="287"/>
      <c r="JHT211" s="287"/>
      <c r="JHU211" s="287"/>
      <c r="JHV211" s="287"/>
      <c r="JHW211" s="287"/>
      <c r="JHX211" s="287"/>
      <c r="JHY211" s="287"/>
      <c r="JHZ211" s="287"/>
      <c r="JIA211" s="287"/>
      <c r="JIB211" s="287"/>
      <c r="JIC211" s="287"/>
      <c r="JID211" s="287"/>
      <c r="JIE211" s="287"/>
      <c r="JIF211" s="287"/>
      <c r="JIG211" s="287"/>
      <c r="JIH211" s="287"/>
      <c r="JII211" s="287"/>
      <c r="JIJ211" s="287"/>
      <c r="JIK211" s="287"/>
      <c r="JIL211" s="287"/>
      <c r="JIM211" s="287"/>
      <c r="JIN211" s="287"/>
      <c r="JIO211" s="287"/>
      <c r="JIP211" s="287"/>
      <c r="JIQ211" s="287"/>
      <c r="JIR211" s="287"/>
      <c r="JIS211" s="287"/>
      <c r="JIT211" s="287"/>
      <c r="JIU211" s="287"/>
      <c r="JIV211" s="287"/>
      <c r="JIW211" s="287"/>
      <c r="JIX211" s="287"/>
      <c r="JIY211" s="287"/>
      <c r="JIZ211" s="287"/>
      <c r="JJA211" s="287"/>
      <c r="JJB211" s="287"/>
      <c r="JJC211" s="287"/>
      <c r="JJD211" s="287"/>
      <c r="JJE211" s="287"/>
      <c r="JJF211" s="287"/>
      <c r="JJG211" s="287"/>
      <c r="JJH211" s="287"/>
      <c r="JJI211" s="287"/>
      <c r="JJJ211" s="287"/>
      <c r="JJK211" s="287"/>
      <c r="JJL211" s="287"/>
      <c r="JJM211" s="287"/>
      <c r="JJN211" s="287"/>
      <c r="JJO211" s="287"/>
      <c r="JJP211" s="287"/>
      <c r="JJQ211" s="287"/>
      <c r="JJR211" s="287"/>
      <c r="JJS211" s="287"/>
      <c r="JJT211" s="287"/>
      <c r="JJU211" s="287"/>
      <c r="JJV211" s="287"/>
      <c r="JJW211" s="287"/>
      <c r="JJX211" s="287"/>
      <c r="JJY211" s="287"/>
      <c r="JJZ211" s="287"/>
      <c r="JKA211" s="287"/>
      <c r="JKB211" s="287"/>
      <c r="JKC211" s="287"/>
      <c r="JKD211" s="287"/>
      <c r="JKE211" s="287"/>
      <c r="JKF211" s="287"/>
      <c r="JKG211" s="287"/>
      <c r="JKH211" s="287"/>
      <c r="JKI211" s="287"/>
      <c r="JKJ211" s="287"/>
      <c r="JKK211" s="287"/>
      <c r="JKL211" s="287"/>
      <c r="JKM211" s="287"/>
      <c r="JKN211" s="287"/>
      <c r="JKO211" s="287"/>
      <c r="JKP211" s="287"/>
      <c r="JKQ211" s="287"/>
      <c r="JKR211" s="287"/>
      <c r="JKS211" s="287"/>
      <c r="JKT211" s="287"/>
      <c r="JKU211" s="287"/>
      <c r="JKV211" s="287"/>
      <c r="JKW211" s="287"/>
      <c r="JKX211" s="287"/>
      <c r="JKY211" s="287"/>
      <c r="JKZ211" s="287"/>
      <c r="JLA211" s="287"/>
      <c r="JLB211" s="287"/>
      <c r="JLC211" s="287"/>
      <c r="JLD211" s="287"/>
      <c r="JLE211" s="287"/>
      <c r="JLF211" s="287"/>
      <c r="JLG211" s="287"/>
      <c r="JLH211" s="287"/>
      <c r="JLI211" s="287"/>
      <c r="JLJ211" s="287"/>
      <c r="JLK211" s="287"/>
      <c r="JLL211" s="287"/>
      <c r="JLM211" s="287"/>
      <c r="JLN211" s="287"/>
      <c r="JLO211" s="287"/>
      <c r="JLP211" s="287"/>
      <c r="JLQ211" s="287"/>
      <c r="JLR211" s="287"/>
      <c r="JLS211" s="287"/>
      <c r="JLT211" s="287"/>
      <c r="JLU211" s="287"/>
      <c r="JLV211" s="287"/>
      <c r="JLW211" s="287"/>
      <c r="JLX211" s="287"/>
      <c r="JLY211" s="287"/>
      <c r="JLZ211" s="287"/>
      <c r="JMA211" s="287"/>
      <c r="JMB211" s="287"/>
      <c r="JMC211" s="287"/>
      <c r="JMD211" s="287"/>
      <c r="JME211" s="287"/>
      <c r="JMF211" s="287"/>
      <c r="JMG211" s="287"/>
      <c r="JMH211" s="287"/>
      <c r="JMI211" s="287"/>
      <c r="JMJ211" s="287"/>
      <c r="JMK211" s="287"/>
      <c r="JML211" s="287"/>
      <c r="JMM211" s="287"/>
      <c r="JMN211" s="287"/>
      <c r="JMO211" s="287"/>
      <c r="JMP211" s="287"/>
      <c r="JMQ211" s="287"/>
      <c r="JMR211" s="287"/>
      <c r="JMS211" s="287"/>
      <c r="JMT211" s="287"/>
      <c r="JMU211" s="287"/>
      <c r="JMV211" s="287"/>
      <c r="JMW211" s="287"/>
      <c r="JMX211" s="287"/>
      <c r="JMY211" s="287"/>
      <c r="JMZ211" s="287"/>
      <c r="JNA211" s="287"/>
      <c r="JNB211" s="287"/>
      <c r="JNC211" s="287"/>
      <c r="JND211" s="287"/>
      <c r="JNE211" s="287"/>
      <c r="JNF211" s="287"/>
      <c r="JNG211" s="287"/>
      <c r="JNH211" s="287"/>
      <c r="JNI211" s="287"/>
      <c r="JNJ211" s="287"/>
      <c r="JNK211" s="287"/>
      <c r="JNL211" s="287"/>
      <c r="JNM211" s="287"/>
      <c r="JNN211" s="287"/>
      <c r="JNO211" s="287"/>
      <c r="JNP211" s="287"/>
      <c r="JNQ211" s="287"/>
      <c r="JNR211" s="287"/>
      <c r="JNS211" s="287"/>
      <c r="JNT211" s="287"/>
      <c r="JNU211" s="287"/>
      <c r="JNV211" s="287"/>
      <c r="JNW211" s="287"/>
      <c r="JNX211" s="287"/>
      <c r="JNY211" s="287"/>
      <c r="JNZ211" s="287"/>
      <c r="JOA211" s="287"/>
      <c r="JOB211" s="287"/>
      <c r="JOC211" s="287"/>
      <c r="JOD211" s="287"/>
      <c r="JOE211" s="287"/>
      <c r="JOF211" s="287"/>
      <c r="JOG211" s="287"/>
      <c r="JOH211" s="287"/>
      <c r="JOI211" s="287"/>
      <c r="JOJ211" s="287"/>
      <c r="JOK211" s="287"/>
      <c r="JOL211" s="287"/>
      <c r="JOM211" s="287"/>
      <c r="JON211" s="287"/>
      <c r="JOO211" s="287"/>
      <c r="JOP211" s="287"/>
      <c r="JOQ211" s="287"/>
      <c r="JOR211" s="287"/>
      <c r="JOS211" s="287"/>
      <c r="JOT211" s="287"/>
      <c r="JOU211" s="287"/>
      <c r="JOV211" s="287"/>
      <c r="JOW211" s="287"/>
      <c r="JOX211" s="287"/>
      <c r="JOY211" s="287"/>
      <c r="JOZ211" s="287"/>
      <c r="JPA211" s="287"/>
      <c r="JPB211" s="287"/>
      <c r="JPC211" s="287"/>
      <c r="JPD211" s="287"/>
      <c r="JPE211" s="287"/>
      <c r="JPF211" s="287"/>
      <c r="JPG211" s="287"/>
      <c r="JPH211" s="287"/>
      <c r="JPI211" s="287"/>
      <c r="JPJ211" s="287"/>
      <c r="JPK211" s="287"/>
      <c r="JPL211" s="287"/>
      <c r="JPM211" s="287"/>
      <c r="JPN211" s="287"/>
      <c r="JPO211" s="287"/>
      <c r="JPP211" s="287"/>
      <c r="JPQ211" s="287"/>
      <c r="JPR211" s="287"/>
      <c r="JPS211" s="287"/>
      <c r="JPT211" s="287"/>
      <c r="JPU211" s="287"/>
      <c r="JPV211" s="287"/>
      <c r="JPW211" s="287"/>
      <c r="JPX211" s="287"/>
      <c r="JPY211" s="287"/>
      <c r="JPZ211" s="287"/>
      <c r="JQA211" s="287"/>
      <c r="JQB211" s="287"/>
      <c r="JQC211" s="287"/>
      <c r="JQD211" s="287"/>
      <c r="JQE211" s="287"/>
      <c r="JQF211" s="287"/>
      <c r="JQG211" s="287"/>
      <c r="JQH211" s="287"/>
      <c r="JQI211" s="287"/>
      <c r="JQJ211" s="287"/>
      <c r="JQK211" s="287"/>
      <c r="JQL211" s="287"/>
      <c r="JQM211" s="287"/>
      <c r="JQN211" s="287"/>
      <c r="JQO211" s="287"/>
      <c r="JQP211" s="287"/>
      <c r="JQQ211" s="287"/>
      <c r="JQR211" s="287"/>
      <c r="JQS211" s="287"/>
      <c r="JQT211" s="287"/>
      <c r="JQU211" s="287"/>
      <c r="JQV211" s="287"/>
      <c r="JQW211" s="287"/>
      <c r="JQX211" s="287"/>
      <c r="JQY211" s="287"/>
      <c r="JQZ211" s="287"/>
      <c r="JRA211" s="287"/>
      <c r="JRB211" s="287"/>
      <c r="JRC211" s="287"/>
      <c r="JRD211" s="287"/>
      <c r="JRE211" s="287"/>
      <c r="JRF211" s="287"/>
      <c r="JRG211" s="287"/>
      <c r="JRH211" s="287"/>
      <c r="JRI211" s="287"/>
      <c r="JRJ211" s="287"/>
      <c r="JRK211" s="287"/>
      <c r="JRL211" s="287"/>
      <c r="JRM211" s="287"/>
      <c r="JRN211" s="287"/>
      <c r="JRO211" s="287"/>
      <c r="JRP211" s="287"/>
      <c r="JRQ211" s="287"/>
      <c r="JRR211" s="287"/>
      <c r="JRS211" s="287"/>
      <c r="JRT211" s="287"/>
      <c r="JRU211" s="287"/>
      <c r="JRV211" s="287"/>
      <c r="JRW211" s="287"/>
      <c r="JRX211" s="287"/>
      <c r="JRY211" s="287"/>
      <c r="JRZ211" s="287"/>
      <c r="JSA211" s="287"/>
      <c r="JSB211" s="287"/>
      <c r="JSC211" s="287"/>
      <c r="JSD211" s="287"/>
      <c r="JSE211" s="287"/>
      <c r="JSF211" s="287"/>
      <c r="JSG211" s="287"/>
      <c r="JSH211" s="287"/>
      <c r="JSI211" s="287"/>
      <c r="JSJ211" s="287"/>
      <c r="JSK211" s="287"/>
      <c r="JSL211" s="287"/>
      <c r="JSM211" s="287"/>
      <c r="JSN211" s="287"/>
      <c r="JSO211" s="287"/>
      <c r="JSP211" s="287"/>
      <c r="JSQ211" s="287"/>
      <c r="JSR211" s="287"/>
      <c r="JSS211" s="287"/>
      <c r="JST211" s="287"/>
      <c r="JSU211" s="287"/>
      <c r="JSV211" s="287"/>
      <c r="JSW211" s="287"/>
      <c r="JSX211" s="287"/>
      <c r="JSY211" s="287"/>
      <c r="JSZ211" s="287"/>
      <c r="JTA211" s="287"/>
      <c r="JTB211" s="287"/>
      <c r="JTC211" s="287"/>
      <c r="JTD211" s="287"/>
      <c r="JTE211" s="287"/>
      <c r="JTF211" s="287"/>
      <c r="JTG211" s="287"/>
      <c r="JTH211" s="287"/>
      <c r="JTI211" s="287"/>
      <c r="JTJ211" s="287"/>
      <c r="JTK211" s="287"/>
      <c r="JTL211" s="287"/>
      <c r="JTM211" s="287"/>
      <c r="JTN211" s="287"/>
      <c r="JTO211" s="287"/>
      <c r="JTP211" s="287"/>
      <c r="JTQ211" s="287"/>
      <c r="JTR211" s="287"/>
      <c r="JTS211" s="287"/>
      <c r="JTT211" s="287"/>
      <c r="JTU211" s="287"/>
      <c r="JTV211" s="287"/>
      <c r="JTW211" s="287"/>
      <c r="JTX211" s="287"/>
      <c r="JTY211" s="287"/>
      <c r="JTZ211" s="287"/>
      <c r="JUA211" s="287"/>
      <c r="JUB211" s="287"/>
      <c r="JUC211" s="287"/>
      <c r="JUD211" s="287"/>
      <c r="JUE211" s="287"/>
      <c r="JUF211" s="287"/>
      <c r="JUG211" s="287"/>
      <c r="JUH211" s="287"/>
      <c r="JUI211" s="287"/>
      <c r="JUJ211" s="287"/>
      <c r="JUK211" s="287"/>
      <c r="JUL211" s="287"/>
      <c r="JUM211" s="287"/>
      <c r="JUN211" s="287"/>
      <c r="JUO211" s="287"/>
      <c r="JUP211" s="287"/>
      <c r="JUQ211" s="287"/>
      <c r="JUR211" s="287"/>
      <c r="JUS211" s="287"/>
      <c r="JUT211" s="287"/>
      <c r="JUU211" s="287"/>
      <c r="JUV211" s="287"/>
      <c r="JUW211" s="287"/>
      <c r="JUX211" s="287"/>
      <c r="JUY211" s="287"/>
      <c r="JUZ211" s="287"/>
      <c r="JVA211" s="287"/>
      <c r="JVB211" s="287"/>
      <c r="JVC211" s="287"/>
      <c r="JVD211" s="287"/>
      <c r="JVE211" s="287"/>
      <c r="JVF211" s="287"/>
      <c r="JVG211" s="287"/>
      <c r="JVH211" s="287"/>
      <c r="JVI211" s="287"/>
      <c r="JVJ211" s="287"/>
      <c r="JVK211" s="287"/>
      <c r="JVL211" s="287"/>
      <c r="JVM211" s="287"/>
      <c r="JVN211" s="287"/>
      <c r="JVO211" s="287"/>
      <c r="JVP211" s="287"/>
      <c r="JVQ211" s="287"/>
      <c r="JVR211" s="287"/>
      <c r="JVS211" s="287"/>
      <c r="JVT211" s="287"/>
      <c r="JVU211" s="287"/>
      <c r="JVV211" s="287"/>
      <c r="JVW211" s="287"/>
      <c r="JVX211" s="287"/>
      <c r="JVY211" s="287"/>
      <c r="JVZ211" s="287"/>
      <c r="JWA211" s="287"/>
      <c r="JWB211" s="287"/>
      <c r="JWC211" s="287"/>
      <c r="JWD211" s="287"/>
      <c r="JWE211" s="287"/>
      <c r="JWF211" s="287"/>
      <c r="JWG211" s="287"/>
      <c r="JWH211" s="287"/>
      <c r="JWI211" s="287"/>
      <c r="JWJ211" s="287"/>
      <c r="JWK211" s="287"/>
      <c r="JWL211" s="287"/>
      <c r="JWM211" s="287"/>
      <c r="JWN211" s="287"/>
      <c r="JWO211" s="287"/>
      <c r="JWP211" s="287"/>
      <c r="JWQ211" s="287"/>
      <c r="JWR211" s="287"/>
      <c r="JWS211" s="287"/>
      <c r="JWT211" s="287"/>
      <c r="JWU211" s="287"/>
      <c r="JWV211" s="287"/>
      <c r="JWW211" s="287"/>
      <c r="JWX211" s="287"/>
      <c r="JWY211" s="287"/>
      <c r="JWZ211" s="287"/>
      <c r="JXA211" s="287"/>
      <c r="JXB211" s="287"/>
      <c r="JXC211" s="287"/>
      <c r="JXD211" s="287"/>
      <c r="JXE211" s="287"/>
      <c r="JXF211" s="287"/>
      <c r="JXG211" s="287"/>
      <c r="JXH211" s="287"/>
      <c r="JXI211" s="287"/>
      <c r="JXJ211" s="287"/>
      <c r="JXK211" s="287"/>
      <c r="JXL211" s="287"/>
      <c r="JXM211" s="287"/>
      <c r="JXN211" s="287"/>
      <c r="JXO211" s="287"/>
      <c r="JXP211" s="287"/>
      <c r="JXQ211" s="287"/>
      <c r="JXR211" s="287"/>
      <c r="JXS211" s="287"/>
      <c r="JXT211" s="287"/>
      <c r="JXU211" s="287"/>
      <c r="JXV211" s="287"/>
      <c r="JXW211" s="287"/>
      <c r="JXX211" s="287"/>
      <c r="JXY211" s="287"/>
      <c r="JXZ211" s="287"/>
      <c r="JYA211" s="287"/>
      <c r="JYB211" s="287"/>
      <c r="JYC211" s="287"/>
      <c r="JYD211" s="287"/>
      <c r="JYE211" s="287"/>
      <c r="JYF211" s="287"/>
      <c r="JYG211" s="287"/>
      <c r="JYH211" s="287"/>
      <c r="JYI211" s="287"/>
      <c r="JYJ211" s="287"/>
      <c r="JYK211" s="287"/>
      <c r="JYL211" s="287"/>
      <c r="JYM211" s="287"/>
      <c r="JYN211" s="287"/>
      <c r="JYO211" s="287"/>
      <c r="JYP211" s="287"/>
      <c r="JYQ211" s="287"/>
      <c r="JYR211" s="287"/>
      <c r="JYS211" s="287"/>
      <c r="JYT211" s="287"/>
      <c r="JYU211" s="287"/>
      <c r="JYV211" s="287"/>
      <c r="JYW211" s="287"/>
      <c r="JYX211" s="287"/>
      <c r="JYY211" s="287"/>
      <c r="JYZ211" s="287"/>
      <c r="JZA211" s="287"/>
      <c r="JZB211" s="287"/>
      <c r="JZC211" s="287"/>
      <c r="JZD211" s="287"/>
      <c r="JZE211" s="287"/>
      <c r="JZF211" s="287"/>
      <c r="JZG211" s="287"/>
      <c r="JZH211" s="287"/>
      <c r="JZI211" s="287"/>
      <c r="JZJ211" s="287"/>
      <c r="JZK211" s="287"/>
      <c r="JZL211" s="287"/>
      <c r="JZM211" s="287"/>
      <c r="JZN211" s="287"/>
      <c r="JZO211" s="287"/>
      <c r="JZP211" s="287"/>
      <c r="JZQ211" s="287"/>
      <c r="JZR211" s="287"/>
      <c r="JZS211" s="287"/>
      <c r="JZT211" s="287"/>
      <c r="JZU211" s="287"/>
      <c r="JZV211" s="287"/>
      <c r="JZW211" s="287"/>
      <c r="JZX211" s="287"/>
      <c r="JZY211" s="287"/>
      <c r="JZZ211" s="287"/>
      <c r="KAA211" s="287"/>
      <c r="KAB211" s="287"/>
      <c r="KAC211" s="287"/>
      <c r="KAD211" s="287"/>
      <c r="KAE211" s="287"/>
      <c r="KAF211" s="287"/>
      <c r="KAG211" s="287"/>
      <c r="KAH211" s="287"/>
      <c r="KAI211" s="287"/>
      <c r="KAJ211" s="287"/>
      <c r="KAK211" s="287"/>
      <c r="KAL211" s="287"/>
      <c r="KAM211" s="287"/>
      <c r="KAN211" s="287"/>
      <c r="KAO211" s="287"/>
      <c r="KAP211" s="287"/>
      <c r="KAQ211" s="287"/>
      <c r="KAR211" s="287"/>
      <c r="KAS211" s="287"/>
      <c r="KAT211" s="287"/>
      <c r="KAU211" s="287"/>
      <c r="KAV211" s="287"/>
      <c r="KAW211" s="287"/>
      <c r="KAX211" s="287"/>
      <c r="KAY211" s="287"/>
      <c r="KAZ211" s="287"/>
      <c r="KBA211" s="287"/>
      <c r="KBB211" s="287"/>
      <c r="KBC211" s="287"/>
      <c r="KBD211" s="287"/>
      <c r="KBE211" s="287"/>
      <c r="KBF211" s="287"/>
      <c r="KBG211" s="287"/>
      <c r="KBH211" s="287"/>
      <c r="KBI211" s="287"/>
      <c r="KBJ211" s="287"/>
      <c r="KBK211" s="287"/>
      <c r="KBL211" s="287"/>
      <c r="KBM211" s="287"/>
      <c r="KBN211" s="287"/>
      <c r="KBO211" s="287"/>
      <c r="KBP211" s="287"/>
      <c r="KBQ211" s="287"/>
      <c r="KBR211" s="287"/>
      <c r="KBS211" s="287"/>
      <c r="KBT211" s="287"/>
      <c r="KBU211" s="287"/>
      <c r="KBV211" s="287"/>
      <c r="KBW211" s="287"/>
      <c r="KBX211" s="287"/>
      <c r="KBY211" s="287"/>
      <c r="KBZ211" s="287"/>
      <c r="KCA211" s="287"/>
      <c r="KCB211" s="287"/>
      <c r="KCC211" s="287"/>
      <c r="KCD211" s="287"/>
      <c r="KCE211" s="287"/>
      <c r="KCF211" s="287"/>
      <c r="KCG211" s="287"/>
      <c r="KCH211" s="287"/>
      <c r="KCI211" s="287"/>
      <c r="KCJ211" s="287"/>
      <c r="KCK211" s="287"/>
      <c r="KCL211" s="287"/>
      <c r="KCM211" s="287"/>
      <c r="KCN211" s="287"/>
      <c r="KCO211" s="287"/>
      <c r="KCP211" s="287"/>
      <c r="KCQ211" s="287"/>
      <c r="KCR211" s="287"/>
      <c r="KCS211" s="287"/>
      <c r="KCT211" s="287"/>
      <c r="KCU211" s="287"/>
      <c r="KCV211" s="287"/>
      <c r="KCW211" s="287"/>
      <c r="KCX211" s="287"/>
      <c r="KCY211" s="287"/>
      <c r="KCZ211" s="287"/>
      <c r="KDA211" s="287"/>
      <c r="KDB211" s="287"/>
      <c r="KDC211" s="287"/>
      <c r="KDD211" s="287"/>
      <c r="KDE211" s="287"/>
      <c r="KDF211" s="287"/>
      <c r="KDG211" s="287"/>
      <c r="KDH211" s="287"/>
      <c r="KDI211" s="287"/>
      <c r="KDJ211" s="287"/>
      <c r="KDK211" s="287"/>
      <c r="KDL211" s="287"/>
      <c r="KDM211" s="287"/>
      <c r="KDN211" s="287"/>
      <c r="KDO211" s="287"/>
      <c r="KDP211" s="287"/>
      <c r="KDQ211" s="287"/>
      <c r="KDR211" s="287"/>
      <c r="KDS211" s="287"/>
      <c r="KDT211" s="287"/>
      <c r="KDU211" s="287"/>
      <c r="KDV211" s="287"/>
      <c r="KDW211" s="287"/>
      <c r="KDX211" s="287"/>
      <c r="KDY211" s="287"/>
      <c r="KDZ211" s="287"/>
      <c r="KEA211" s="287"/>
      <c r="KEB211" s="287"/>
      <c r="KEC211" s="287"/>
      <c r="KED211" s="287"/>
      <c r="KEE211" s="287"/>
      <c r="KEF211" s="287"/>
      <c r="KEG211" s="287"/>
      <c r="KEH211" s="287"/>
      <c r="KEI211" s="287"/>
      <c r="KEJ211" s="287"/>
      <c r="KEK211" s="287"/>
      <c r="KEL211" s="287"/>
      <c r="KEM211" s="287"/>
      <c r="KEN211" s="287"/>
      <c r="KEO211" s="287"/>
      <c r="KEP211" s="287"/>
      <c r="KEQ211" s="287"/>
      <c r="KER211" s="287"/>
      <c r="KES211" s="287"/>
      <c r="KET211" s="287"/>
      <c r="KEU211" s="287"/>
      <c r="KEV211" s="287"/>
      <c r="KEW211" s="287"/>
      <c r="KEX211" s="287"/>
      <c r="KEY211" s="287"/>
      <c r="KEZ211" s="287"/>
      <c r="KFA211" s="287"/>
      <c r="KFB211" s="287"/>
      <c r="KFC211" s="287"/>
      <c r="KFD211" s="287"/>
      <c r="KFE211" s="287"/>
      <c r="KFF211" s="287"/>
      <c r="KFG211" s="287"/>
      <c r="KFH211" s="287"/>
      <c r="KFI211" s="287"/>
      <c r="KFJ211" s="287"/>
      <c r="KFK211" s="287"/>
      <c r="KFL211" s="287"/>
      <c r="KFM211" s="287"/>
      <c r="KFN211" s="287"/>
      <c r="KFO211" s="287"/>
      <c r="KFP211" s="287"/>
      <c r="KFQ211" s="287"/>
      <c r="KFR211" s="287"/>
      <c r="KFS211" s="287"/>
      <c r="KFT211" s="287"/>
      <c r="KFU211" s="287"/>
      <c r="KFV211" s="287"/>
      <c r="KFW211" s="287"/>
      <c r="KFX211" s="287"/>
      <c r="KFY211" s="287"/>
      <c r="KFZ211" s="287"/>
      <c r="KGA211" s="287"/>
      <c r="KGB211" s="287"/>
      <c r="KGC211" s="287"/>
      <c r="KGD211" s="287"/>
      <c r="KGE211" s="287"/>
      <c r="KGF211" s="287"/>
      <c r="KGG211" s="287"/>
      <c r="KGH211" s="287"/>
      <c r="KGI211" s="287"/>
      <c r="KGJ211" s="287"/>
      <c r="KGK211" s="287"/>
      <c r="KGL211" s="287"/>
      <c r="KGM211" s="287"/>
      <c r="KGN211" s="287"/>
      <c r="KGO211" s="287"/>
      <c r="KGP211" s="287"/>
      <c r="KGQ211" s="287"/>
      <c r="KGR211" s="287"/>
      <c r="KGS211" s="287"/>
      <c r="KGT211" s="287"/>
      <c r="KGU211" s="287"/>
      <c r="KGV211" s="287"/>
      <c r="KGW211" s="287"/>
      <c r="KGX211" s="287"/>
      <c r="KGY211" s="287"/>
      <c r="KGZ211" s="287"/>
      <c r="KHA211" s="287"/>
      <c r="KHB211" s="287"/>
      <c r="KHC211" s="287"/>
      <c r="KHD211" s="287"/>
      <c r="KHE211" s="287"/>
      <c r="KHF211" s="287"/>
      <c r="KHG211" s="287"/>
      <c r="KHH211" s="287"/>
      <c r="KHI211" s="287"/>
      <c r="KHJ211" s="287"/>
      <c r="KHK211" s="287"/>
      <c r="KHL211" s="287"/>
      <c r="KHM211" s="287"/>
      <c r="KHN211" s="287"/>
      <c r="KHO211" s="287"/>
      <c r="KHP211" s="287"/>
      <c r="KHQ211" s="287"/>
      <c r="KHR211" s="287"/>
      <c r="KHS211" s="287"/>
      <c r="KHT211" s="287"/>
      <c r="KHU211" s="287"/>
      <c r="KHV211" s="287"/>
      <c r="KHW211" s="287"/>
      <c r="KHX211" s="287"/>
      <c r="KHY211" s="287"/>
      <c r="KHZ211" s="287"/>
      <c r="KIA211" s="287"/>
      <c r="KIB211" s="287"/>
      <c r="KIC211" s="287"/>
      <c r="KID211" s="287"/>
      <c r="KIE211" s="287"/>
      <c r="KIF211" s="287"/>
      <c r="KIG211" s="287"/>
      <c r="KIH211" s="287"/>
      <c r="KII211" s="287"/>
      <c r="KIJ211" s="287"/>
      <c r="KIK211" s="287"/>
      <c r="KIL211" s="287"/>
      <c r="KIM211" s="287"/>
      <c r="KIN211" s="287"/>
      <c r="KIO211" s="287"/>
      <c r="KIP211" s="287"/>
      <c r="KIQ211" s="287"/>
      <c r="KIR211" s="287"/>
      <c r="KIS211" s="287"/>
      <c r="KIT211" s="287"/>
      <c r="KIU211" s="287"/>
      <c r="KIV211" s="287"/>
      <c r="KIW211" s="287"/>
      <c r="KIX211" s="287"/>
      <c r="KIY211" s="287"/>
      <c r="KIZ211" s="287"/>
      <c r="KJA211" s="287"/>
      <c r="KJB211" s="287"/>
      <c r="KJC211" s="287"/>
      <c r="KJD211" s="287"/>
      <c r="KJE211" s="287"/>
      <c r="KJF211" s="287"/>
      <c r="KJG211" s="287"/>
      <c r="KJH211" s="287"/>
      <c r="KJI211" s="287"/>
      <c r="KJJ211" s="287"/>
      <c r="KJK211" s="287"/>
      <c r="KJL211" s="287"/>
      <c r="KJM211" s="287"/>
      <c r="KJN211" s="287"/>
      <c r="KJO211" s="287"/>
      <c r="KJP211" s="287"/>
      <c r="KJQ211" s="287"/>
      <c r="KJR211" s="287"/>
      <c r="KJS211" s="287"/>
      <c r="KJT211" s="287"/>
      <c r="KJU211" s="287"/>
      <c r="KJV211" s="287"/>
      <c r="KJW211" s="287"/>
      <c r="KJX211" s="287"/>
      <c r="KJY211" s="287"/>
      <c r="KJZ211" s="287"/>
      <c r="KKA211" s="287"/>
      <c r="KKB211" s="287"/>
      <c r="KKC211" s="287"/>
      <c r="KKD211" s="287"/>
      <c r="KKE211" s="287"/>
      <c r="KKF211" s="287"/>
      <c r="KKG211" s="287"/>
      <c r="KKH211" s="287"/>
      <c r="KKI211" s="287"/>
      <c r="KKJ211" s="287"/>
      <c r="KKK211" s="287"/>
      <c r="KKL211" s="287"/>
      <c r="KKM211" s="287"/>
      <c r="KKN211" s="287"/>
      <c r="KKO211" s="287"/>
      <c r="KKP211" s="287"/>
      <c r="KKQ211" s="287"/>
      <c r="KKR211" s="287"/>
      <c r="KKS211" s="287"/>
      <c r="KKT211" s="287"/>
      <c r="KKU211" s="287"/>
      <c r="KKV211" s="287"/>
      <c r="KKW211" s="287"/>
      <c r="KKX211" s="287"/>
      <c r="KKY211" s="287"/>
      <c r="KKZ211" s="287"/>
      <c r="KLA211" s="287"/>
      <c r="KLB211" s="287"/>
      <c r="KLC211" s="287"/>
      <c r="KLD211" s="287"/>
      <c r="KLE211" s="287"/>
      <c r="KLF211" s="287"/>
      <c r="KLG211" s="287"/>
      <c r="KLH211" s="287"/>
      <c r="KLI211" s="287"/>
      <c r="KLJ211" s="287"/>
      <c r="KLK211" s="287"/>
      <c r="KLL211" s="287"/>
      <c r="KLM211" s="287"/>
      <c r="KLN211" s="287"/>
      <c r="KLO211" s="287"/>
      <c r="KLP211" s="287"/>
      <c r="KLQ211" s="287"/>
      <c r="KLR211" s="287"/>
      <c r="KLS211" s="287"/>
      <c r="KLT211" s="287"/>
      <c r="KLU211" s="287"/>
      <c r="KLV211" s="287"/>
      <c r="KLW211" s="287"/>
      <c r="KLX211" s="287"/>
      <c r="KLY211" s="287"/>
      <c r="KLZ211" s="287"/>
      <c r="KMA211" s="287"/>
      <c r="KMB211" s="287"/>
      <c r="KMC211" s="287"/>
      <c r="KMD211" s="287"/>
      <c r="KME211" s="287"/>
      <c r="KMF211" s="287"/>
      <c r="KMG211" s="287"/>
      <c r="KMH211" s="287"/>
      <c r="KMI211" s="287"/>
      <c r="KMJ211" s="287"/>
      <c r="KMK211" s="287"/>
      <c r="KML211" s="287"/>
      <c r="KMM211" s="287"/>
      <c r="KMN211" s="287"/>
      <c r="KMO211" s="287"/>
      <c r="KMP211" s="287"/>
      <c r="KMQ211" s="287"/>
      <c r="KMR211" s="287"/>
      <c r="KMS211" s="287"/>
      <c r="KMT211" s="287"/>
      <c r="KMU211" s="287"/>
      <c r="KMV211" s="287"/>
      <c r="KMW211" s="287"/>
      <c r="KMX211" s="287"/>
      <c r="KMY211" s="287"/>
      <c r="KMZ211" s="287"/>
      <c r="KNA211" s="287"/>
      <c r="KNB211" s="287"/>
      <c r="KNC211" s="287"/>
      <c r="KND211" s="287"/>
      <c r="KNE211" s="287"/>
      <c r="KNF211" s="287"/>
      <c r="KNG211" s="287"/>
      <c r="KNH211" s="287"/>
      <c r="KNI211" s="287"/>
      <c r="KNJ211" s="287"/>
      <c r="KNK211" s="287"/>
      <c r="KNL211" s="287"/>
      <c r="KNM211" s="287"/>
      <c r="KNN211" s="287"/>
      <c r="KNO211" s="287"/>
      <c r="KNP211" s="287"/>
      <c r="KNQ211" s="287"/>
      <c r="KNR211" s="287"/>
      <c r="KNS211" s="287"/>
      <c r="KNT211" s="287"/>
      <c r="KNU211" s="287"/>
      <c r="KNV211" s="287"/>
      <c r="KNW211" s="287"/>
      <c r="KNX211" s="287"/>
      <c r="KNY211" s="287"/>
      <c r="KNZ211" s="287"/>
      <c r="KOA211" s="287"/>
      <c r="KOB211" s="287"/>
      <c r="KOC211" s="287"/>
      <c r="KOD211" s="287"/>
      <c r="KOE211" s="287"/>
      <c r="KOF211" s="287"/>
      <c r="KOG211" s="287"/>
      <c r="KOH211" s="287"/>
      <c r="KOI211" s="287"/>
      <c r="KOJ211" s="287"/>
      <c r="KOK211" s="287"/>
      <c r="KOL211" s="287"/>
      <c r="KOM211" s="287"/>
      <c r="KON211" s="287"/>
      <c r="KOO211" s="287"/>
      <c r="KOP211" s="287"/>
      <c r="KOQ211" s="287"/>
      <c r="KOR211" s="287"/>
      <c r="KOS211" s="287"/>
      <c r="KOT211" s="287"/>
      <c r="KOU211" s="287"/>
      <c r="KOV211" s="287"/>
      <c r="KOW211" s="287"/>
      <c r="KOX211" s="287"/>
      <c r="KOY211" s="287"/>
      <c r="KOZ211" s="287"/>
      <c r="KPA211" s="287"/>
      <c r="KPB211" s="287"/>
      <c r="KPC211" s="287"/>
      <c r="KPD211" s="287"/>
      <c r="KPE211" s="287"/>
      <c r="KPF211" s="287"/>
      <c r="KPG211" s="287"/>
      <c r="KPH211" s="287"/>
      <c r="KPI211" s="287"/>
      <c r="KPJ211" s="287"/>
      <c r="KPK211" s="287"/>
      <c r="KPL211" s="287"/>
      <c r="KPM211" s="287"/>
      <c r="KPN211" s="287"/>
      <c r="KPO211" s="287"/>
      <c r="KPP211" s="287"/>
      <c r="KPQ211" s="287"/>
      <c r="KPR211" s="287"/>
      <c r="KPS211" s="287"/>
      <c r="KPT211" s="287"/>
      <c r="KPU211" s="287"/>
      <c r="KPV211" s="287"/>
      <c r="KPW211" s="287"/>
      <c r="KPX211" s="287"/>
      <c r="KPY211" s="287"/>
      <c r="KPZ211" s="287"/>
      <c r="KQA211" s="287"/>
      <c r="KQB211" s="287"/>
      <c r="KQC211" s="287"/>
      <c r="KQD211" s="287"/>
      <c r="KQE211" s="287"/>
      <c r="KQF211" s="287"/>
      <c r="KQG211" s="287"/>
      <c r="KQH211" s="287"/>
      <c r="KQI211" s="287"/>
      <c r="KQJ211" s="287"/>
      <c r="KQK211" s="287"/>
      <c r="KQL211" s="287"/>
      <c r="KQM211" s="287"/>
      <c r="KQN211" s="287"/>
      <c r="KQO211" s="287"/>
      <c r="KQP211" s="287"/>
      <c r="KQQ211" s="287"/>
      <c r="KQR211" s="287"/>
      <c r="KQS211" s="287"/>
      <c r="KQT211" s="287"/>
      <c r="KQU211" s="287"/>
      <c r="KQV211" s="287"/>
      <c r="KQW211" s="287"/>
      <c r="KQX211" s="287"/>
      <c r="KQY211" s="287"/>
      <c r="KQZ211" s="287"/>
      <c r="KRA211" s="287"/>
      <c r="KRB211" s="287"/>
      <c r="KRC211" s="287"/>
      <c r="KRD211" s="287"/>
      <c r="KRE211" s="287"/>
      <c r="KRF211" s="287"/>
      <c r="KRG211" s="287"/>
      <c r="KRH211" s="287"/>
      <c r="KRI211" s="287"/>
      <c r="KRJ211" s="287"/>
      <c r="KRK211" s="287"/>
      <c r="KRL211" s="287"/>
      <c r="KRM211" s="287"/>
      <c r="KRN211" s="287"/>
      <c r="KRO211" s="287"/>
      <c r="KRP211" s="287"/>
      <c r="KRQ211" s="287"/>
      <c r="KRR211" s="287"/>
      <c r="KRS211" s="287"/>
      <c r="KRT211" s="287"/>
      <c r="KRU211" s="287"/>
      <c r="KRV211" s="287"/>
      <c r="KRW211" s="287"/>
      <c r="KRX211" s="287"/>
      <c r="KRY211" s="287"/>
      <c r="KRZ211" s="287"/>
      <c r="KSA211" s="287"/>
      <c r="KSB211" s="287"/>
      <c r="KSC211" s="287"/>
      <c r="KSD211" s="287"/>
      <c r="KSE211" s="287"/>
      <c r="KSF211" s="287"/>
      <c r="KSG211" s="287"/>
      <c r="KSH211" s="287"/>
      <c r="KSI211" s="287"/>
      <c r="KSJ211" s="287"/>
      <c r="KSK211" s="287"/>
      <c r="KSL211" s="287"/>
      <c r="KSM211" s="287"/>
      <c r="KSN211" s="287"/>
      <c r="KSO211" s="287"/>
      <c r="KSP211" s="287"/>
      <c r="KSQ211" s="287"/>
      <c r="KSR211" s="287"/>
      <c r="KSS211" s="287"/>
      <c r="KST211" s="287"/>
      <c r="KSU211" s="287"/>
      <c r="KSV211" s="287"/>
      <c r="KSW211" s="287"/>
      <c r="KSX211" s="287"/>
      <c r="KSY211" s="287"/>
      <c r="KSZ211" s="287"/>
      <c r="KTA211" s="287"/>
      <c r="KTB211" s="287"/>
      <c r="KTC211" s="287"/>
      <c r="KTD211" s="287"/>
      <c r="KTE211" s="287"/>
      <c r="KTF211" s="287"/>
      <c r="KTG211" s="287"/>
      <c r="KTH211" s="287"/>
      <c r="KTI211" s="287"/>
      <c r="KTJ211" s="287"/>
      <c r="KTK211" s="287"/>
      <c r="KTL211" s="287"/>
      <c r="KTM211" s="287"/>
      <c r="KTN211" s="287"/>
      <c r="KTO211" s="287"/>
      <c r="KTP211" s="287"/>
      <c r="KTQ211" s="287"/>
      <c r="KTR211" s="287"/>
      <c r="KTS211" s="287"/>
      <c r="KTT211" s="287"/>
      <c r="KTU211" s="287"/>
      <c r="KTV211" s="287"/>
      <c r="KTW211" s="287"/>
      <c r="KTX211" s="287"/>
      <c r="KTY211" s="287"/>
      <c r="KTZ211" s="287"/>
      <c r="KUA211" s="287"/>
      <c r="KUB211" s="287"/>
      <c r="KUC211" s="287"/>
      <c r="KUD211" s="287"/>
      <c r="KUE211" s="287"/>
      <c r="KUF211" s="287"/>
      <c r="KUG211" s="287"/>
      <c r="KUH211" s="287"/>
      <c r="KUI211" s="287"/>
      <c r="KUJ211" s="287"/>
      <c r="KUK211" s="287"/>
      <c r="KUL211" s="287"/>
      <c r="KUM211" s="287"/>
      <c r="KUN211" s="287"/>
      <c r="KUO211" s="287"/>
      <c r="KUP211" s="287"/>
      <c r="KUQ211" s="287"/>
      <c r="KUR211" s="287"/>
      <c r="KUS211" s="287"/>
      <c r="KUT211" s="287"/>
      <c r="KUU211" s="287"/>
      <c r="KUV211" s="287"/>
      <c r="KUW211" s="287"/>
      <c r="KUX211" s="287"/>
      <c r="KUY211" s="287"/>
      <c r="KUZ211" s="287"/>
      <c r="KVA211" s="287"/>
      <c r="KVB211" s="287"/>
      <c r="KVC211" s="287"/>
      <c r="KVD211" s="287"/>
      <c r="KVE211" s="287"/>
      <c r="KVF211" s="287"/>
      <c r="KVG211" s="287"/>
      <c r="KVH211" s="287"/>
      <c r="KVI211" s="287"/>
      <c r="KVJ211" s="287"/>
      <c r="KVK211" s="287"/>
      <c r="KVL211" s="287"/>
      <c r="KVM211" s="287"/>
      <c r="KVN211" s="287"/>
      <c r="KVO211" s="287"/>
      <c r="KVP211" s="287"/>
      <c r="KVQ211" s="287"/>
      <c r="KVR211" s="287"/>
      <c r="KVS211" s="287"/>
      <c r="KVT211" s="287"/>
      <c r="KVU211" s="287"/>
      <c r="KVV211" s="287"/>
      <c r="KVW211" s="287"/>
      <c r="KVX211" s="287"/>
      <c r="KVY211" s="287"/>
      <c r="KVZ211" s="287"/>
      <c r="KWA211" s="287"/>
      <c r="KWB211" s="287"/>
      <c r="KWC211" s="287"/>
      <c r="KWD211" s="287"/>
      <c r="KWE211" s="287"/>
      <c r="KWF211" s="287"/>
      <c r="KWG211" s="287"/>
      <c r="KWH211" s="287"/>
      <c r="KWI211" s="287"/>
      <c r="KWJ211" s="287"/>
      <c r="KWK211" s="287"/>
      <c r="KWL211" s="287"/>
      <c r="KWM211" s="287"/>
      <c r="KWN211" s="287"/>
      <c r="KWO211" s="287"/>
      <c r="KWP211" s="287"/>
      <c r="KWQ211" s="287"/>
      <c r="KWR211" s="287"/>
      <c r="KWS211" s="287"/>
      <c r="KWT211" s="287"/>
      <c r="KWU211" s="287"/>
      <c r="KWV211" s="287"/>
      <c r="KWW211" s="287"/>
      <c r="KWX211" s="287"/>
      <c r="KWY211" s="287"/>
      <c r="KWZ211" s="287"/>
      <c r="KXA211" s="287"/>
      <c r="KXB211" s="287"/>
      <c r="KXC211" s="287"/>
      <c r="KXD211" s="287"/>
      <c r="KXE211" s="287"/>
      <c r="KXF211" s="287"/>
      <c r="KXG211" s="287"/>
      <c r="KXH211" s="287"/>
      <c r="KXI211" s="287"/>
      <c r="KXJ211" s="287"/>
      <c r="KXK211" s="287"/>
      <c r="KXL211" s="287"/>
      <c r="KXM211" s="287"/>
      <c r="KXN211" s="287"/>
      <c r="KXO211" s="287"/>
      <c r="KXP211" s="287"/>
      <c r="KXQ211" s="287"/>
      <c r="KXR211" s="287"/>
      <c r="KXS211" s="287"/>
      <c r="KXT211" s="287"/>
      <c r="KXU211" s="287"/>
      <c r="KXV211" s="287"/>
      <c r="KXW211" s="287"/>
      <c r="KXX211" s="287"/>
      <c r="KXY211" s="287"/>
      <c r="KXZ211" s="287"/>
      <c r="KYA211" s="287"/>
      <c r="KYB211" s="287"/>
      <c r="KYC211" s="287"/>
      <c r="KYD211" s="287"/>
      <c r="KYE211" s="287"/>
      <c r="KYF211" s="287"/>
      <c r="KYG211" s="287"/>
      <c r="KYH211" s="287"/>
      <c r="KYI211" s="287"/>
      <c r="KYJ211" s="287"/>
      <c r="KYK211" s="287"/>
      <c r="KYL211" s="287"/>
      <c r="KYM211" s="287"/>
      <c r="KYN211" s="287"/>
      <c r="KYO211" s="287"/>
      <c r="KYP211" s="287"/>
      <c r="KYQ211" s="287"/>
      <c r="KYR211" s="287"/>
      <c r="KYS211" s="287"/>
      <c r="KYT211" s="287"/>
      <c r="KYU211" s="287"/>
      <c r="KYV211" s="287"/>
      <c r="KYW211" s="287"/>
      <c r="KYX211" s="287"/>
      <c r="KYY211" s="287"/>
      <c r="KYZ211" s="287"/>
      <c r="KZA211" s="287"/>
      <c r="KZB211" s="287"/>
      <c r="KZC211" s="287"/>
      <c r="KZD211" s="287"/>
      <c r="KZE211" s="287"/>
      <c r="KZF211" s="287"/>
      <c r="KZG211" s="287"/>
      <c r="KZH211" s="287"/>
      <c r="KZI211" s="287"/>
      <c r="KZJ211" s="287"/>
      <c r="KZK211" s="287"/>
      <c r="KZL211" s="287"/>
      <c r="KZM211" s="287"/>
      <c r="KZN211" s="287"/>
      <c r="KZO211" s="287"/>
      <c r="KZP211" s="287"/>
      <c r="KZQ211" s="287"/>
      <c r="KZR211" s="287"/>
      <c r="KZS211" s="287"/>
      <c r="KZT211" s="287"/>
      <c r="KZU211" s="287"/>
      <c r="KZV211" s="287"/>
      <c r="KZW211" s="287"/>
      <c r="KZX211" s="287"/>
      <c r="KZY211" s="287"/>
      <c r="KZZ211" s="287"/>
      <c r="LAA211" s="287"/>
      <c r="LAB211" s="287"/>
      <c r="LAC211" s="287"/>
      <c r="LAD211" s="287"/>
      <c r="LAE211" s="287"/>
      <c r="LAF211" s="287"/>
      <c r="LAG211" s="287"/>
      <c r="LAH211" s="287"/>
      <c r="LAI211" s="287"/>
      <c r="LAJ211" s="287"/>
      <c r="LAK211" s="287"/>
      <c r="LAL211" s="287"/>
      <c r="LAM211" s="287"/>
      <c r="LAN211" s="287"/>
      <c r="LAO211" s="287"/>
      <c r="LAP211" s="287"/>
      <c r="LAQ211" s="287"/>
      <c r="LAR211" s="287"/>
      <c r="LAS211" s="287"/>
      <c r="LAT211" s="287"/>
      <c r="LAU211" s="287"/>
      <c r="LAV211" s="287"/>
      <c r="LAW211" s="287"/>
      <c r="LAX211" s="287"/>
      <c r="LAY211" s="287"/>
      <c r="LAZ211" s="287"/>
      <c r="LBA211" s="287"/>
      <c r="LBB211" s="287"/>
      <c r="LBC211" s="287"/>
      <c r="LBD211" s="287"/>
      <c r="LBE211" s="287"/>
      <c r="LBF211" s="287"/>
      <c r="LBG211" s="287"/>
      <c r="LBH211" s="287"/>
      <c r="LBI211" s="287"/>
      <c r="LBJ211" s="287"/>
      <c r="LBK211" s="287"/>
      <c r="LBL211" s="287"/>
      <c r="LBM211" s="287"/>
      <c r="LBN211" s="287"/>
      <c r="LBO211" s="287"/>
      <c r="LBP211" s="287"/>
      <c r="LBQ211" s="287"/>
      <c r="LBR211" s="287"/>
      <c r="LBS211" s="287"/>
      <c r="LBT211" s="287"/>
      <c r="LBU211" s="287"/>
      <c r="LBV211" s="287"/>
      <c r="LBW211" s="287"/>
      <c r="LBX211" s="287"/>
      <c r="LBY211" s="287"/>
      <c r="LBZ211" s="287"/>
      <c r="LCA211" s="287"/>
      <c r="LCB211" s="287"/>
      <c r="LCC211" s="287"/>
      <c r="LCD211" s="287"/>
      <c r="LCE211" s="287"/>
      <c r="LCF211" s="287"/>
      <c r="LCG211" s="287"/>
      <c r="LCH211" s="287"/>
      <c r="LCI211" s="287"/>
      <c r="LCJ211" s="287"/>
      <c r="LCK211" s="287"/>
      <c r="LCL211" s="287"/>
      <c r="LCM211" s="287"/>
      <c r="LCN211" s="287"/>
      <c r="LCO211" s="287"/>
      <c r="LCP211" s="287"/>
      <c r="LCQ211" s="287"/>
      <c r="LCR211" s="287"/>
      <c r="LCS211" s="287"/>
      <c r="LCT211" s="287"/>
      <c r="LCU211" s="287"/>
      <c r="LCV211" s="287"/>
      <c r="LCW211" s="287"/>
      <c r="LCX211" s="287"/>
      <c r="LCY211" s="287"/>
      <c r="LCZ211" s="287"/>
      <c r="LDA211" s="287"/>
      <c r="LDB211" s="287"/>
      <c r="LDC211" s="287"/>
      <c r="LDD211" s="287"/>
      <c r="LDE211" s="287"/>
      <c r="LDF211" s="287"/>
      <c r="LDG211" s="287"/>
      <c r="LDH211" s="287"/>
      <c r="LDI211" s="287"/>
      <c r="LDJ211" s="287"/>
      <c r="LDK211" s="287"/>
      <c r="LDL211" s="287"/>
      <c r="LDM211" s="287"/>
      <c r="LDN211" s="287"/>
      <c r="LDO211" s="287"/>
      <c r="LDP211" s="287"/>
      <c r="LDQ211" s="287"/>
      <c r="LDR211" s="287"/>
      <c r="LDS211" s="287"/>
      <c r="LDT211" s="287"/>
      <c r="LDU211" s="287"/>
      <c r="LDV211" s="287"/>
      <c r="LDW211" s="287"/>
      <c r="LDX211" s="287"/>
      <c r="LDY211" s="287"/>
      <c r="LDZ211" s="287"/>
      <c r="LEA211" s="287"/>
      <c r="LEB211" s="287"/>
      <c r="LEC211" s="287"/>
      <c r="LED211" s="287"/>
      <c r="LEE211" s="287"/>
      <c r="LEF211" s="287"/>
      <c r="LEG211" s="287"/>
      <c r="LEH211" s="287"/>
      <c r="LEI211" s="287"/>
      <c r="LEJ211" s="287"/>
      <c r="LEK211" s="287"/>
      <c r="LEL211" s="287"/>
      <c r="LEM211" s="287"/>
      <c r="LEN211" s="287"/>
      <c r="LEO211" s="287"/>
      <c r="LEP211" s="287"/>
      <c r="LEQ211" s="287"/>
      <c r="LER211" s="287"/>
      <c r="LES211" s="287"/>
      <c r="LET211" s="287"/>
      <c r="LEU211" s="287"/>
      <c r="LEV211" s="287"/>
      <c r="LEW211" s="287"/>
      <c r="LEX211" s="287"/>
      <c r="LEY211" s="287"/>
      <c r="LEZ211" s="287"/>
      <c r="LFA211" s="287"/>
      <c r="LFB211" s="287"/>
      <c r="LFC211" s="287"/>
      <c r="LFD211" s="287"/>
      <c r="LFE211" s="287"/>
      <c r="LFF211" s="287"/>
      <c r="LFG211" s="287"/>
      <c r="LFH211" s="287"/>
      <c r="LFI211" s="287"/>
      <c r="LFJ211" s="287"/>
      <c r="LFK211" s="287"/>
      <c r="LFL211" s="287"/>
      <c r="LFM211" s="287"/>
      <c r="LFN211" s="287"/>
      <c r="LFO211" s="287"/>
      <c r="LFP211" s="287"/>
      <c r="LFQ211" s="287"/>
      <c r="LFR211" s="287"/>
      <c r="LFS211" s="287"/>
      <c r="LFT211" s="287"/>
      <c r="LFU211" s="287"/>
      <c r="LFV211" s="287"/>
      <c r="LFW211" s="287"/>
      <c r="LFX211" s="287"/>
      <c r="LFY211" s="287"/>
      <c r="LFZ211" s="287"/>
      <c r="LGA211" s="287"/>
      <c r="LGB211" s="287"/>
      <c r="LGC211" s="287"/>
      <c r="LGD211" s="287"/>
      <c r="LGE211" s="287"/>
      <c r="LGF211" s="287"/>
      <c r="LGG211" s="287"/>
      <c r="LGH211" s="287"/>
      <c r="LGI211" s="287"/>
      <c r="LGJ211" s="287"/>
      <c r="LGK211" s="287"/>
      <c r="LGL211" s="287"/>
      <c r="LGM211" s="287"/>
      <c r="LGN211" s="287"/>
      <c r="LGO211" s="287"/>
      <c r="LGP211" s="287"/>
      <c r="LGQ211" s="287"/>
      <c r="LGR211" s="287"/>
      <c r="LGS211" s="287"/>
      <c r="LGT211" s="287"/>
      <c r="LGU211" s="287"/>
      <c r="LGV211" s="287"/>
      <c r="LGW211" s="287"/>
      <c r="LGX211" s="287"/>
      <c r="LGY211" s="287"/>
      <c r="LGZ211" s="287"/>
      <c r="LHA211" s="287"/>
      <c r="LHB211" s="287"/>
      <c r="LHC211" s="287"/>
      <c r="LHD211" s="287"/>
      <c r="LHE211" s="287"/>
      <c r="LHF211" s="287"/>
      <c r="LHG211" s="287"/>
      <c r="LHH211" s="287"/>
      <c r="LHI211" s="287"/>
      <c r="LHJ211" s="287"/>
      <c r="LHK211" s="287"/>
      <c r="LHL211" s="287"/>
      <c r="LHM211" s="287"/>
      <c r="LHN211" s="287"/>
      <c r="LHO211" s="287"/>
      <c r="LHP211" s="287"/>
      <c r="LHQ211" s="287"/>
      <c r="LHR211" s="287"/>
      <c r="LHS211" s="287"/>
      <c r="LHT211" s="287"/>
      <c r="LHU211" s="287"/>
      <c r="LHV211" s="287"/>
      <c r="LHW211" s="287"/>
      <c r="LHX211" s="287"/>
      <c r="LHY211" s="287"/>
      <c r="LHZ211" s="287"/>
      <c r="LIA211" s="287"/>
      <c r="LIB211" s="287"/>
      <c r="LIC211" s="287"/>
      <c r="LID211" s="287"/>
      <c r="LIE211" s="287"/>
      <c r="LIF211" s="287"/>
      <c r="LIG211" s="287"/>
      <c r="LIH211" s="287"/>
      <c r="LII211" s="287"/>
      <c r="LIJ211" s="287"/>
      <c r="LIK211" s="287"/>
      <c r="LIL211" s="287"/>
      <c r="LIM211" s="287"/>
      <c r="LIN211" s="287"/>
      <c r="LIO211" s="287"/>
      <c r="LIP211" s="287"/>
      <c r="LIQ211" s="287"/>
      <c r="LIR211" s="287"/>
      <c r="LIS211" s="287"/>
      <c r="LIT211" s="287"/>
      <c r="LIU211" s="287"/>
      <c r="LIV211" s="287"/>
      <c r="LIW211" s="287"/>
      <c r="LIX211" s="287"/>
      <c r="LIY211" s="287"/>
      <c r="LIZ211" s="287"/>
      <c r="LJA211" s="287"/>
      <c r="LJB211" s="287"/>
      <c r="LJC211" s="287"/>
      <c r="LJD211" s="287"/>
      <c r="LJE211" s="287"/>
      <c r="LJF211" s="287"/>
      <c r="LJG211" s="287"/>
      <c r="LJH211" s="287"/>
      <c r="LJI211" s="287"/>
      <c r="LJJ211" s="287"/>
      <c r="LJK211" s="287"/>
      <c r="LJL211" s="287"/>
      <c r="LJM211" s="287"/>
      <c r="LJN211" s="287"/>
      <c r="LJO211" s="287"/>
      <c r="LJP211" s="287"/>
      <c r="LJQ211" s="287"/>
      <c r="LJR211" s="287"/>
      <c r="LJS211" s="287"/>
      <c r="LJT211" s="287"/>
      <c r="LJU211" s="287"/>
      <c r="LJV211" s="287"/>
      <c r="LJW211" s="287"/>
      <c r="LJX211" s="287"/>
      <c r="LJY211" s="287"/>
      <c r="LJZ211" s="287"/>
      <c r="LKA211" s="287"/>
      <c r="LKB211" s="287"/>
      <c r="LKC211" s="287"/>
      <c r="LKD211" s="287"/>
      <c r="LKE211" s="287"/>
      <c r="LKF211" s="287"/>
      <c r="LKG211" s="287"/>
      <c r="LKH211" s="287"/>
      <c r="LKI211" s="287"/>
      <c r="LKJ211" s="287"/>
      <c r="LKK211" s="287"/>
      <c r="LKL211" s="287"/>
      <c r="LKM211" s="287"/>
      <c r="LKN211" s="287"/>
      <c r="LKO211" s="287"/>
      <c r="LKP211" s="287"/>
      <c r="LKQ211" s="287"/>
      <c r="LKR211" s="287"/>
      <c r="LKS211" s="287"/>
      <c r="LKT211" s="287"/>
      <c r="LKU211" s="287"/>
      <c r="LKV211" s="287"/>
      <c r="LKW211" s="287"/>
      <c r="LKX211" s="287"/>
      <c r="LKY211" s="287"/>
      <c r="LKZ211" s="287"/>
      <c r="LLA211" s="287"/>
      <c r="LLB211" s="287"/>
      <c r="LLC211" s="287"/>
      <c r="LLD211" s="287"/>
      <c r="LLE211" s="287"/>
      <c r="LLF211" s="287"/>
      <c r="LLG211" s="287"/>
      <c r="LLH211" s="287"/>
      <c r="LLI211" s="287"/>
      <c r="LLJ211" s="287"/>
      <c r="LLK211" s="287"/>
      <c r="LLL211" s="287"/>
      <c r="LLM211" s="287"/>
      <c r="LLN211" s="287"/>
      <c r="LLO211" s="287"/>
      <c r="LLP211" s="287"/>
      <c r="LLQ211" s="287"/>
      <c r="LLR211" s="287"/>
      <c r="LLS211" s="287"/>
      <c r="LLT211" s="287"/>
      <c r="LLU211" s="287"/>
      <c r="LLV211" s="287"/>
      <c r="LLW211" s="287"/>
      <c r="LLX211" s="287"/>
      <c r="LLY211" s="287"/>
      <c r="LLZ211" s="287"/>
      <c r="LMA211" s="287"/>
      <c r="LMB211" s="287"/>
      <c r="LMC211" s="287"/>
      <c r="LMD211" s="287"/>
      <c r="LME211" s="287"/>
      <c r="LMF211" s="287"/>
      <c r="LMG211" s="287"/>
      <c r="LMH211" s="287"/>
      <c r="LMI211" s="287"/>
      <c r="LMJ211" s="287"/>
      <c r="LMK211" s="287"/>
      <c r="LML211" s="287"/>
      <c r="LMM211" s="287"/>
      <c r="LMN211" s="287"/>
      <c r="LMO211" s="287"/>
      <c r="LMP211" s="287"/>
      <c r="LMQ211" s="287"/>
      <c r="LMR211" s="287"/>
      <c r="LMS211" s="287"/>
      <c r="LMT211" s="287"/>
      <c r="LMU211" s="287"/>
      <c r="LMV211" s="287"/>
      <c r="LMW211" s="287"/>
      <c r="LMX211" s="287"/>
      <c r="LMY211" s="287"/>
      <c r="LMZ211" s="287"/>
      <c r="LNA211" s="287"/>
      <c r="LNB211" s="287"/>
      <c r="LNC211" s="287"/>
      <c r="LND211" s="287"/>
      <c r="LNE211" s="287"/>
      <c r="LNF211" s="287"/>
      <c r="LNG211" s="287"/>
      <c r="LNH211" s="287"/>
      <c r="LNI211" s="287"/>
      <c r="LNJ211" s="287"/>
      <c r="LNK211" s="287"/>
      <c r="LNL211" s="287"/>
      <c r="LNM211" s="287"/>
      <c r="LNN211" s="287"/>
      <c r="LNO211" s="287"/>
      <c r="LNP211" s="287"/>
      <c r="LNQ211" s="287"/>
      <c r="LNR211" s="287"/>
      <c r="LNS211" s="287"/>
      <c r="LNT211" s="287"/>
      <c r="LNU211" s="287"/>
      <c r="LNV211" s="287"/>
      <c r="LNW211" s="287"/>
      <c r="LNX211" s="287"/>
      <c r="LNY211" s="287"/>
      <c r="LNZ211" s="287"/>
      <c r="LOA211" s="287"/>
      <c r="LOB211" s="287"/>
      <c r="LOC211" s="287"/>
      <c r="LOD211" s="287"/>
      <c r="LOE211" s="287"/>
      <c r="LOF211" s="287"/>
      <c r="LOG211" s="287"/>
      <c r="LOH211" s="287"/>
      <c r="LOI211" s="287"/>
      <c r="LOJ211" s="287"/>
      <c r="LOK211" s="287"/>
      <c r="LOL211" s="287"/>
      <c r="LOM211" s="287"/>
      <c r="LON211" s="287"/>
      <c r="LOO211" s="287"/>
      <c r="LOP211" s="287"/>
      <c r="LOQ211" s="287"/>
      <c r="LOR211" s="287"/>
      <c r="LOS211" s="287"/>
      <c r="LOT211" s="287"/>
      <c r="LOU211" s="287"/>
      <c r="LOV211" s="287"/>
      <c r="LOW211" s="287"/>
      <c r="LOX211" s="287"/>
      <c r="LOY211" s="287"/>
      <c r="LOZ211" s="287"/>
      <c r="LPA211" s="287"/>
      <c r="LPB211" s="287"/>
      <c r="LPC211" s="287"/>
      <c r="LPD211" s="287"/>
      <c r="LPE211" s="287"/>
      <c r="LPF211" s="287"/>
      <c r="LPG211" s="287"/>
      <c r="LPH211" s="287"/>
      <c r="LPI211" s="287"/>
      <c r="LPJ211" s="287"/>
      <c r="LPK211" s="287"/>
      <c r="LPL211" s="287"/>
      <c r="LPM211" s="287"/>
      <c r="LPN211" s="287"/>
      <c r="LPO211" s="287"/>
      <c r="LPP211" s="287"/>
      <c r="LPQ211" s="287"/>
      <c r="LPR211" s="287"/>
      <c r="LPS211" s="287"/>
      <c r="LPT211" s="287"/>
      <c r="LPU211" s="287"/>
      <c r="LPV211" s="287"/>
      <c r="LPW211" s="287"/>
      <c r="LPX211" s="287"/>
      <c r="LPY211" s="287"/>
      <c r="LPZ211" s="287"/>
      <c r="LQA211" s="287"/>
      <c r="LQB211" s="287"/>
      <c r="LQC211" s="287"/>
      <c r="LQD211" s="287"/>
      <c r="LQE211" s="287"/>
      <c r="LQF211" s="287"/>
      <c r="LQG211" s="287"/>
      <c r="LQH211" s="287"/>
      <c r="LQI211" s="287"/>
      <c r="LQJ211" s="287"/>
      <c r="LQK211" s="287"/>
      <c r="LQL211" s="287"/>
      <c r="LQM211" s="287"/>
      <c r="LQN211" s="287"/>
      <c r="LQO211" s="287"/>
      <c r="LQP211" s="287"/>
      <c r="LQQ211" s="287"/>
      <c r="LQR211" s="287"/>
      <c r="LQS211" s="287"/>
      <c r="LQT211" s="287"/>
      <c r="LQU211" s="287"/>
      <c r="LQV211" s="287"/>
      <c r="LQW211" s="287"/>
      <c r="LQX211" s="287"/>
      <c r="LQY211" s="287"/>
      <c r="LQZ211" s="287"/>
      <c r="LRA211" s="287"/>
      <c r="LRB211" s="287"/>
      <c r="LRC211" s="287"/>
      <c r="LRD211" s="287"/>
      <c r="LRE211" s="287"/>
      <c r="LRF211" s="287"/>
      <c r="LRG211" s="287"/>
      <c r="LRH211" s="287"/>
      <c r="LRI211" s="287"/>
      <c r="LRJ211" s="287"/>
      <c r="LRK211" s="287"/>
      <c r="LRL211" s="287"/>
      <c r="LRM211" s="287"/>
      <c r="LRN211" s="287"/>
      <c r="LRO211" s="287"/>
      <c r="LRP211" s="287"/>
      <c r="LRQ211" s="287"/>
      <c r="LRR211" s="287"/>
      <c r="LRS211" s="287"/>
      <c r="LRT211" s="287"/>
      <c r="LRU211" s="287"/>
      <c r="LRV211" s="287"/>
      <c r="LRW211" s="287"/>
      <c r="LRX211" s="287"/>
      <c r="LRY211" s="287"/>
      <c r="LRZ211" s="287"/>
      <c r="LSA211" s="287"/>
      <c r="LSB211" s="287"/>
      <c r="LSC211" s="287"/>
      <c r="LSD211" s="287"/>
      <c r="LSE211" s="287"/>
      <c r="LSF211" s="287"/>
      <c r="LSG211" s="287"/>
      <c r="LSH211" s="287"/>
      <c r="LSI211" s="287"/>
      <c r="LSJ211" s="287"/>
      <c r="LSK211" s="287"/>
      <c r="LSL211" s="287"/>
      <c r="LSM211" s="287"/>
      <c r="LSN211" s="287"/>
      <c r="LSO211" s="287"/>
      <c r="LSP211" s="287"/>
      <c r="LSQ211" s="287"/>
      <c r="LSR211" s="287"/>
      <c r="LSS211" s="287"/>
      <c r="LST211" s="287"/>
      <c r="LSU211" s="287"/>
      <c r="LSV211" s="287"/>
      <c r="LSW211" s="287"/>
      <c r="LSX211" s="287"/>
      <c r="LSY211" s="287"/>
      <c r="LSZ211" s="287"/>
      <c r="LTA211" s="287"/>
      <c r="LTB211" s="287"/>
      <c r="LTC211" s="287"/>
      <c r="LTD211" s="287"/>
      <c r="LTE211" s="287"/>
      <c r="LTF211" s="287"/>
      <c r="LTG211" s="287"/>
      <c r="LTH211" s="287"/>
      <c r="LTI211" s="287"/>
      <c r="LTJ211" s="287"/>
      <c r="LTK211" s="287"/>
      <c r="LTL211" s="287"/>
      <c r="LTM211" s="287"/>
      <c r="LTN211" s="287"/>
      <c r="LTO211" s="287"/>
      <c r="LTP211" s="287"/>
      <c r="LTQ211" s="287"/>
      <c r="LTR211" s="287"/>
      <c r="LTS211" s="287"/>
      <c r="LTT211" s="287"/>
      <c r="LTU211" s="287"/>
      <c r="LTV211" s="287"/>
      <c r="LTW211" s="287"/>
      <c r="LTX211" s="287"/>
      <c r="LTY211" s="287"/>
      <c r="LTZ211" s="287"/>
      <c r="LUA211" s="287"/>
      <c r="LUB211" s="287"/>
      <c r="LUC211" s="287"/>
      <c r="LUD211" s="287"/>
      <c r="LUE211" s="287"/>
      <c r="LUF211" s="287"/>
      <c r="LUG211" s="287"/>
      <c r="LUH211" s="287"/>
      <c r="LUI211" s="287"/>
      <c r="LUJ211" s="287"/>
      <c r="LUK211" s="287"/>
      <c r="LUL211" s="287"/>
      <c r="LUM211" s="287"/>
      <c r="LUN211" s="287"/>
      <c r="LUO211" s="287"/>
      <c r="LUP211" s="287"/>
      <c r="LUQ211" s="287"/>
      <c r="LUR211" s="287"/>
      <c r="LUS211" s="287"/>
      <c r="LUT211" s="287"/>
      <c r="LUU211" s="287"/>
      <c r="LUV211" s="287"/>
      <c r="LUW211" s="287"/>
      <c r="LUX211" s="287"/>
      <c r="LUY211" s="287"/>
      <c r="LUZ211" s="287"/>
      <c r="LVA211" s="287"/>
      <c r="LVB211" s="287"/>
      <c r="LVC211" s="287"/>
      <c r="LVD211" s="287"/>
      <c r="LVE211" s="287"/>
      <c r="LVF211" s="287"/>
      <c r="LVG211" s="287"/>
      <c r="LVH211" s="287"/>
      <c r="LVI211" s="287"/>
      <c r="LVJ211" s="287"/>
      <c r="LVK211" s="287"/>
      <c r="LVL211" s="287"/>
      <c r="LVM211" s="287"/>
      <c r="LVN211" s="287"/>
      <c r="LVO211" s="287"/>
      <c r="LVP211" s="287"/>
      <c r="LVQ211" s="287"/>
      <c r="LVR211" s="287"/>
      <c r="LVS211" s="287"/>
      <c r="LVT211" s="287"/>
      <c r="LVU211" s="287"/>
      <c r="LVV211" s="287"/>
      <c r="LVW211" s="287"/>
      <c r="LVX211" s="287"/>
      <c r="LVY211" s="287"/>
      <c r="LVZ211" s="287"/>
      <c r="LWA211" s="287"/>
      <c r="LWB211" s="287"/>
      <c r="LWC211" s="287"/>
      <c r="LWD211" s="287"/>
      <c r="LWE211" s="287"/>
      <c r="LWF211" s="287"/>
      <c r="LWG211" s="287"/>
      <c r="LWH211" s="287"/>
      <c r="LWI211" s="287"/>
      <c r="LWJ211" s="287"/>
      <c r="LWK211" s="287"/>
      <c r="LWL211" s="287"/>
      <c r="LWM211" s="287"/>
      <c r="LWN211" s="287"/>
      <c r="LWO211" s="287"/>
      <c r="LWP211" s="287"/>
      <c r="LWQ211" s="287"/>
      <c r="LWR211" s="287"/>
      <c r="LWS211" s="287"/>
      <c r="LWT211" s="287"/>
      <c r="LWU211" s="287"/>
      <c r="LWV211" s="287"/>
      <c r="LWW211" s="287"/>
      <c r="LWX211" s="287"/>
      <c r="LWY211" s="287"/>
      <c r="LWZ211" s="287"/>
      <c r="LXA211" s="287"/>
      <c r="LXB211" s="287"/>
      <c r="LXC211" s="287"/>
      <c r="LXD211" s="287"/>
      <c r="LXE211" s="287"/>
      <c r="LXF211" s="287"/>
      <c r="LXG211" s="287"/>
      <c r="LXH211" s="287"/>
      <c r="LXI211" s="287"/>
      <c r="LXJ211" s="287"/>
      <c r="LXK211" s="287"/>
      <c r="LXL211" s="287"/>
      <c r="LXM211" s="287"/>
      <c r="LXN211" s="287"/>
      <c r="LXO211" s="287"/>
      <c r="LXP211" s="287"/>
      <c r="LXQ211" s="287"/>
      <c r="LXR211" s="287"/>
      <c r="LXS211" s="287"/>
      <c r="LXT211" s="287"/>
      <c r="LXU211" s="287"/>
      <c r="LXV211" s="287"/>
      <c r="LXW211" s="287"/>
      <c r="LXX211" s="287"/>
      <c r="LXY211" s="287"/>
      <c r="LXZ211" s="287"/>
      <c r="LYA211" s="287"/>
      <c r="LYB211" s="287"/>
      <c r="LYC211" s="287"/>
      <c r="LYD211" s="287"/>
      <c r="LYE211" s="287"/>
      <c r="LYF211" s="287"/>
      <c r="LYG211" s="287"/>
      <c r="LYH211" s="287"/>
      <c r="LYI211" s="287"/>
      <c r="LYJ211" s="287"/>
      <c r="LYK211" s="287"/>
      <c r="LYL211" s="287"/>
      <c r="LYM211" s="287"/>
      <c r="LYN211" s="287"/>
      <c r="LYO211" s="287"/>
      <c r="LYP211" s="287"/>
      <c r="LYQ211" s="287"/>
      <c r="LYR211" s="287"/>
      <c r="LYS211" s="287"/>
      <c r="LYT211" s="287"/>
      <c r="LYU211" s="287"/>
      <c r="LYV211" s="287"/>
      <c r="LYW211" s="287"/>
      <c r="LYX211" s="287"/>
      <c r="LYY211" s="287"/>
      <c r="LYZ211" s="287"/>
      <c r="LZA211" s="287"/>
      <c r="LZB211" s="287"/>
      <c r="LZC211" s="287"/>
      <c r="LZD211" s="287"/>
      <c r="LZE211" s="287"/>
      <c r="LZF211" s="287"/>
      <c r="LZG211" s="287"/>
      <c r="LZH211" s="287"/>
      <c r="LZI211" s="287"/>
      <c r="LZJ211" s="287"/>
      <c r="LZK211" s="287"/>
      <c r="LZL211" s="287"/>
      <c r="LZM211" s="287"/>
      <c r="LZN211" s="287"/>
      <c r="LZO211" s="287"/>
      <c r="LZP211" s="287"/>
      <c r="LZQ211" s="287"/>
      <c r="LZR211" s="287"/>
      <c r="LZS211" s="287"/>
      <c r="LZT211" s="287"/>
      <c r="LZU211" s="287"/>
      <c r="LZV211" s="287"/>
      <c r="LZW211" s="287"/>
      <c r="LZX211" s="287"/>
      <c r="LZY211" s="287"/>
      <c r="LZZ211" s="287"/>
      <c r="MAA211" s="287"/>
      <c r="MAB211" s="287"/>
      <c r="MAC211" s="287"/>
      <c r="MAD211" s="287"/>
      <c r="MAE211" s="287"/>
      <c r="MAF211" s="287"/>
      <c r="MAG211" s="287"/>
      <c r="MAH211" s="287"/>
      <c r="MAI211" s="287"/>
      <c r="MAJ211" s="287"/>
      <c r="MAK211" s="287"/>
      <c r="MAL211" s="287"/>
      <c r="MAM211" s="287"/>
      <c r="MAN211" s="287"/>
      <c r="MAO211" s="287"/>
      <c r="MAP211" s="287"/>
      <c r="MAQ211" s="287"/>
      <c r="MAR211" s="287"/>
      <c r="MAS211" s="287"/>
      <c r="MAT211" s="287"/>
      <c r="MAU211" s="287"/>
      <c r="MAV211" s="287"/>
      <c r="MAW211" s="287"/>
      <c r="MAX211" s="287"/>
      <c r="MAY211" s="287"/>
      <c r="MAZ211" s="287"/>
      <c r="MBA211" s="287"/>
      <c r="MBB211" s="287"/>
      <c r="MBC211" s="287"/>
      <c r="MBD211" s="287"/>
      <c r="MBE211" s="287"/>
      <c r="MBF211" s="287"/>
      <c r="MBG211" s="287"/>
      <c r="MBH211" s="287"/>
      <c r="MBI211" s="287"/>
      <c r="MBJ211" s="287"/>
      <c r="MBK211" s="287"/>
      <c r="MBL211" s="287"/>
      <c r="MBM211" s="287"/>
      <c r="MBN211" s="287"/>
      <c r="MBO211" s="287"/>
      <c r="MBP211" s="287"/>
      <c r="MBQ211" s="287"/>
      <c r="MBR211" s="287"/>
      <c r="MBS211" s="287"/>
      <c r="MBT211" s="287"/>
      <c r="MBU211" s="287"/>
      <c r="MBV211" s="287"/>
      <c r="MBW211" s="287"/>
      <c r="MBX211" s="287"/>
      <c r="MBY211" s="287"/>
      <c r="MBZ211" s="287"/>
      <c r="MCA211" s="287"/>
      <c r="MCB211" s="287"/>
      <c r="MCC211" s="287"/>
      <c r="MCD211" s="287"/>
      <c r="MCE211" s="287"/>
      <c r="MCF211" s="287"/>
      <c r="MCG211" s="287"/>
      <c r="MCH211" s="287"/>
      <c r="MCI211" s="287"/>
      <c r="MCJ211" s="287"/>
      <c r="MCK211" s="287"/>
      <c r="MCL211" s="287"/>
      <c r="MCM211" s="287"/>
      <c r="MCN211" s="287"/>
      <c r="MCO211" s="287"/>
      <c r="MCP211" s="287"/>
      <c r="MCQ211" s="287"/>
      <c r="MCR211" s="287"/>
      <c r="MCS211" s="287"/>
      <c r="MCT211" s="287"/>
      <c r="MCU211" s="287"/>
      <c r="MCV211" s="287"/>
      <c r="MCW211" s="287"/>
      <c r="MCX211" s="287"/>
      <c r="MCY211" s="287"/>
      <c r="MCZ211" s="287"/>
      <c r="MDA211" s="287"/>
      <c r="MDB211" s="287"/>
      <c r="MDC211" s="287"/>
      <c r="MDD211" s="287"/>
      <c r="MDE211" s="287"/>
      <c r="MDF211" s="287"/>
      <c r="MDG211" s="287"/>
      <c r="MDH211" s="287"/>
      <c r="MDI211" s="287"/>
      <c r="MDJ211" s="287"/>
      <c r="MDK211" s="287"/>
      <c r="MDL211" s="287"/>
      <c r="MDM211" s="287"/>
      <c r="MDN211" s="287"/>
      <c r="MDO211" s="287"/>
      <c r="MDP211" s="287"/>
      <c r="MDQ211" s="287"/>
      <c r="MDR211" s="287"/>
      <c r="MDS211" s="287"/>
      <c r="MDT211" s="287"/>
      <c r="MDU211" s="287"/>
      <c r="MDV211" s="287"/>
      <c r="MDW211" s="287"/>
      <c r="MDX211" s="287"/>
      <c r="MDY211" s="287"/>
      <c r="MDZ211" s="287"/>
      <c r="MEA211" s="287"/>
      <c r="MEB211" s="287"/>
      <c r="MEC211" s="287"/>
      <c r="MED211" s="287"/>
      <c r="MEE211" s="287"/>
      <c r="MEF211" s="287"/>
      <c r="MEG211" s="287"/>
      <c r="MEH211" s="287"/>
      <c r="MEI211" s="287"/>
      <c r="MEJ211" s="287"/>
      <c r="MEK211" s="287"/>
      <c r="MEL211" s="287"/>
      <c r="MEM211" s="287"/>
      <c r="MEN211" s="287"/>
      <c r="MEO211" s="287"/>
      <c r="MEP211" s="287"/>
      <c r="MEQ211" s="287"/>
      <c r="MER211" s="287"/>
      <c r="MES211" s="287"/>
      <c r="MET211" s="287"/>
      <c r="MEU211" s="287"/>
      <c r="MEV211" s="287"/>
      <c r="MEW211" s="287"/>
      <c r="MEX211" s="287"/>
      <c r="MEY211" s="287"/>
      <c r="MEZ211" s="287"/>
      <c r="MFA211" s="287"/>
      <c r="MFB211" s="287"/>
      <c r="MFC211" s="287"/>
      <c r="MFD211" s="287"/>
      <c r="MFE211" s="287"/>
      <c r="MFF211" s="287"/>
      <c r="MFG211" s="287"/>
      <c r="MFH211" s="287"/>
      <c r="MFI211" s="287"/>
      <c r="MFJ211" s="287"/>
      <c r="MFK211" s="287"/>
      <c r="MFL211" s="287"/>
      <c r="MFM211" s="287"/>
      <c r="MFN211" s="287"/>
      <c r="MFO211" s="287"/>
      <c r="MFP211" s="287"/>
      <c r="MFQ211" s="287"/>
      <c r="MFR211" s="287"/>
      <c r="MFS211" s="287"/>
      <c r="MFT211" s="287"/>
      <c r="MFU211" s="287"/>
      <c r="MFV211" s="287"/>
      <c r="MFW211" s="287"/>
      <c r="MFX211" s="287"/>
      <c r="MFY211" s="287"/>
      <c r="MFZ211" s="287"/>
      <c r="MGA211" s="287"/>
      <c r="MGB211" s="287"/>
      <c r="MGC211" s="287"/>
      <c r="MGD211" s="287"/>
      <c r="MGE211" s="287"/>
      <c r="MGF211" s="287"/>
      <c r="MGG211" s="287"/>
      <c r="MGH211" s="287"/>
      <c r="MGI211" s="287"/>
      <c r="MGJ211" s="287"/>
      <c r="MGK211" s="287"/>
      <c r="MGL211" s="287"/>
      <c r="MGM211" s="287"/>
      <c r="MGN211" s="287"/>
      <c r="MGO211" s="287"/>
      <c r="MGP211" s="287"/>
      <c r="MGQ211" s="287"/>
      <c r="MGR211" s="287"/>
      <c r="MGS211" s="287"/>
      <c r="MGT211" s="287"/>
      <c r="MGU211" s="287"/>
      <c r="MGV211" s="287"/>
      <c r="MGW211" s="287"/>
      <c r="MGX211" s="287"/>
      <c r="MGY211" s="287"/>
      <c r="MGZ211" s="287"/>
      <c r="MHA211" s="287"/>
      <c r="MHB211" s="287"/>
      <c r="MHC211" s="287"/>
      <c r="MHD211" s="287"/>
      <c r="MHE211" s="287"/>
      <c r="MHF211" s="287"/>
      <c r="MHG211" s="287"/>
      <c r="MHH211" s="287"/>
      <c r="MHI211" s="287"/>
      <c r="MHJ211" s="287"/>
      <c r="MHK211" s="287"/>
      <c r="MHL211" s="287"/>
      <c r="MHM211" s="287"/>
      <c r="MHN211" s="287"/>
      <c r="MHO211" s="287"/>
      <c r="MHP211" s="287"/>
      <c r="MHQ211" s="287"/>
      <c r="MHR211" s="287"/>
      <c r="MHS211" s="287"/>
      <c r="MHT211" s="287"/>
      <c r="MHU211" s="287"/>
      <c r="MHV211" s="287"/>
      <c r="MHW211" s="287"/>
      <c r="MHX211" s="287"/>
      <c r="MHY211" s="287"/>
      <c r="MHZ211" s="287"/>
      <c r="MIA211" s="287"/>
      <c r="MIB211" s="287"/>
      <c r="MIC211" s="287"/>
      <c r="MID211" s="287"/>
      <c r="MIE211" s="287"/>
      <c r="MIF211" s="287"/>
      <c r="MIG211" s="287"/>
      <c r="MIH211" s="287"/>
      <c r="MII211" s="287"/>
      <c r="MIJ211" s="287"/>
      <c r="MIK211" s="287"/>
      <c r="MIL211" s="287"/>
      <c r="MIM211" s="287"/>
      <c r="MIN211" s="287"/>
      <c r="MIO211" s="287"/>
      <c r="MIP211" s="287"/>
      <c r="MIQ211" s="287"/>
      <c r="MIR211" s="287"/>
      <c r="MIS211" s="287"/>
      <c r="MIT211" s="287"/>
      <c r="MIU211" s="287"/>
      <c r="MIV211" s="287"/>
      <c r="MIW211" s="287"/>
      <c r="MIX211" s="287"/>
      <c r="MIY211" s="287"/>
      <c r="MIZ211" s="287"/>
      <c r="MJA211" s="287"/>
      <c r="MJB211" s="287"/>
      <c r="MJC211" s="287"/>
      <c r="MJD211" s="287"/>
      <c r="MJE211" s="287"/>
      <c r="MJF211" s="287"/>
      <c r="MJG211" s="287"/>
      <c r="MJH211" s="287"/>
      <c r="MJI211" s="287"/>
      <c r="MJJ211" s="287"/>
      <c r="MJK211" s="287"/>
      <c r="MJL211" s="287"/>
      <c r="MJM211" s="287"/>
      <c r="MJN211" s="287"/>
      <c r="MJO211" s="287"/>
      <c r="MJP211" s="287"/>
      <c r="MJQ211" s="287"/>
      <c r="MJR211" s="287"/>
      <c r="MJS211" s="287"/>
      <c r="MJT211" s="287"/>
      <c r="MJU211" s="287"/>
      <c r="MJV211" s="287"/>
      <c r="MJW211" s="287"/>
      <c r="MJX211" s="287"/>
      <c r="MJY211" s="287"/>
      <c r="MJZ211" s="287"/>
      <c r="MKA211" s="287"/>
      <c r="MKB211" s="287"/>
      <c r="MKC211" s="287"/>
      <c r="MKD211" s="287"/>
      <c r="MKE211" s="287"/>
      <c r="MKF211" s="287"/>
      <c r="MKG211" s="287"/>
      <c r="MKH211" s="287"/>
      <c r="MKI211" s="287"/>
      <c r="MKJ211" s="287"/>
      <c r="MKK211" s="287"/>
      <c r="MKL211" s="287"/>
      <c r="MKM211" s="287"/>
      <c r="MKN211" s="287"/>
      <c r="MKO211" s="287"/>
      <c r="MKP211" s="287"/>
      <c r="MKQ211" s="287"/>
      <c r="MKR211" s="287"/>
      <c r="MKS211" s="287"/>
      <c r="MKT211" s="287"/>
      <c r="MKU211" s="287"/>
      <c r="MKV211" s="287"/>
      <c r="MKW211" s="287"/>
      <c r="MKX211" s="287"/>
      <c r="MKY211" s="287"/>
      <c r="MKZ211" s="287"/>
      <c r="MLA211" s="287"/>
      <c r="MLB211" s="287"/>
      <c r="MLC211" s="287"/>
      <c r="MLD211" s="287"/>
      <c r="MLE211" s="287"/>
      <c r="MLF211" s="287"/>
      <c r="MLG211" s="287"/>
      <c r="MLH211" s="287"/>
      <c r="MLI211" s="287"/>
      <c r="MLJ211" s="287"/>
      <c r="MLK211" s="287"/>
      <c r="MLL211" s="287"/>
      <c r="MLM211" s="287"/>
      <c r="MLN211" s="287"/>
      <c r="MLO211" s="287"/>
      <c r="MLP211" s="287"/>
      <c r="MLQ211" s="287"/>
      <c r="MLR211" s="287"/>
      <c r="MLS211" s="287"/>
      <c r="MLT211" s="287"/>
      <c r="MLU211" s="287"/>
      <c r="MLV211" s="287"/>
      <c r="MLW211" s="287"/>
      <c r="MLX211" s="287"/>
      <c r="MLY211" s="287"/>
      <c r="MLZ211" s="287"/>
      <c r="MMA211" s="287"/>
      <c r="MMB211" s="287"/>
      <c r="MMC211" s="287"/>
      <c r="MMD211" s="287"/>
      <c r="MME211" s="287"/>
      <c r="MMF211" s="287"/>
      <c r="MMG211" s="287"/>
      <c r="MMH211" s="287"/>
      <c r="MMI211" s="287"/>
      <c r="MMJ211" s="287"/>
      <c r="MMK211" s="287"/>
      <c r="MML211" s="287"/>
      <c r="MMM211" s="287"/>
      <c r="MMN211" s="287"/>
      <c r="MMO211" s="287"/>
      <c r="MMP211" s="287"/>
      <c r="MMQ211" s="287"/>
      <c r="MMR211" s="287"/>
      <c r="MMS211" s="287"/>
      <c r="MMT211" s="287"/>
      <c r="MMU211" s="287"/>
      <c r="MMV211" s="287"/>
      <c r="MMW211" s="287"/>
      <c r="MMX211" s="287"/>
      <c r="MMY211" s="287"/>
      <c r="MMZ211" s="287"/>
      <c r="MNA211" s="287"/>
      <c r="MNB211" s="287"/>
      <c r="MNC211" s="287"/>
      <c r="MND211" s="287"/>
      <c r="MNE211" s="287"/>
      <c r="MNF211" s="287"/>
      <c r="MNG211" s="287"/>
      <c r="MNH211" s="287"/>
      <c r="MNI211" s="287"/>
      <c r="MNJ211" s="287"/>
      <c r="MNK211" s="287"/>
      <c r="MNL211" s="287"/>
      <c r="MNM211" s="287"/>
      <c r="MNN211" s="287"/>
      <c r="MNO211" s="287"/>
      <c r="MNP211" s="287"/>
      <c r="MNQ211" s="287"/>
      <c r="MNR211" s="287"/>
      <c r="MNS211" s="287"/>
      <c r="MNT211" s="287"/>
      <c r="MNU211" s="287"/>
      <c r="MNV211" s="287"/>
      <c r="MNW211" s="287"/>
      <c r="MNX211" s="287"/>
      <c r="MNY211" s="287"/>
      <c r="MNZ211" s="287"/>
      <c r="MOA211" s="287"/>
      <c r="MOB211" s="287"/>
      <c r="MOC211" s="287"/>
      <c r="MOD211" s="287"/>
      <c r="MOE211" s="287"/>
      <c r="MOF211" s="287"/>
      <c r="MOG211" s="287"/>
      <c r="MOH211" s="287"/>
      <c r="MOI211" s="287"/>
      <c r="MOJ211" s="287"/>
      <c r="MOK211" s="287"/>
      <c r="MOL211" s="287"/>
      <c r="MOM211" s="287"/>
      <c r="MON211" s="287"/>
      <c r="MOO211" s="287"/>
      <c r="MOP211" s="287"/>
      <c r="MOQ211" s="287"/>
      <c r="MOR211" s="287"/>
      <c r="MOS211" s="287"/>
      <c r="MOT211" s="287"/>
      <c r="MOU211" s="287"/>
      <c r="MOV211" s="287"/>
      <c r="MOW211" s="287"/>
      <c r="MOX211" s="287"/>
      <c r="MOY211" s="287"/>
      <c r="MOZ211" s="287"/>
      <c r="MPA211" s="287"/>
      <c r="MPB211" s="287"/>
      <c r="MPC211" s="287"/>
      <c r="MPD211" s="287"/>
      <c r="MPE211" s="287"/>
      <c r="MPF211" s="287"/>
      <c r="MPG211" s="287"/>
      <c r="MPH211" s="287"/>
      <c r="MPI211" s="287"/>
      <c r="MPJ211" s="287"/>
      <c r="MPK211" s="287"/>
      <c r="MPL211" s="287"/>
      <c r="MPM211" s="287"/>
      <c r="MPN211" s="287"/>
      <c r="MPO211" s="287"/>
      <c r="MPP211" s="287"/>
      <c r="MPQ211" s="287"/>
      <c r="MPR211" s="287"/>
      <c r="MPS211" s="287"/>
      <c r="MPT211" s="287"/>
      <c r="MPU211" s="287"/>
      <c r="MPV211" s="287"/>
      <c r="MPW211" s="287"/>
      <c r="MPX211" s="287"/>
      <c r="MPY211" s="287"/>
      <c r="MPZ211" s="287"/>
      <c r="MQA211" s="287"/>
      <c r="MQB211" s="287"/>
      <c r="MQC211" s="287"/>
      <c r="MQD211" s="287"/>
      <c r="MQE211" s="287"/>
      <c r="MQF211" s="287"/>
      <c r="MQG211" s="287"/>
      <c r="MQH211" s="287"/>
      <c r="MQI211" s="287"/>
      <c r="MQJ211" s="287"/>
      <c r="MQK211" s="287"/>
      <c r="MQL211" s="287"/>
      <c r="MQM211" s="287"/>
      <c r="MQN211" s="287"/>
      <c r="MQO211" s="287"/>
      <c r="MQP211" s="287"/>
      <c r="MQQ211" s="287"/>
      <c r="MQR211" s="287"/>
      <c r="MQS211" s="287"/>
      <c r="MQT211" s="287"/>
      <c r="MQU211" s="287"/>
      <c r="MQV211" s="287"/>
      <c r="MQW211" s="287"/>
      <c r="MQX211" s="287"/>
      <c r="MQY211" s="287"/>
      <c r="MQZ211" s="287"/>
      <c r="MRA211" s="287"/>
      <c r="MRB211" s="287"/>
      <c r="MRC211" s="287"/>
      <c r="MRD211" s="287"/>
      <c r="MRE211" s="287"/>
      <c r="MRF211" s="287"/>
      <c r="MRG211" s="287"/>
      <c r="MRH211" s="287"/>
      <c r="MRI211" s="287"/>
      <c r="MRJ211" s="287"/>
      <c r="MRK211" s="287"/>
      <c r="MRL211" s="287"/>
      <c r="MRM211" s="287"/>
      <c r="MRN211" s="287"/>
      <c r="MRO211" s="287"/>
      <c r="MRP211" s="287"/>
      <c r="MRQ211" s="287"/>
      <c r="MRR211" s="287"/>
      <c r="MRS211" s="287"/>
      <c r="MRT211" s="287"/>
      <c r="MRU211" s="287"/>
      <c r="MRV211" s="287"/>
      <c r="MRW211" s="287"/>
      <c r="MRX211" s="287"/>
      <c r="MRY211" s="287"/>
      <c r="MRZ211" s="287"/>
      <c r="MSA211" s="287"/>
      <c r="MSB211" s="287"/>
      <c r="MSC211" s="287"/>
      <c r="MSD211" s="287"/>
      <c r="MSE211" s="287"/>
      <c r="MSF211" s="287"/>
      <c r="MSG211" s="287"/>
      <c r="MSH211" s="287"/>
      <c r="MSI211" s="287"/>
      <c r="MSJ211" s="287"/>
      <c r="MSK211" s="287"/>
      <c r="MSL211" s="287"/>
      <c r="MSM211" s="287"/>
      <c r="MSN211" s="287"/>
      <c r="MSO211" s="287"/>
      <c r="MSP211" s="287"/>
      <c r="MSQ211" s="287"/>
      <c r="MSR211" s="287"/>
      <c r="MSS211" s="287"/>
      <c r="MST211" s="287"/>
      <c r="MSU211" s="287"/>
      <c r="MSV211" s="287"/>
      <c r="MSW211" s="287"/>
      <c r="MSX211" s="287"/>
      <c r="MSY211" s="287"/>
      <c r="MSZ211" s="287"/>
      <c r="MTA211" s="287"/>
      <c r="MTB211" s="287"/>
      <c r="MTC211" s="287"/>
      <c r="MTD211" s="287"/>
      <c r="MTE211" s="287"/>
      <c r="MTF211" s="287"/>
      <c r="MTG211" s="287"/>
      <c r="MTH211" s="287"/>
      <c r="MTI211" s="287"/>
      <c r="MTJ211" s="287"/>
      <c r="MTK211" s="287"/>
      <c r="MTL211" s="287"/>
      <c r="MTM211" s="287"/>
      <c r="MTN211" s="287"/>
      <c r="MTO211" s="287"/>
      <c r="MTP211" s="287"/>
      <c r="MTQ211" s="287"/>
      <c r="MTR211" s="287"/>
      <c r="MTS211" s="287"/>
      <c r="MTT211" s="287"/>
      <c r="MTU211" s="287"/>
      <c r="MTV211" s="287"/>
      <c r="MTW211" s="287"/>
      <c r="MTX211" s="287"/>
      <c r="MTY211" s="287"/>
      <c r="MTZ211" s="287"/>
      <c r="MUA211" s="287"/>
      <c r="MUB211" s="287"/>
      <c r="MUC211" s="287"/>
      <c r="MUD211" s="287"/>
      <c r="MUE211" s="287"/>
      <c r="MUF211" s="287"/>
      <c r="MUG211" s="287"/>
      <c r="MUH211" s="287"/>
      <c r="MUI211" s="287"/>
      <c r="MUJ211" s="287"/>
      <c r="MUK211" s="287"/>
      <c r="MUL211" s="287"/>
      <c r="MUM211" s="287"/>
      <c r="MUN211" s="287"/>
      <c r="MUO211" s="287"/>
      <c r="MUP211" s="287"/>
      <c r="MUQ211" s="287"/>
      <c r="MUR211" s="287"/>
      <c r="MUS211" s="287"/>
      <c r="MUT211" s="287"/>
      <c r="MUU211" s="287"/>
      <c r="MUV211" s="287"/>
      <c r="MUW211" s="287"/>
      <c r="MUX211" s="287"/>
      <c r="MUY211" s="287"/>
      <c r="MUZ211" s="287"/>
      <c r="MVA211" s="287"/>
      <c r="MVB211" s="287"/>
      <c r="MVC211" s="287"/>
      <c r="MVD211" s="287"/>
      <c r="MVE211" s="287"/>
      <c r="MVF211" s="287"/>
      <c r="MVG211" s="287"/>
      <c r="MVH211" s="287"/>
      <c r="MVI211" s="287"/>
      <c r="MVJ211" s="287"/>
      <c r="MVK211" s="287"/>
      <c r="MVL211" s="287"/>
      <c r="MVM211" s="287"/>
      <c r="MVN211" s="287"/>
      <c r="MVO211" s="287"/>
      <c r="MVP211" s="287"/>
      <c r="MVQ211" s="287"/>
      <c r="MVR211" s="287"/>
      <c r="MVS211" s="287"/>
      <c r="MVT211" s="287"/>
      <c r="MVU211" s="287"/>
      <c r="MVV211" s="287"/>
      <c r="MVW211" s="287"/>
      <c r="MVX211" s="287"/>
      <c r="MVY211" s="287"/>
      <c r="MVZ211" s="287"/>
      <c r="MWA211" s="287"/>
      <c r="MWB211" s="287"/>
      <c r="MWC211" s="287"/>
      <c r="MWD211" s="287"/>
      <c r="MWE211" s="287"/>
      <c r="MWF211" s="287"/>
      <c r="MWG211" s="287"/>
      <c r="MWH211" s="287"/>
      <c r="MWI211" s="287"/>
      <c r="MWJ211" s="287"/>
      <c r="MWK211" s="287"/>
      <c r="MWL211" s="287"/>
      <c r="MWM211" s="287"/>
      <c r="MWN211" s="287"/>
      <c r="MWO211" s="287"/>
      <c r="MWP211" s="287"/>
      <c r="MWQ211" s="287"/>
      <c r="MWR211" s="287"/>
      <c r="MWS211" s="287"/>
      <c r="MWT211" s="287"/>
      <c r="MWU211" s="287"/>
      <c r="MWV211" s="287"/>
      <c r="MWW211" s="287"/>
      <c r="MWX211" s="287"/>
      <c r="MWY211" s="287"/>
      <c r="MWZ211" s="287"/>
      <c r="MXA211" s="287"/>
      <c r="MXB211" s="287"/>
      <c r="MXC211" s="287"/>
      <c r="MXD211" s="287"/>
      <c r="MXE211" s="287"/>
      <c r="MXF211" s="287"/>
      <c r="MXG211" s="287"/>
      <c r="MXH211" s="287"/>
      <c r="MXI211" s="287"/>
      <c r="MXJ211" s="287"/>
      <c r="MXK211" s="287"/>
      <c r="MXL211" s="287"/>
      <c r="MXM211" s="287"/>
      <c r="MXN211" s="287"/>
      <c r="MXO211" s="287"/>
      <c r="MXP211" s="287"/>
      <c r="MXQ211" s="287"/>
      <c r="MXR211" s="287"/>
      <c r="MXS211" s="287"/>
      <c r="MXT211" s="287"/>
      <c r="MXU211" s="287"/>
      <c r="MXV211" s="287"/>
      <c r="MXW211" s="287"/>
      <c r="MXX211" s="287"/>
      <c r="MXY211" s="287"/>
      <c r="MXZ211" s="287"/>
      <c r="MYA211" s="287"/>
      <c r="MYB211" s="287"/>
      <c r="MYC211" s="287"/>
      <c r="MYD211" s="287"/>
      <c r="MYE211" s="287"/>
      <c r="MYF211" s="287"/>
      <c r="MYG211" s="287"/>
      <c r="MYH211" s="287"/>
      <c r="MYI211" s="287"/>
      <c r="MYJ211" s="287"/>
      <c r="MYK211" s="287"/>
      <c r="MYL211" s="287"/>
      <c r="MYM211" s="287"/>
      <c r="MYN211" s="287"/>
      <c r="MYO211" s="287"/>
      <c r="MYP211" s="287"/>
      <c r="MYQ211" s="287"/>
      <c r="MYR211" s="287"/>
      <c r="MYS211" s="287"/>
      <c r="MYT211" s="287"/>
      <c r="MYU211" s="287"/>
      <c r="MYV211" s="287"/>
      <c r="MYW211" s="287"/>
      <c r="MYX211" s="287"/>
      <c r="MYY211" s="287"/>
      <c r="MYZ211" s="287"/>
      <c r="MZA211" s="287"/>
      <c r="MZB211" s="287"/>
      <c r="MZC211" s="287"/>
      <c r="MZD211" s="287"/>
      <c r="MZE211" s="287"/>
      <c r="MZF211" s="287"/>
      <c r="MZG211" s="287"/>
      <c r="MZH211" s="287"/>
      <c r="MZI211" s="287"/>
      <c r="MZJ211" s="287"/>
      <c r="MZK211" s="287"/>
      <c r="MZL211" s="287"/>
      <c r="MZM211" s="287"/>
      <c r="MZN211" s="287"/>
      <c r="MZO211" s="287"/>
      <c r="MZP211" s="287"/>
      <c r="MZQ211" s="287"/>
      <c r="MZR211" s="287"/>
      <c r="MZS211" s="287"/>
      <c r="MZT211" s="287"/>
      <c r="MZU211" s="287"/>
      <c r="MZV211" s="287"/>
      <c r="MZW211" s="287"/>
      <c r="MZX211" s="287"/>
      <c r="MZY211" s="287"/>
      <c r="MZZ211" s="287"/>
      <c r="NAA211" s="287"/>
      <c r="NAB211" s="287"/>
      <c r="NAC211" s="287"/>
      <c r="NAD211" s="287"/>
      <c r="NAE211" s="287"/>
      <c r="NAF211" s="287"/>
      <c r="NAG211" s="287"/>
      <c r="NAH211" s="287"/>
      <c r="NAI211" s="287"/>
      <c r="NAJ211" s="287"/>
      <c r="NAK211" s="287"/>
      <c r="NAL211" s="287"/>
      <c r="NAM211" s="287"/>
      <c r="NAN211" s="287"/>
      <c r="NAO211" s="287"/>
      <c r="NAP211" s="287"/>
      <c r="NAQ211" s="287"/>
      <c r="NAR211" s="287"/>
      <c r="NAS211" s="287"/>
      <c r="NAT211" s="287"/>
      <c r="NAU211" s="287"/>
      <c r="NAV211" s="287"/>
      <c r="NAW211" s="287"/>
      <c r="NAX211" s="287"/>
      <c r="NAY211" s="287"/>
      <c r="NAZ211" s="287"/>
      <c r="NBA211" s="287"/>
      <c r="NBB211" s="287"/>
      <c r="NBC211" s="287"/>
      <c r="NBD211" s="287"/>
      <c r="NBE211" s="287"/>
      <c r="NBF211" s="287"/>
      <c r="NBG211" s="287"/>
      <c r="NBH211" s="287"/>
      <c r="NBI211" s="287"/>
      <c r="NBJ211" s="287"/>
      <c r="NBK211" s="287"/>
      <c r="NBL211" s="287"/>
      <c r="NBM211" s="287"/>
      <c r="NBN211" s="287"/>
      <c r="NBO211" s="287"/>
      <c r="NBP211" s="287"/>
      <c r="NBQ211" s="287"/>
      <c r="NBR211" s="287"/>
      <c r="NBS211" s="287"/>
      <c r="NBT211" s="287"/>
      <c r="NBU211" s="287"/>
      <c r="NBV211" s="287"/>
      <c r="NBW211" s="287"/>
      <c r="NBX211" s="287"/>
      <c r="NBY211" s="287"/>
      <c r="NBZ211" s="287"/>
      <c r="NCA211" s="287"/>
      <c r="NCB211" s="287"/>
      <c r="NCC211" s="287"/>
      <c r="NCD211" s="287"/>
      <c r="NCE211" s="287"/>
      <c r="NCF211" s="287"/>
      <c r="NCG211" s="287"/>
      <c r="NCH211" s="287"/>
      <c r="NCI211" s="287"/>
      <c r="NCJ211" s="287"/>
      <c r="NCK211" s="287"/>
      <c r="NCL211" s="287"/>
      <c r="NCM211" s="287"/>
      <c r="NCN211" s="287"/>
      <c r="NCO211" s="287"/>
      <c r="NCP211" s="287"/>
      <c r="NCQ211" s="287"/>
      <c r="NCR211" s="287"/>
      <c r="NCS211" s="287"/>
      <c r="NCT211" s="287"/>
      <c r="NCU211" s="287"/>
      <c r="NCV211" s="287"/>
      <c r="NCW211" s="287"/>
      <c r="NCX211" s="287"/>
      <c r="NCY211" s="287"/>
      <c r="NCZ211" s="287"/>
      <c r="NDA211" s="287"/>
      <c r="NDB211" s="287"/>
      <c r="NDC211" s="287"/>
      <c r="NDD211" s="287"/>
      <c r="NDE211" s="287"/>
      <c r="NDF211" s="287"/>
      <c r="NDG211" s="287"/>
      <c r="NDH211" s="287"/>
      <c r="NDI211" s="287"/>
      <c r="NDJ211" s="287"/>
      <c r="NDK211" s="287"/>
      <c r="NDL211" s="287"/>
      <c r="NDM211" s="287"/>
      <c r="NDN211" s="287"/>
      <c r="NDO211" s="287"/>
      <c r="NDP211" s="287"/>
      <c r="NDQ211" s="287"/>
      <c r="NDR211" s="287"/>
      <c r="NDS211" s="287"/>
      <c r="NDT211" s="287"/>
      <c r="NDU211" s="287"/>
      <c r="NDV211" s="287"/>
      <c r="NDW211" s="287"/>
      <c r="NDX211" s="287"/>
      <c r="NDY211" s="287"/>
      <c r="NDZ211" s="287"/>
      <c r="NEA211" s="287"/>
      <c r="NEB211" s="287"/>
      <c r="NEC211" s="287"/>
      <c r="NED211" s="287"/>
      <c r="NEE211" s="287"/>
      <c r="NEF211" s="287"/>
      <c r="NEG211" s="287"/>
      <c r="NEH211" s="287"/>
      <c r="NEI211" s="287"/>
      <c r="NEJ211" s="287"/>
      <c r="NEK211" s="287"/>
      <c r="NEL211" s="287"/>
      <c r="NEM211" s="287"/>
      <c r="NEN211" s="287"/>
      <c r="NEO211" s="287"/>
      <c r="NEP211" s="287"/>
      <c r="NEQ211" s="287"/>
      <c r="NER211" s="287"/>
      <c r="NES211" s="287"/>
      <c r="NET211" s="287"/>
      <c r="NEU211" s="287"/>
      <c r="NEV211" s="287"/>
      <c r="NEW211" s="287"/>
      <c r="NEX211" s="287"/>
      <c r="NEY211" s="287"/>
      <c r="NEZ211" s="287"/>
      <c r="NFA211" s="287"/>
      <c r="NFB211" s="287"/>
      <c r="NFC211" s="287"/>
      <c r="NFD211" s="287"/>
      <c r="NFE211" s="287"/>
      <c r="NFF211" s="287"/>
      <c r="NFG211" s="287"/>
      <c r="NFH211" s="287"/>
      <c r="NFI211" s="287"/>
      <c r="NFJ211" s="287"/>
      <c r="NFK211" s="287"/>
      <c r="NFL211" s="287"/>
      <c r="NFM211" s="287"/>
      <c r="NFN211" s="287"/>
      <c r="NFO211" s="287"/>
      <c r="NFP211" s="287"/>
      <c r="NFQ211" s="287"/>
      <c r="NFR211" s="287"/>
      <c r="NFS211" s="287"/>
      <c r="NFT211" s="287"/>
      <c r="NFU211" s="287"/>
      <c r="NFV211" s="287"/>
      <c r="NFW211" s="287"/>
      <c r="NFX211" s="287"/>
      <c r="NFY211" s="287"/>
      <c r="NFZ211" s="287"/>
      <c r="NGA211" s="287"/>
      <c r="NGB211" s="287"/>
      <c r="NGC211" s="287"/>
      <c r="NGD211" s="287"/>
      <c r="NGE211" s="287"/>
      <c r="NGF211" s="287"/>
      <c r="NGG211" s="287"/>
      <c r="NGH211" s="287"/>
      <c r="NGI211" s="287"/>
      <c r="NGJ211" s="287"/>
      <c r="NGK211" s="287"/>
      <c r="NGL211" s="287"/>
      <c r="NGM211" s="287"/>
      <c r="NGN211" s="287"/>
      <c r="NGO211" s="287"/>
      <c r="NGP211" s="287"/>
      <c r="NGQ211" s="287"/>
      <c r="NGR211" s="287"/>
      <c r="NGS211" s="287"/>
      <c r="NGT211" s="287"/>
      <c r="NGU211" s="287"/>
      <c r="NGV211" s="287"/>
      <c r="NGW211" s="287"/>
      <c r="NGX211" s="287"/>
      <c r="NGY211" s="287"/>
      <c r="NGZ211" s="287"/>
      <c r="NHA211" s="287"/>
      <c r="NHB211" s="287"/>
      <c r="NHC211" s="287"/>
      <c r="NHD211" s="287"/>
      <c r="NHE211" s="287"/>
      <c r="NHF211" s="287"/>
      <c r="NHG211" s="287"/>
      <c r="NHH211" s="287"/>
      <c r="NHI211" s="287"/>
      <c r="NHJ211" s="287"/>
      <c r="NHK211" s="287"/>
      <c r="NHL211" s="287"/>
      <c r="NHM211" s="287"/>
      <c r="NHN211" s="287"/>
      <c r="NHO211" s="287"/>
      <c r="NHP211" s="287"/>
      <c r="NHQ211" s="287"/>
      <c r="NHR211" s="287"/>
      <c r="NHS211" s="287"/>
      <c r="NHT211" s="287"/>
      <c r="NHU211" s="287"/>
      <c r="NHV211" s="287"/>
      <c r="NHW211" s="287"/>
      <c r="NHX211" s="287"/>
      <c r="NHY211" s="287"/>
      <c r="NHZ211" s="287"/>
      <c r="NIA211" s="287"/>
      <c r="NIB211" s="287"/>
      <c r="NIC211" s="287"/>
      <c r="NID211" s="287"/>
      <c r="NIE211" s="287"/>
      <c r="NIF211" s="287"/>
      <c r="NIG211" s="287"/>
      <c r="NIH211" s="287"/>
      <c r="NII211" s="287"/>
      <c r="NIJ211" s="287"/>
      <c r="NIK211" s="287"/>
      <c r="NIL211" s="287"/>
      <c r="NIM211" s="287"/>
      <c r="NIN211" s="287"/>
      <c r="NIO211" s="287"/>
      <c r="NIP211" s="287"/>
      <c r="NIQ211" s="287"/>
      <c r="NIR211" s="287"/>
      <c r="NIS211" s="287"/>
      <c r="NIT211" s="287"/>
      <c r="NIU211" s="287"/>
      <c r="NIV211" s="287"/>
      <c r="NIW211" s="287"/>
      <c r="NIX211" s="287"/>
      <c r="NIY211" s="287"/>
      <c r="NIZ211" s="287"/>
      <c r="NJA211" s="287"/>
      <c r="NJB211" s="287"/>
      <c r="NJC211" s="287"/>
      <c r="NJD211" s="287"/>
      <c r="NJE211" s="287"/>
      <c r="NJF211" s="287"/>
      <c r="NJG211" s="287"/>
      <c r="NJH211" s="287"/>
      <c r="NJI211" s="287"/>
      <c r="NJJ211" s="287"/>
      <c r="NJK211" s="287"/>
      <c r="NJL211" s="287"/>
      <c r="NJM211" s="287"/>
      <c r="NJN211" s="287"/>
      <c r="NJO211" s="287"/>
      <c r="NJP211" s="287"/>
      <c r="NJQ211" s="287"/>
      <c r="NJR211" s="287"/>
      <c r="NJS211" s="287"/>
      <c r="NJT211" s="287"/>
      <c r="NJU211" s="287"/>
      <c r="NJV211" s="287"/>
      <c r="NJW211" s="287"/>
      <c r="NJX211" s="287"/>
      <c r="NJY211" s="287"/>
      <c r="NJZ211" s="287"/>
      <c r="NKA211" s="287"/>
      <c r="NKB211" s="287"/>
      <c r="NKC211" s="287"/>
      <c r="NKD211" s="287"/>
      <c r="NKE211" s="287"/>
      <c r="NKF211" s="287"/>
      <c r="NKG211" s="287"/>
      <c r="NKH211" s="287"/>
      <c r="NKI211" s="287"/>
      <c r="NKJ211" s="287"/>
      <c r="NKK211" s="287"/>
      <c r="NKL211" s="287"/>
      <c r="NKM211" s="287"/>
      <c r="NKN211" s="287"/>
      <c r="NKO211" s="287"/>
      <c r="NKP211" s="287"/>
      <c r="NKQ211" s="287"/>
      <c r="NKR211" s="287"/>
      <c r="NKS211" s="287"/>
      <c r="NKT211" s="287"/>
      <c r="NKU211" s="287"/>
      <c r="NKV211" s="287"/>
      <c r="NKW211" s="287"/>
      <c r="NKX211" s="287"/>
      <c r="NKY211" s="287"/>
      <c r="NKZ211" s="287"/>
      <c r="NLA211" s="287"/>
      <c r="NLB211" s="287"/>
      <c r="NLC211" s="287"/>
      <c r="NLD211" s="287"/>
      <c r="NLE211" s="287"/>
      <c r="NLF211" s="287"/>
      <c r="NLG211" s="287"/>
      <c r="NLH211" s="287"/>
      <c r="NLI211" s="287"/>
      <c r="NLJ211" s="287"/>
      <c r="NLK211" s="287"/>
      <c r="NLL211" s="287"/>
      <c r="NLM211" s="287"/>
      <c r="NLN211" s="287"/>
      <c r="NLO211" s="287"/>
      <c r="NLP211" s="287"/>
      <c r="NLQ211" s="287"/>
      <c r="NLR211" s="287"/>
      <c r="NLS211" s="287"/>
      <c r="NLT211" s="287"/>
      <c r="NLU211" s="287"/>
      <c r="NLV211" s="287"/>
      <c r="NLW211" s="287"/>
      <c r="NLX211" s="287"/>
      <c r="NLY211" s="287"/>
      <c r="NLZ211" s="287"/>
      <c r="NMA211" s="287"/>
      <c r="NMB211" s="287"/>
      <c r="NMC211" s="287"/>
      <c r="NMD211" s="287"/>
      <c r="NME211" s="287"/>
      <c r="NMF211" s="287"/>
      <c r="NMG211" s="287"/>
      <c r="NMH211" s="287"/>
      <c r="NMI211" s="287"/>
      <c r="NMJ211" s="287"/>
      <c r="NMK211" s="287"/>
      <c r="NML211" s="287"/>
      <c r="NMM211" s="287"/>
      <c r="NMN211" s="287"/>
      <c r="NMO211" s="287"/>
      <c r="NMP211" s="287"/>
      <c r="NMQ211" s="287"/>
      <c r="NMR211" s="287"/>
      <c r="NMS211" s="287"/>
      <c r="NMT211" s="287"/>
      <c r="NMU211" s="287"/>
      <c r="NMV211" s="287"/>
      <c r="NMW211" s="287"/>
      <c r="NMX211" s="287"/>
      <c r="NMY211" s="287"/>
      <c r="NMZ211" s="287"/>
      <c r="NNA211" s="287"/>
      <c r="NNB211" s="287"/>
      <c r="NNC211" s="287"/>
      <c r="NND211" s="287"/>
      <c r="NNE211" s="287"/>
      <c r="NNF211" s="287"/>
      <c r="NNG211" s="287"/>
      <c r="NNH211" s="287"/>
      <c r="NNI211" s="287"/>
      <c r="NNJ211" s="287"/>
      <c r="NNK211" s="287"/>
      <c r="NNL211" s="287"/>
      <c r="NNM211" s="287"/>
      <c r="NNN211" s="287"/>
      <c r="NNO211" s="287"/>
      <c r="NNP211" s="287"/>
      <c r="NNQ211" s="287"/>
      <c r="NNR211" s="287"/>
      <c r="NNS211" s="287"/>
      <c r="NNT211" s="287"/>
      <c r="NNU211" s="287"/>
      <c r="NNV211" s="287"/>
      <c r="NNW211" s="287"/>
      <c r="NNX211" s="287"/>
      <c r="NNY211" s="287"/>
      <c r="NNZ211" s="287"/>
      <c r="NOA211" s="287"/>
      <c r="NOB211" s="287"/>
      <c r="NOC211" s="287"/>
      <c r="NOD211" s="287"/>
      <c r="NOE211" s="287"/>
      <c r="NOF211" s="287"/>
      <c r="NOG211" s="287"/>
      <c r="NOH211" s="287"/>
      <c r="NOI211" s="287"/>
      <c r="NOJ211" s="287"/>
      <c r="NOK211" s="287"/>
      <c r="NOL211" s="287"/>
      <c r="NOM211" s="287"/>
      <c r="NON211" s="287"/>
      <c r="NOO211" s="287"/>
      <c r="NOP211" s="287"/>
      <c r="NOQ211" s="287"/>
      <c r="NOR211" s="287"/>
      <c r="NOS211" s="287"/>
      <c r="NOT211" s="287"/>
      <c r="NOU211" s="287"/>
      <c r="NOV211" s="287"/>
      <c r="NOW211" s="287"/>
      <c r="NOX211" s="287"/>
      <c r="NOY211" s="287"/>
      <c r="NOZ211" s="287"/>
      <c r="NPA211" s="287"/>
      <c r="NPB211" s="287"/>
      <c r="NPC211" s="287"/>
      <c r="NPD211" s="287"/>
      <c r="NPE211" s="287"/>
      <c r="NPF211" s="287"/>
      <c r="NPG211" s="287"/>
      <c r="NPH211" s="287"/>
      <c r="NPI211" s="287"/>
      <c r="NPJ211" s="287"/>
      <c r="NPK211" s="287"/>
      <c r="NPL211" s="287"/>
      <c r="NPM211" s="287"/>
      <c r="NPN211" s="287"/>
      <c r="NPO211" s="287"/>
      <c r="NPP211" s="287"/>
      <c r="NPQ211" s="287"/>
      <c r="NPR211" s="287"/>
      <c r="NPS211" s="287"/>
      <c r="NPT211" s="287"/>
      <c r="NPU211" s="287"/>
      <c r="NPV211" s="287"/>
      <c r="NPW211" s="287"/>
      <c r="NPX211" s="287"/>
      <c r="NPY211" s="287"/>
      <c r="NPZ211" s="287"/>
      <c r="NQA211" s="287"/>
      <c r="NQB211" s="287"/>
      <c r="NQC211" s="287"/>
      <c r="NQD211" s="287"/>
      <c r="NQE211" s="287"/>
      <c r="NQF211" s="287"/>
      <c r="NQG211" s="287"/>
      <c r="NQH211" s="287"/>
      <c r="NQI211" s="287"/>
      <c r="NQJ211" s="287"/>
      <c r="NQK211" s="287"/>
      <c r="NQL211" s="287"/>
      <c r="NQM211" s="287"/>
      <c r="NQN211" s="287"/>
      <c r="NQO211" s="287"/>
      <c r="NQP211" s="287"/>
      <c r="NQQ211" s="287"/>
      <c r="NQR211" s="287"/>
      <c r="NQS211" s="287"/>
      <c r="NQT211" s="287"/>
      <c r="NQU211" s="287"/>
      <c r="NQV211" s="287"/>
      <c r="NQW211" s="287"/>
      <c r="NQX211" s="287"/>
      <c r="NQY211" s="287"/>
      <c r="NQZ211" s="287"/>
      <c r="NRA211" s="287"/>
      <c r="NRB211" s="287"/>
      <c r="NRC211" s="287"/>
      <c r="NRD211" s="287"/>
      <c r="NRE211" s="287"/>
      <c r="NRF211" s="287"/>
      <c r="NRG211" s="287"/>
      <c r="NRH211" s="287"/>
      <c r="NRI211" s="287"/>
      <c r="NRJ211" s="287"/>
      <c r="NRK211" s="287"/>
      <c r="NRL211" s="287"/>
      <c r="NRM211" s="287"/>
      <c r="NRN211" s="287"/>
      <c r="NRO211" s="287"/>
      <c r="NRP211" s="287"/>
      <c r="NRQ211" s="287"/>
      <c r="NRR211" s="287"/>
      <c r="NRS211" s="287"/>
      <c r="NRT211" s="287"/>
      <c r="NRU211" s="287"/>
      <c r="NRV211" s="287"/>
      <c r="NRW211" s="287"/>
      <c r="NRX211" s="287"/>
      <c r="NRY211" s="287"/>
      <c r="NRZ211" s="287"/>
      <c r="NSA211" s="287"/>
      <c r="NSB211" s="287"/>
      <c r="NSC211" s="287"/>
      <c r="NSD211" s="287"/>
      <c r="NSE211" s="287"/>
      <c r="NSF211" s="287"/>
      <c r="NSG211" s="287"/>
      <c r="NSH211" s="287"/>
      <c r="NSI211" s="287"/>
      <c r="NSJ211" s="287"/>
      <c r="NSK211" s="287"/>
      <c r="NSL211" s="287"/>
      <c r="NSM211" s="287"/>
      <c r="NSN211" s="287"/>
      <c r="NSO211" s="287"/>
      <c r="NSP211" s="287"/>
      <c r="NSQ211" s="287"/>
      <c r="NSR211" s="287"/>
      <c r="NSS211" s="287"/>
      <c r="NST211" s="287"/>
      <c r="NSU211" s="287"/>
      <c r="NSV211" s="287"/>
      <c r="NSW211" s="287"/>
      <c r="NSX211" s="287"/>
      <c r="NSY211" s="287"/>
      <c r="NSZ211" s="287"/>
      <c r="NTA211" s="287"/>
      <c r="NTB211" s="287"/>
      <c r="NTC211" s="287"/>
      <c r="NTD211" s="287"/>
      <c r="NTE211" s="287"/>
      <c r="NTF211" s="287"/>
      <c r="NTG211" s="287"/>
      <c r="NTH211" s="287"/>
      <c r="NTI211" s="287"/>
      <c r="NTJ211" s="287"/>
      <c r="NTK211" s="287"/>
      <c r="NTL211" s="287"/>
      <c r="NTM211" s="287"/>
      <c r="NTN211" s="287"/>
      <c r="NTO211" s="287"/>
      <c r="NTP211" s="287"/>
      <c r="NTQ211" s="287"/>
      <c r="NTR211" s="287"/>
      <c r="NTS211" s="287"/>
      <c r="NTT211" s="287"/>
      <c r="NTU211" s="287"/>
      <c r="NTV211" s="287"/>
      <c r="NTW211" s="287"/>
      <c r="NTX211" s="287"/>
      <c r="NTY211" s="287"/>
      <c r="NTZ211" s="287"/>
      <c r="NUA211" s="287"/>
      <c r="NUB211" s="287"/>
      <c r="NUC211" s="287"/>
      <c r="NUD211" s="287"/>
      <c r="NUE211" s="287"/>
      <c r="NUF211" s="287"/>
      <c r="NUG211" s="287"/>
      <c r="NUH211" s="287"/>
      <c r="NUI211" s="287"/>
      <c r="NUJ211" s="287"/>
      <c r="NUK211" s="287"/>
      <c r="NUL211" s="287"/>
      <c r="NUM211" s="287"/>
      <c r="NUN211" s="287"/>
      <c r="NUO211" s="287"/>
      <c r="NUP211" s="287"/>
      <c r="NUQ211" s="287"/>
      <c r="NUR211" s="287"/>
      <c r="NUS211" s="287"/>
      <c r="NUT211" s="287"/>
      <c r="NUU211" s="287"/>
      <c r="NUV211" s="287"/>
      <c r="NUW211" s="287"/>
      <c r="NUX211" s="287"/>
      <c r="NUY211" s="287"/>
      <c r="NUZ211" s="287"/>
      <c r="NVA211" s="287"/>
      <c r="NVB211" s="287"/>
      <c r="NVC211" s="287"/>
      <c r="NVD211" s="287"/>
      <c r="NVE211" s="287"/>
      <c r="NVF211" s="287"/>
      <c r="NVG211" s="287"/>
      <c r="NVH211" s="287"/>
      <c r="NVI211" s="287"/>
      <c r="NVJ211" s="287"/>
      <c r="NVK211" s="287"/>
      <c r="NVL211" s="287"/>
      <c r="NVM211" s="287"/>
      <c r="NVN211" s="287"/>
      <c r="NVO211" s="287"/>
      <c r="NVP211" s="287"/>
      <c r="NVQ211" s="287"/>
      <c r="NVR211" s="287"/>
      <c r="NVS211" s="287"/>
      <c r="NVT211" s="287"/>
      <c r="NVU211" s="287"/>
      <c r="NVV211" s="287"/>
      <c r="NVW211" s="287"/>
      <c r="NVX211" s="287"/>
      <c r="NVY211" s="287"/>
      <c r="NVZ211" s="287"/>
      <c r="NWA211" s="287"/>
      <c r="NWB211" s="287"/>
      <c r="NWC211" s="287"/>
      <c r="NWD211" s="287"/>
      <c r="NWE211" s="287"/>
      <c r="NWF211" s="287"/>
      <c r="NWG211" s="287"/>
      <c r="NWH211" s="287"/>
      <c r="NWI211" s="287"/>
      <c r="NWJ211" s="287"/>
      <c r="NWK211" s="287"/>
      <c r="NWL211" s="287"/>
      <c r="NWM211" s="287"/>
      <c r="NWN211" s="287"/>
      <c r="NWO211" s="287"/>
      <c r="NWP211" s="287"/>
      <c r="NWQ211" s="287"/>
      <c r="NWR211" s="287"/>
      <c r="NWS211" s="287"/>
      <c r="NWT211" s="287"/>
      <c r="NWU211" s="287"/>
      <c r="NWV211" s="287"/>
      <c r="NWW211" s="287"/>
      <c r="NWX211" s="287"/>
      <c r="NWY211" s="287"/>
      <c r="NWZ211" s="287"/>
      <c r="NXA211" s="287"/>
      <c r="NXB211" s="287"/>
      <c r="NXC211" s="287"/>
      <c r="NXD211" s="287"/>
      <c r="NXE211" s="287"/>
      <c r="NXF211" s="287"/>
      <c r="NXG211" s="287"/>
      <c r="NXH211" s="287"/>
      <c r="NXI211" s="287"/>
      <c r="NXJ211" s="287"/>
      <c r="NXK211" s="287"/>
      <c r="NXL211" s="287"/>
      <c r="NXM211" s="287"/>
      <c r="NXN211" s="287"/>
      <c r="NXO211" s="287"/>
      <c r="NXP211" s="287"/>
      <c r="NXQ211" s="287"/>
      <c r="NXR211" s="287"/>
      <c r="NXS211" s="287"/>
      <c r="NXT211" s="287"/>
      <c r="NXU211" s="287"/>
      <c r="NXV211" s="287"/>
      <c r="NXW211" s="287"/>
      <c r="NXX211" s="287"/>
      <c r="NXY211" s="287"/>
      <c r="NXZ211" s="287"/>
      <c r="NYA211" s="287"/>
      <c r="NYB211" s="287"/>
      <c r="NYC211" s="287"/>
      <c r="NYD211" s="287"/>
      <c r="NYE211" s="287"/>
      <c r="NYF211" s="287"/>
      <c r="NYG211" s="287"/>
      <c r="NYH211" s="287"/>
      <c r="NYI211" s="287"/>
      <c r="NYJ211" s="287"/>
      <c r="NYK211" s="287"/>
      <c r="NYL211" s="287"/>
      <c r="NYM211" s="287"/>
      <c r="NYN211" s="287"/>
      <c r="NYO211" s="287"/>
      <c r="NYP211" s="287"/>
      <c r="NYQ211" s="287"/>
      <c r="NYR211" s="287"/>
      <c r="NYS211" s="287"/>
      <c r="NYT211" s="287"/>
      <c r="NYU211" s="287"/>
      <c r="NYV211" s="287"/>
      <c r="NYW211" s="287"/>
      <c r="NYX211" s="287"/>
      <c r="NYY211" s="287"/>
      <c r="NYZ211" s="287"/>
      <c r="NZA211" s="287"/>
      <c r="NZB211" s="287"/>
      <c r="NZC211" s="287"/>
      <c r="NZD211" s="287"/>
      <c r="NZE211" s="287"/>
      <c r="NZF211" s="287"/>
      <c r="NZG211" s="287"/>
      <c r="NZH211" s="287"/>
      <c r="NZI211" s="287"/>
      <c r="NZJ211" s="287"/>
      <c r="NZK211" s="287"/>
      <c r="NZL211" s="287"/>
      <c r="NZM211" s="287"/>
      <c r="NZN211" s="287"/>
      <c r="NZO211" s="287"/>
      <c r="NZP211" s="287"/>
      <c r="NZQ211" s="287"/>
      <c r="NZR211" s="287"/>
      <c r="NZS211" s="287"/>
      <c r="NZT211" s="287"/>
      <c r="NZU211" s="287"/>
      <c r="NZV211" s="287"/>
      <c r="NZW211" s="287"/>
      <c r="NZX211" s="287"/>
      <c r="NZY211" s="287"/>
      <c r="NZZ211" s="287"/>
      <c r="OAA211" s="287"/>
      <c r="OAB211" s="287"/>
      <c r="OAC211" s="287"/>
      <c r="OAD211" s="287"/>
      <c r="OAE211" s="287"/>
      <c r="OAF211" s="287"/>
      <c r="OAG211" s="287"/>
      <c r="OAH211" s="287"/>
      <c r="OAI211" s="287"/>
      <c r="OAJ211" s="287"/>
      <c r="OAK211" s="287"/>
      <c r="OAL211" s="287"/>
      <c r="OAM211" s="287"/>
      <c r="OAN211" s="287"/>
      <c r="OAO211" s="287"/>
      <c r="OAP211" s="287"/>
      <c r="OAQ211" s="287"/>
      <c r="OAR211" s="287"/>
      <c r="OAS211" s="287"/>
      <c r="OAT211" s="287"/>
      <c r="OAU211" s="287"/>
      <c r="OAV211" s="287"/>
      <c r="OAW211" s="287"/>
      <c r="OAX211" s="287"/>
      <c r="OAY211" s="287"/>
      <c r="OAZ211" s="287"/>
      <c r="OBA211" s="287"/>
      <c r="OBB211" s="287"/>
      <c r="OBC211" s="287"/>
      <c r="OBD211" s="287"/>
      <c r="OBE211" s="287"/>
      <c r="OBF211" s="287"/>
      <c r="OBG211" s="287"/>
      <c r="OBH211" s="287"/>
      <c r="OBI211" s="287"/>
      <c r="OBJ211" s="287"/>
      <c r="OBK211" s="287"/>
      <c r="OBL211" s="287"/>
      <c r="OBM211" s="287"/>
      <c r="OBN211" s="287"/>
      <c r="OBO211" s="287"/>
      <c r="OBP211" s="287"/>
      <c r="OBQ211" s="287"/>
      <c r="OBR211" s="287"/>
      <c r="OBS211" s="287"/>
      <c r="OBT211" s="287"/>
      <c r="OBU211" s="287"/>
      <c r="OBV211" s="287"/>
      <c r="OBW211" s="287"/>
      <c r="OBX211" s="287"/>
      <c r="OBY211" s="287"/>
      <c r="OBZ211" s="287"/>
      <c r="OCA211" s="287"/>
      <c r="OCB211" s="287"/>
      <c r="OCC211" s="287"/>
      <c r="OCD211" s="287"/>
      <c r="OCE211" s="287"/>
      <c r="OCF211" s="287"/>
      <c r="OCG211" s="287"/>
      <c r="OCH211" s="287"/>
      <c r="OCI211" s="287"/>
      <c r="OCJ211" s="287"/>
      <c r="OCK211" s="287"/>
      <c r="OCL211" s="287"/>
      <c r="OCM211" s="287"/>
      <c r="OCN211" s="287"/>
      <c r="OCO211" s="287"/>
      <c r="OCP211" s="287"/>
      <c r="OCQ211" s="287"/>
      <c r="OCR211" s="287"/>
      <c r="OCS211" s="287"/>
      <c r="OCT211" s="287"/>
      <c r="OCU211" s="287"/>
      <c r="OCV211" s="287"/>
      <c r="OCW211" s="287"/>
      <c r="OCX211" s="287"/>
      <c r="OCY211" s="287"/>
      <c r="OCZ211" s="287"/>
      <c r="ODA211" s="287"/>
      <c r="ODB211" s="287"/>
      <c r="ODC211" s="287"/>
      <c r="ODD211" s="287"/>
      <c r="ODE211" s="287"/>
      <c r="ODF211" s="287"/>
      <c r="ODG211" s="287"/>
      <c r="ODH211" s="287"/>
      <c r="ODI211" s="287"/>
      <c r="ODJ211" s="287"/>
      <c r="ODK211" s="287"/>
      <c r="ODL211" s="287"/>
      <c r="ODM211" s="287"/>
      <c r="ODN211" s="287"/>
      <c r="ODO211" s="287"/>
      <c r="ODP211" s="287"/>
      <c r="ODQ211" s="287"/>
      <c r="ODR211" s="287"/>
      <c r="ODS211" s="287"/>
      <c r="ODT211" s="287"/>
      <c r="ODU211" s="287"/>
      <c r="ODV211" s="287"/>
      <c r="ODW211" s="287"/>
      <c r="ODX211" s="287"/>
      <c r="ODY211" s="287"/>
      <c r="ODZ211" s="287"/>
      <c r="OEA211" s="287"/>
      <c r="OEB211" s="287"/>
      <c r="OEC211" s="287"/>
      <c r="OED211" s="287"/>
      <c r="OEE211" s="287"/>
      <c r="OEF211" s="287"/>
      <c r="OEG211" s="287"/>
      <c r="OEH211" s="287"/>
      <c r="OEI211" s="287"/>
      <c r="OEJ211" s="287"/>
      <c r="OEK211" s="287"/>
      <c r="OEL211" s="287"/>
      <c r="OEM211" s="287"/>
      <c r="OEN211" s="287"/>
      <c r="OEO211" s="287"/>
      <c r="OEP211" s="287"/>
      <c r="OEQ211" s="287"/>
      <c r="OER211" s="287"/>
      <c r="OES211" s="287"/>
      <c r="OET211" s="287"/>
      <c r="OEU211" s="287"/>
      <c r="OEV211" s="287"/>
      <c r="OEW211" s="287"/>
      <c r="OEX211" s="287"/>
      <c r="OEY211" s="287"/>
      <c r="OEZ211" s="287"/>
      <c r="OFA211" s="287"/>
      <c r="OFB211" s="287"/>
      <c r="OFC211" s="287"/>
      <c r="OFD211" s="287"/>
      <c r="OFE211" s="287"/>
      <c r="OFF211" s="287"/>
      <c r="OFG211" s="287"/>
      <c r="OFH211" s="287"/>
      <c r="OFI211" s="287"/>
      <c r="OFJ211" s="287"/>
      <c r="OFK211" s="287"/>
      <c r="OFL211" s="287"/>
      <c r="OFM211" s="287"/>
      <c r="OFN211" s="287"/>
      <c r="OFO211" s="287"/>
      <c r="OFP211" s="287"/>
      <c r="OFQ211" s="287"/>
      <c r="OFR211" s="287"/>
      <c r="OFS211" s="287"/>
      <c r="OFT211" s="287"/>
      <c r="OFU211" s="287"/>
      <c r="OFV211" s="287"/>
      <c r="OFW211" s="287"/>
      <c r="OFX211" s="287"/>
      <c r="OFY211" s="287"/>
      <c r="OFZ211" s="287"/>
      <c r="OGA211" s="287"/>
      <c r="OGB211" s="287"/>
      <c r="OGC211" s="287"/>
      <c r="OGD211" s="287"/>
      <c r="OGE211" s="287"/>
      <c r="OGF211" s="287"/>
      <c r="OGG211" s="287"/>
      <c r="OGH211" s="287"/>
      <c r="OGI211" s="287"/>
      <c r="OGJ211" s="287"/>
      <c r="OGK211" s="287"/>
      <c r="OGL211" s="287"/>
      <c r="OGM211" s="287"/>
      <c r="OGN211" s="287"/>
      <c r="OGO211" s="287"/>
      <c r="OGP211" s="287"/>
      <c r="OGQ211" s="287"/>
      <c r="OGR211" s="287"/>
      <c r="OGS211" s="287"/>
      <c r="OGT211" s="287"/>
      <c r="OGU211" s="287"/>
      <c r="OGV211" s="287"/>
      <c r="OGW211" s="287"/>
      <c r="OGX211" s="287"/>
      <c r="OGY211" s="287"/>
      <c r="OGZ211" s="287"/>
      <c r="OHA211" s="287"/>
      <c r="OHB211" s="287"/>
      <c r="OHC211" s="287"/>
      <c r="OHD211" s="287"/>
      <c r="OHE211" s="287"/>
      <c r="OHF211" s="287"/>
      <c r="OHG211" s="287"/>
      <c r="OHH211" s="287"/>
      <c r="OHI211" s="287"/>
      <c r="OHJ211" s="287"/>
      <c r="OHK211" s="287"/>
      <c r="OHL211" s="287"/>
      <c r="OHM211" s="287"/>
      <c r="OHN211" s="287"/>
      <c r="OHO211" s="287"/>
      <c r="OHP211" s="287"/>
      <c r="OHQ211" s="287"/>
      <c r="OHR211" s="287"/>
      <c r="OHS211" s="287"/>
      <c r="OHT211" s="287"/>
      <c r="OHU211" s="287"/>
      <c r="OHV211" s="287"/>
      <c r="OHW211" s="287"/>
      <c r="OHX211" s="287"/>
      <c r="OHY211" s="287"/>
      <c r="OHZ211" s="287"/>
      <c r="OIA211" s="287"/>
      <c r="OIB211" s="287"/>
      <c r="OIC211" s="287"/>
      <c r="OID211" s="287"/>
      <c r="OIE211" s="287"/>
      <c r="OIF211" s="287"/>
      <c r="OIG211" s="287"/>
      <c r="OIH211" s="287"/>
      <c r="OII211" s="287"/>
      <c r="OIJ211" s="287"/>
      <c r="OIK211" s="287"/>
      <c r="OIL211" s="287"/>
      <c r="OIM211" s="287"/>
      <c r="OIN211" s="287"/>
      <c r="OIO211" s="287"/>
      <c r="OIP211" s="287"/>
      <c r="OIQ211" s="287"/>
      <c r="OIR211" s="287"/>
      <c r="OIS211" s="287"/>
      <c r="OIT211" s="287"/>
      <c r="OIU211" s="287"/>
      <c r="OIV211" s="287"/>
      <c r="OIW211" s="287"/>
      <c r="OIX211" s="287"/>
      <c r="OIY211" s="287"/>
      <c r="OIZ211" s="287"/>
      <c r="OJA211" s="287"/>
      <c r="OJB211" s="287"/>
      <c r="OJC211" s="287"/>
      <c r="OJD211" s="287"/>
      <c r="OJE211" s="287"/>
      <c r="OJF211" s="287"/>
      <c r="OJG211" s="287"/>
      <c r="OJH211" s="287"/>
      <c r="OJI211" s="287"/>
      <c r="OJJ211" s="287"/>
      <c r="OJK211" s="287"/>
      <c r="OJL211" s="287"/>
      <c r="OJM211" s="287"/>
      <c r="OJN211" s="287"/>
      <c r="OJO211" s="287"/>
      <c r="OJP211" s="287"/>
      <c r="OJQ211" s="287"/>
      <c r="OJR211" s="287"/>
      <c r="OJS211" s="287"/>
      <c r="OJT211" s="287"/>
      <c r="OJU211" s="287"/>
      <c r="OJV211" s="287"/>
      <c r="OJW211" s="287"/>
      <c r="OJX211" s="287"/>
      <c r="OJY211" s="287"/>
      <c r="OJZ211" s="287"/>
      <c r="OKA211" s="287"/>
      <c r="OKB211" s="287"/>
      <c r="OKC211" s="287"/>
      <c r="OKD211" s="287"/>
      <c r="OKE211" s="287"/>
      <c r="OKF211" s="287"/>
      <c r="OKG211" s="287"/>
      <c r="OKH211" s="287"/>
      <c r="OKI211" s="287"/>
      <c r="OKJ211" s="287"/>
      <c r="OKK211" s="287"/>
      <c r="OKL211" s="287"/>
      <c r="OKM211" s="287"/>
      <c r="OKN211" s="287"/>
      <c r="OKO211" s="287"/>
      <c r="OKP211" s="287"/>
      <c r="OKQ211" s="287"/>
      <c r="OKR211" s="287"/>
      <c r="OKS211" s="287"/>
      <c r="OKT211" s="287"/>
      <c r="OKU211" s="287"/>
      <c r="OKV211" s="287"/>
      <c r="OKW211" s="287"/>
      <c r="OKX211" s="287"/>
      <c r="OKY211" s="287"/>
      <c r="OKZ211" s="287"/>
      <c r="OLA211" s="287"/>
      <c r="OLB211" s="287"/>
      <c r="OLC211" s="287"/>
      <c r="OLD211" s="287"/>
      <c r="OLE211" s="287"/>
      <c r="OLF211" s="287"/>
      <c r="OLG211" s="287"/>
      <c r="OLH211" s="287"/>
      <c r="OLI211" s="287"/>
      <c r="OLJ211" s="287"/>
      <c r="OLK211" s="287"/>
      <c r="OLL211" s="287"/>
      <c r="OLM211" s="287"/>
      <c r="OLN211" s="287"/>
      <c r="OLO211" s="287"/>
      <c r="OLP211" s="287"/>
      <c r="OLQ211" s="287"/>
      <c r="OLR211" s="287"/>
      <c r="OLS211" s="287"/>
      <c r="OLT211" s="287"/>
      <c r="OLU211" s="287"/>
      <c r="OLV211" s="287"/>
      <c r="OLW211" s="287"/>
      <c r="OLX211" s="287"/>
      <c r="OLY211" s="287"/>
      <c r="OLZ211" s="287"/>
      <c r="OMA211" s="287"/>
      <c r="OMB211" s="287"/>
      <c r="OMC211" s="287"/>
      <c r="OMD211" s="287"/>
      <c r="OME211" s="287"/>
      <c r="OMF211" s="287"/>
      <c r="OMG211" s="287"/>
      <c r="OMH211" s="287"/>
      <c r="OMI211" s="287"/>
      <c r="OMJ211" s="287"/>
      <c r="OMK211" s="287"/>
      <c r="OML211" s="287"/>
      <c r="OMM211" s="287"/>
      <c r="OMN211" s="287"/>
      <c r="OMO211" s="287"/>
      <c r="OMP211" s="287"/>
      <c r="OMQ211" s="287"/>
      <c r="OMR211" s="287"/>
      <c r="OMS211" s="287"/>
      <c r="OMT211" s="287"/>
      <c r="OMU211" s="287"/>
      <c r="OMV211" s="287"/>
      <c r="OMW211" s="287"/>
      <c r="OMX211" s="287"/>
      <c r="OMY211" s="287"/>
      <c r="OMZ211" s="287"/>
      <c r="ONA211" s="287"/>
      <c r="ONB211" s="287"/>
      <c r="ONC211" s="287"/>
      <c r="OND211" s="287"/>
      <c r="ONE211" s="287"/>
      <c r="ONF211" s="287"/>
      <c r="ONG211" s="287"/>
      <c r="ONH211" s="287"/>
      <c r="ONI211" s="287"/>
      <c r="ONJ211" s="287"/>
      <c r="ONK211" s="287"/>
      <c r="ONL211" s="287"/>
      <c r="ONM211" s="287"/>
      <c r="ONN211" s="287"/>
      <c r="ONO211" s="287"/>
      <c r="ONP211" s="287"/>
      <c r="ONQ211" s="287"/>
      <c r="ONR211" s="287"/>
      <c r="ONS211" s="287"/>
      <c r="ONT211" s="287"/>
      <c r="ONU211" s="287"/>
      <c r="ONV211" s="287"/>
      <c r="ONW211" s="287"/>
      <c r="ONX211" s="287"/>
      <c r="ONY211" s="287"/>
      <c r="ONZ211" s="287"/>
      <c r="OOA211" s="287"/>
      <c r="OOB211" s="287"/>
      <c r="OOC211" s="287"/>
      <c r="OOD211" s="287"/>
      <c r="OOE211" s="287"/>
      <c r="OOF211" s="287"/>
      <c r="OOG211" s="287"/>
      <c r="OOH211" s="287"/>
      <c r="OOI211" s="287"/>
      <c r="OOJ211" s="287"/>
      <c r="OOK211" s="287"/>
      <c r="OOL211" s="287"/>
      <c r="OOM211" s="287"/>
      <c r="OON211" s="287"/>
      <c r="OOO211" s="287"/>
      <c r="OOP211" s="287"/>
      <c r="OOQ211" s="287"/>
      <c r="OOR211" s="287"/>
      <c r="OOS211" s="287"/>
      <c r="OOT211" s="287"/>
      <c r="OOU211" s="287"/>
      <c r="OOV211" s="287"/>
      <c r="OOW211" s="287"/>
      <c r="OOX211" s="287"/>
      <c r="OOY211" s="287"/>
      <c r="OOZ211" s="287"/>
      <c r="OPA211" s="287"/>
      <c r="OPB211" s="287"/>
      <c r="OPC211" s="287"/>
      <c r="OPD211" s="287"/>
      <c r="OPE211" s="287"/>
      <c r="OPF211" s="287"/>
      <c r="OPG211" s="287"/>
      <c r="OPH211" s="287"/>
      <c r="OPI211" s="287"/>
      <c r="OPJ211" s="287"/>
      <c r="OPK211" s="287"/>
      <c r="OPL211" s="287"/>
      <c r="OPM211" s="287"/>
      <c r="OPN211" s="287"/>
      <c r="OPO211" s="287"/>
      <c r="OPP211" s="287"/>
      <c r="OPQ211" s="287"/>
      <c r="OPR211" s="287"/>
      <c r="OPS211" s="287"/>
      <c r="OPT211" s="287"/>
      <c r="OPU211" s="287"/>
      <c r="OPV211" s="287"/>
      <c r="OPW211" s="287"/>
      <c r="OPX211" s="287"/>
      <c r="OPY211" s="287"/>
      <c r="OPZ211" s="287"/>
      <c r="OQA211" s="287"/>
      <c r="OQB211" s="287"/>
      <c r="OQC211" s="287"/>
      <c r="OQD211" s="287"/>
      <c r="OQE211" s="287"/>
      <c r="OQF211" s="287"/>
      <c r="OQG211" s="287"/>
      <c r="OQH211" s="287"/>
      <c r="OQI211" s="287"/>
      <c r="OQJ211" s="287"/>
      <c r="OQK211" s="287"/>
      <c r="OQL211" s="287"/>
      <c r="OQM211" s="287"/>
      <c r="OQN211" s="287"/>
      <c r="OQO211" s="287"/>
      <c r="OQP211" s="287"/>
      <c r="OQQ211" s="287"/>
      <c r="OQR211" s="287"/>
      <c r="OQS211" s="287"/>
      <c r="OQT211" s="287"/>
      <c r="OQU211" s="287"/>
      <c r="OQV211" s="287"/>
      <c r="OQW211" s="287"/>
      <c r="OQX211" s="287"/>
      <c r="OQY211" s="287"/>
      <c r="OQZ211" s="287"/>
      <c r="ORA211" s="287"/>
      <c r="ORB211" s="287"/>
      <c r="ORC211" s="287"/>
      <c r="ORD211" s="287"/>
      <c r="ORE211" s="287"/>
      <c r="ORF211" s="287"/>
      <c r="ORG211" s="287"/>
      <c r="ORH211" s="287"/>
      <c r="ORI211" s="287"/>
      <c r="ORJ211" s="287"/>
      <c r="ORK211" s="287"/>
      <c r="ORL211" s="287"/>
      <c r="ORM211" s="287"/>
      <c r="ORN211" s="287"/>
      <c r="ORO211" s="287"/>
      <c r="ORP211" s="287"/>
      <c r="ORQ211" s="287"/>
      <c r="ORR211" s="287"/>
      <c r="ORS211" s="287"/>
      <c r="ORT211" s="287"/>
      <c r="ORU211" s="287"/>
      <c r="ORV211" s="287"/>
      <c r="ORW211" s="287"/>
      <c r="ORX211" s="287"/>
      <c r="ORY211" s="287"/>
      <c r="ORZ211" s="287"/>
      <c r="OSA211" s="287"/>
      <c r="OSB211" s="287"/>
      <c r="OSC211" s="287"/>
      <c r="OSD211" s="287"/>
      <c r="OSE211" s="287"/>
      <c r="OSF211" s="287"/>
      <c r="OSG211" s="287"/>
      <c r="OSH211" s="287"/>
      <c r="OSI211" s="287"/>
      <c r="OSJ211" s="287"/>
      <c r="OSK211" s="287"/>
      <c r="OSL211" s="287"/>
      <c r="OSM211" s="287"/>
      <c r="OSN211" s="287"/>
      <c r="OSO211" s="287"/>
      <c r="OSP211" s="287"/>
      <c r="OSQ211" s="287"/>
      <c r="OSR211" s="287"/>
      <c r="OSS211" s="287"/>
      <c r="OST211" s="287"/>
      <c r="OSU211" s="287"/>
      <c r="OSV211" s="287"/>
      <c r="OSW211" s="287"/>
      <c r="OSX211" s="287"/>
      <c r="OSY211" s="287"/>
      <c r="OSZ211" s="287"/>
      <c r="OTA211" s="287"/>
      <c r="OTB211" s="287"/>
      <c r="OTC211" s="287"/>
      <c r="OTD211" s="287"/>
      <c r="OTE211" s="287"/>
      <c r="OTF211" s="287"/>
      <c r="OTG211" s="287"/>
      <c r="OTH211" s="287"/>
      <c r="OTI211" s="287"/>
      <c r="OTJ211" s="287"/>
      <c r="OTK211" s="287"/>
      <c r="OTL211" s="287"/>
      <c r="OTM211" s="287"/>
      <c r="OTN211" s="287"/>
      <c r="OTO211" s="287"/>
      <c r="OTP211" s="287"/>
      <c r="OTQ211" s="287"/>
      <c r="OTR211" s="287"/>
      <c r="OTS211" s="287"/>
      <c r="OTT211" s="287"/>
      <c r="OTU211" s="287"/>
      <c r="OTV211" s="287"/>
      <c r="OTW211" s="287"/>
      <c r="OTX211" s="287"/>
      <c r="OTY211" s="287"/>
      <c r="OTZ211" s="287"/>
      <c r="OUA211" s="287"/>
      <c r="OUB211" s="287"/>
      <c r="OUC211" s="287"/>
      <c r="OUD211" s="287"/>
      <c r="OUE211" s="287"/>
      <c r="OUF211" s="287"/>
      <c r="OUG211" s="287"/>
      <c r="OUH211" s="287"/>
      <c r="OUI211" s="287"/>
      <c r="OUJ211" s="287"/>
      <c r="OUK211" s="287"/>
      <c r="OUL211" s="287"/>
      <c r="OUM211" s="287"/>
      <c r="OUN211" s="287"/>
      <c r="OUO211" s="287"/>
      <c r="OUP211" s="287"/>
      <c r="OUQ211" s="287"/>
      <c r="OUR211" s="287"/>
      <c r="OUS211" s="287"/>
      <c r="OUT211" s="287"/>
      <c r="OUU211" s="287"/>
      <c r="OUV211" s="287"/>
      <c r="OUW211" s="287"/>
      <c r="OUX211" s="287"/>
      <c r="OUY211" s="287"/>
      <c r="OUZ211" s="287"/>
      <c r="OVA211" s="287"/>
      <c r="OVB211" s="287"/>
      <c r="OVC211" s="287"/>
      <c r="OVD211" s="287"/>
      <c r="OVE211" s="287"/>
      <c r="OVF211" s="287"/>
      <c r="OVG211" s="287"/>
      <c r="OVH211" s="287"/>
      <c r="OVI211" s="287"/>
      <c r="OVJ211" s="287"/>
      <c r="OVK211" s="287"/>
      <c r="OVL211" s="287"/>
      <c r="OVM211" s="287"/>
      <c r="OVN211" s="287"/>
      <c r="OVO211" s="287"/>
      <c r="OVP211" s="287"/>
      <c r="OVQ211" s="287"/>
      <c r="OVR211" s="287"/>
      <c r="OVS211" s="287"/>
      <c r="OVT211" s="287"/>
      <c r="OVU211" s="287"/>
      <c r="OVV211" s="287"/>
      <c r="OVW211" s="287"/>
      <c r="OVX211" s="287"/>
      <c r="OVY211" s="287"/>
      <c r="OVZ211" s="287"/>
      <c r="OWA211" s="287"/>
      <c r="OWB211" s="287"/>
      <c r="OWC211" s="287"/>
      <c r="OWD211" s="287"/>
      <c r="OWE211" s="287"/>
      <c r="OWF211" s="287"/>
      <c r="OWG211" s="287"/>
      <c r="OWH211" s="287"/>
      <c r="OWI211" s="287"/>
      <c r="OWJ211" s="287"/>
      <c r="OWK211" s="287"/>
      <c r="OWL211" s="287"/>
      <c r="OWM211" s="287"/>
      <c r="OWN211" s="287"/>
      <c r="OWO211" s="287"/>
      <c r="OWP211" s="287"/>
      <c r="OWQ211" s="287"/>
      <c r="OWR211" s="287"/>
      <c r="OWS211" s="287"/>
      <c r="OWT211" s="287"/>
      <c r="OWU211" s="287"/>
      <c r="OWV211" s="287"/>
      <c r="OWW211" s="287"/>
      <c r="OWX211" s="287"/>
      <c r="OWY211" s="287"/>
      <c r="OWZ211" s="287"/>
      <c r="OXA211" s="287"/>
      <c r="OXB211" s="287"/>
      <c r="OXC211" s="287"/>
      <c r="OXD211" s="287"/>
      <c r="OXE211" s="287"/>
      <c r="OXF211" s="287"/>
      <c r="OXG211" s="287"/>
      <c r="OXH211" s="287"/>
      <c r="OXI211" s="287"/>
      <c r="OXJ211" s="287"/>
      <c r="OXK211" s="287"/>
      <c r="OXL211" s="287"/>
      <c r="OXM211" s="287"/>
      <c r="OXN211" s="287"/>
      <c r="OXO211" s="287"/>
      <c r="OXP211" s="287"/>
      <c r="OXQ211" s="287"/>
      <c r="OXR211" s="287"/>
      <c r="OXS211" s="287"/>
      <c r="OXT211" s="287"/>
      <c r="OXU211" s="287"/>
      <c r="OXV211" s="287"/>
      <c r="OXW211" s="287"/>
      <c r="OXX211" s="287"/>
      <c r="OXY211" s="287"/>
      <c r="OXZ211" s="287"/>
      <c r="OYA211" s="287"/>
      <c r="OYB211" s="287"/>
      <c r="OYC211" s="287"/>
      <c r="OYD211" s="287"/>
      <c r="OYE211" s="287"/>
      <c r="OYF211" s="287"/>
      <c r="OYG211" s="287"/>
      <c r="OYH211" s="287"/>
      <c r="OYI211" s="287"/>
      <c r="OYJ211" s="287"/>
      <c r="OYK211" s="287"/>
      <c r="OYL211" s="287"/>
      <c r="OYM211" s="287"/>
      <c r="OYN211" s="287"/>
      <c r="OYO211" s="287"/>
      <c r="OYP211" s="287"/>
      <c r="OYQ211" s="287"/>
      <c r="OYR211" s="287"/>
      <c r="OYS211" s="287"/>
      <c r="OYT211" s="287"/>
      <c r="OYU211" s="287"/>
      <c r="OYV211" s="287"/>
      <c r="OYW211" s="287"/>
      <c r="OYX211" s="287"/>
      <c r="OYY211" s="287"/>
      <c r="OYZ211" s="287"/>
      <c r="OZA211" s="287"/>
      <c r="OZB211" s="287"/>
      <c r="OZC211" s="287"/>
      <c r="OZD211" s="287"/>
      <c r="OZE211" s="287"/>
      <c r="OZF211" s="287"/>
      <c r="OZG211" s="287"/>
      <c r="OZH211" s="287"/>
      <c r="OZI211" s="287"/>
      <c r="OZJ211" s="287"/>
      <c r="OZK211" s="287"/>
      <c r="OZL211" s="287"/>
      <c r="OZM211" s="287"/>
      <c r="OZN211" s="287"/>
      <c r="OZO211" s="287"/>
      <c r="OZP211" s="287"/>
      <c r="OZQ211" s="287"/>
      <c r="OZR211" s="287"/>
      <c r="OZS211" s="287"/>
      <c r="OZT211" s="287"/>
      <c r="OZU211" s="287"/>
      <c r="OZV211" s="287"/>
      <c r="OZW211" s="287"/>
      <c r="OZX211" s="287"/>
      <c r="OZY211" s="287"/>
      <c r="OZZ211" s="287"/>
      <c r="PAA211" s="287"/>
      <c r="PAB211" s="287"/>
      <c r="PAC211" s="287"/>
      <c r="PAD211" s="287"/>
      <c r="PAE211" s="287"/>
      <c r="PAF211" s="287"/>
      <c r="PAG211" s="287"/>
      <c r="PAH211" s="287"/>
      <c r="PAI211" s="287"/>
      <c r="PAJ211" s="287"/>
      <c r="PAK211" s="287"/>
      <c r="PAL211" s="287"/>
      <c r="PAM211" s="287"/>
      <c r="PAN211" s="287"/>
      <c r="PAO211" s="287"/>
      <c r="PAP211" s="287"/>
      <c r="PAQ211" s="287"/>
      <c r="PAR211" s="287"/>
      <c r="PAS211" s="287"/>
      <c r="PAT211" s="287"/>
      <c r="PAU211" s="287"/>
      <c r="PAV211" s="287"/>
      <c r="PAW211" s="287"/>
      <c r="PAX211" s="287"/>
      <c r="PAY211" s="287"/>
      <c r="PAZ211" s="287"/>
      <c r="PBA211" s="287"/>
      <c r="PBB211" s="287"/>
      <c r="PBC211" s="287"/>
      <c r="PBD211" s="287"/>
      <c r="PBE211" s="287"/>
      <c r="PBF211" s="287"/>
      <c r="PBG211" s="287"/>
      <c r="PBH211" s="287"/>
      <c r="PBI211" s="287"/>
      <c r="PBJ211" s="287"/>
      <c r="PBK211" s="287"/>
      <c r="PBL211" s="287"/>
      <c r="PBM211" s="287"/>
      <c r="PBN211" s="287"/>
      <c r="PBO211" s="287"/>
      <c r="PBP211" s="287"/>
      <c r="PBQ211" s="287"/>
      <c r="PBR211" s="287"/>
      <c r="PBS211" s="287"/>
      <c r="PBT211" s="287"/>
      <c r="PBU211" s="287"/>
      <c r="PBV211" s="287"/>
      <c r="PBW211" s="287"/>
      <c r="PBX211" s="287"/>
      <c r="PBY211" s="287"/>
      <c r="PBZ211" s="287"/>
      <c r="PCA211" s="287"/>
      <c r="PCB211" s="287"/>
      <c r="PCC211" s="287"/>
      <c r="PCD211" s="287"/>
      <c r="PCE211" s="287"/>
      <c r="PCF211" s="287"/>
      <c r="PCG211" s="287"/>
      <c r="PCH211" s="287"/>
      <c r="PCI211" s="287"/>
      <c r="PCJ211" s="287"/>
      <c r="PCK211" s="287"/>
      <c r="PCL211" s="287"/>
      <c r="PCM211" s="287"/>
      <c r="PCN211" s="287"/>
      <c r="PCO211" s="287"/>
      <c r="PCP211" s="287"/>
      <c r="PCQ211" s="287"/>
      <c r="PCR211" s="287"/>
      <c r="PCS211" s="287"/>
      <c r="PCT211" s="287"/>
      <c r="PCU211" s="287"/>
      <c r="PCV211" s="287"/>
      <c r="PCW211" s="287"/>
      <c r="PCX211" s="287"/>
      <c r="PCY211" s="287"/>
      <c r="PCZ211" s="287"/>
      <c r="PDA211" s="287"/>
      <c r="PDB211" s="287"/>
      <c r="PDC211" s="287"/>
      <c r="PDD211" s="287"/>
      <c r="PDE211" s="287"/>
      <c r="PDF211" s="287"/>
      <c r="PDG211" s="287"/>
      <c r="PDH211" s="287"/>
      <c r="PDI211" s="287"/>
      <c r="PDJ211" s="287"/>
      <c r="PDK211" s="287"/>
      <c r="PDL211" s="287"/>
      <c r="PDM211" s="287"/>
      <c r="PDN211" s="287"/>
      <c r="PDO211" s="287"/>
      <c r="PDP211" s="287"/>
      <c r="PDQ211" s="287"/>
      <c r="PDR211" s="287"/>
      <c r="PDS211" s="287"/>
      <c r="PDT211" s="287"/>
      <c r="PDU211" s="287"/>
      <c r="PDV211" s="287"/>
      <c r="PDW211" s="287"/>
      <c r="PDX211" s="287"/>
      <c r="PDY211" s="287"/>
      <c r="PDZ211" s="287"/>
      <c r="PEA211" s="287"/>
      <c r="PEB211" s="287"/>
      <c r="PEC211" s="287"/>
      <c r="PED211" s="287"/>
      <c r="PEE211" s="287"/>
      <c r="PEF211" s="287"/>
      <c r="PEG211" s="287"/>
      <c r="PEH211" s="287"/>
      <c r="PEI211" s="287"/>
      <c r="PEJ211" s="287"/>
      <c r="PEK211" s="287"/>
      <c r="PEL211" s="287"/>
      <c r="PEM211" s="287"/>
      <c r="PEN211" s="287"/>
      <c r="PEO211" s="287"/>
      <c r="PEP211" s="287"/>
      <c r="PEQ211" s="287"/>
      <c r="PER211" s="287"/>
      <c r="PES211" s="287"/>
      <c r="PET211" s="287"/>
      <c r="PEU211" s="287"/>
      <c r="PEV211" s="287"/>
      <c r="PEW211" s="287"/>
      <c r="PEX211" s="287"/>
      <c r="PEY211" s="287"/>
      <c r="PEZ211" s="287"/>
      <c r="PFA211" s="287"/>
      <c r="PFB211" s="287"/>
      <c r="PFC211" s="287"/>
      <c r="PFD211" s="287"/>
      <c r="PFE211" s="287"/>
      <c r="PFF211" s="287"/>
      <c r="PFG211" s="287"/>
      <c r="PFH211" s="287"/>
      <c r="PFI211" s="287"/>
      <c r="PFJ211" s="287"/>
      <c r="PFK211" s="287"/>
      <c r="PFL211" s="287"/>
      <c r="PFM211" s="287"/>
      <c r="PFN211" s="287"/>
      <c r="PFO211" s="287"/>
      <c r="PFP211" s="287"/>
      <c r="PFQ211" s="287"/>
      <c r="PFR211" s="287"/>
      <c r="PFS211" s="287"/>
      <c r="PFT211" s="287"/>
      <c r="PFU211" s="287"/>
      <c r="PFV211" s="287"/>
      <c r="PFW211" s="287"/>
      <c r="PFX211" s="287"/>
      <c r="PFY211" s="287"/>
      <c r="PFZ211" s="287"/>
      <c r="PGA211" s="287"/>
      <c r="PGB211" s="287"/>
      <c r="PGC211" s="287"/>
      <c r="PGD211" s="287"/>
      <c r="PGE211" s="287"/>
      <c r="PGF211" s="287"/>
      <c r="PGG211" s="287"/>
      <c r="PGH211" s="287"/>
      <c r="PGI211" s="287"/>
      <c r="PGJ211" s="287"/>
      <c r="PGK211" s="287"/>
      <c r="PGL211" s="287"/>
      <c r="PGM211" s="287"/>
      <c r="PGN211" s="287"/>
      <c r="PGO211" s="287"/>
      <c r="PGP211" s="287"/>
      <c r="PGQ211" s="287"/>
      <c r="PGR211" s="287"/>
      <c r="PGS211" s="287"/>
      <c r="PGT211" s="287"/>
      <c r="PGU211" s="287"/>
      <c r="PGV211" s="287"/>
      <c r="PGW211" s="287"/>
      <c r="PGX211" s="287"/>
      <c r="PGY211" s="287"/>
      <c r="PGZ211" s="287"/>
      <c r="PHA211" s="287"/>
      <c r="PHB211" s="287"/>
      <c r="PHC211" s="287"/>
      <c r="PHD211" s="287"/>
      <c r="PHE211" s="287"/>
      <c r="PHF211" s="287"/>
      <c r="PHG211" s="287"/>
      <c r="PHH211" s="287"/>
      <c r="PHI211" s="287"/>
      <c r="PHJ211" s="287"/>
      <c r="PHK211" s="287"/>
      <c r="PHL211" s="287"/>
      <c r="PHM211" s="287"/>
      <c r="PHN211" s="287"/>
      <c r="PHO211" s="287"/>
      <c r="PHP211" s="287"/>
      <c r="PHQ211" s="287"/>
      <c r="PHR211" s="287"/>
      <c r="PHS211" s="287"/>
      <c r="PHT211" s="287"/>
      <c r="PHU211" s="287"/>
      <c r="PHV211" s="287"/>
      <c r="PHW211" s="287"/>
      <c r="PHX211" s="287"/>
      <c r="PHY211" s="287"/>
      <c r="PHZ211" s="287"/>
      <c r="PIA211" s="287"/>
      <c r="PIB211" s="287"/>
      <c r="PIC211" s="287"/>
      <c r="PID211" s="287"/>
      <c r="PIE211" s="287"/>
      <c r="PIF211" s="287"/>
      <c r="PIG211" s="287"/>
      <c r="PIH211" s="287"/>
      <c r="PII211" s="287"/>
      <c r="PIJ211" s="287"/>
      <c r="PIK211" s="287"/>
      <c r="PIL211" s="287"/>
      <c r="PIM211" s="287"/>
      <c r="PIN211" s="287"/>
      <c r="PIO211" s="287"/>
      <c r="PIP211" s="287"/>
      <c r="PIQ211" s="287"/>
      <c r="PIR211" s="287"/>
      <c r="PIS211" s="287"/>
      <c r="PIT211" s="287"/>
      <c r="PIU211" s="287"/>
      <c r="PIV211" s="287"/>
      <c r="PIW211" s="287"/>
      <c r="PIX211" s="287"/>
      <c r="PIY211" s="287"/>
      <c r="PIZ211" s="287"/>
      <c r="PJA211" s="287"/>
      <c r="PJB211" s="287"/>
      <c r="PJC211" s="287"/>
      <c r="PJD211" s="287"/>
      <c r="PJE211" s="287"/>
      <c r="PJF211" s="287"/>
      <c r="PJG211" s="287"/>
      <c r="PJH211" s="287"/>
      <c r="PJI211" s="287"/>
      <c r="PJJ211" s="287"/>
      <c r="PJK211" s="287"/>
      <c r="PJL211" s="287"/>
      <c r="PJM211" s="287"/>
      <c r="PJN211" s="287"/>
      <c r="PJO211" s="287"/>
      <c r="PJP211" s="287"/>
      <c r="PJQ211" s="287"/>
      <c r="PJR211" s="287"/>
      <c r="PJS211" s="287"/>
      <c r="PJT211" s="287"/>
      <c r="PJU211" s="287"/>
      <c r="PJV211" s="287"/>
      <c r="PJW211" s="287"/>
      <c r="PJX211" s="287"/>
      <c r="PJY211" s="287"/>
      <c r="PJZ211" s="287"/>
      <c r="PKA211" s="287"/>
      <c r="PKB211" s="287"/>
      <c r="PKC211" s="287"/>
      <c r="PKD211" s="287"/>
      <c r="PKE211" s="287"/>
      <c r="PKF211" s="287"/>
      <c r="PKG211" s="287"/>
      <c r="PKH211" s="287"/>
      <c r="PKI211" s="287"/>
      <c r="PKJ211" s="287"/>
      <c r="PKK211" s="287"/>
      <c r="PKL211" s="287"/>
      <c r="PKM211" s="287"/>
      <c r="PKN211" s="287"/>
      <c r="PKO211" s="287"/>
      <c r="PKP211" s="287"/>
      <c r="PKQ211" s="287"/>
      <c r="PKR211" s="287"/>
      <c r="PKS211" s="287"/>
      <c r="PKT211" s="287"/>
      <c r="PKU211" s="287"/>
      <c r="PKV211" s="287"/>
      <c r="PKW211" s="287"/>
      <c r="PKX211" s="287"/>
      <c r="PKY211" s="287"/>
      <c r="PKZ211" s="287"/>
      <c r="PLA211" s="287"/>
      <c r="PLB211" s="287"/>
      <c r="PLC211" s="287"/>
      <c r="PLD211" s="287"/>
      <c r="PLE211" s="287"/>
      <c r="PLF211" s="287"/>
      <c r="PLG211" s="287"/>
      <c r="PLH211" s="287"/>
      <c r="PLI211" s="287"/>
      <c r="PLJ211" s="287"/>
      <c r="PLK211" s="287"/>
      <c r="PLL211" s="287"/>
      <c r="PLM211" s="287"/>
      <c r="PLN211" s="287"/>
      <c r="PLO211" s="287"/>
      <c r="PLP211" s="287"/>
      <c r="PLQ211" s="287"/>
      <c r="PLR211" s="287"/>
      <c r="PLS211" s="287"/>
      <c r="PLT211" s="287"/>
      <c r="PLU211" s="287"/>
      <c r="PLV211" s="287"/>
      <c r="PLW211" s="287"/>
      <c r="PLX211" s="287"/>
      <c r="PLY211" s="287"/>
      <c r="PLZ211" s="287"/>
      <c r="PMA211" s="287"/>
      <c r="PMB211" s="287"/>
      <c r="PMC211" s="287"/>
      <c r="PMD211" s="287"/>
      <c r="PME211" s="287"/>
      <c r="PMF211" s="287"/>
      <c r="PMG211" s="287"/>
      <c r="PMH211" s="287"/>
      <c r="PMI211" s="287"/>
      <c r="PMJ211" s="287"/>
      <c r="PMK211" s="287"/>
      <c r="PML211" s="287"/>
      <c r="PMM211" s="287"/>
      <c r="PMN211" s="287"/>
      <c r="PMO211" s="287"/>
      <c r="PMP211" s="287"/>
      <c r="PMQ211" s="287"/>
      <c r="PMR211" s="287"/>
      <c r="PMS211" s="287"/>
      <c r="PMT211" s="287"/>
      <c r="PMU211" s="287"/>
      <c r="PMV211" s="287"/>
      <c r="PMW211" s="287"/>
      <c r="PMX211" s="287"/>
      <c r="PMY211" s="287"/>
      <c r="PMZ211" s="287"/>
      <c r="PNA211" s="287"/>
      <c r="PNB211" s="287"/>
      <c r="PNC211" s="287"/>
      <c r="PND211" s="287"/>
      <c r="PNE211" s="287"/>
      <c r="PNF211" s="287"/>
      <c r="PNG211" s="287"/>
      <c r="PNH211" s="287"/>
      <c r="PNI211" s="287"/>
      <c r="PNJ211" s="287"/>
      <c r="PNK211" s="287"/>
      <c r="PNL211" s="287"/>
      <c r="PNM211" s="287"/>
      <c r="PNN211" s="287"/>
      <c r="PNO211" s="287"/>
      <c r="PNP211" s="287"/>
      <c r="PNQ211" s="287"/>
      <c r="PNR211" s="287"/>
      <c r="PNS211" s="287"/>
      <c r="PNT211" s="287"/>
      <c r="PNU211" s="287"/>
      <c r="PNV211" s="287"/>
      <c r="PNW211" s="287"/>
      <c r="PNX211" s="287"/>
      <c r="PNY211" s="287"/>
      <c r="PNZ211" s="287"/>
      <c r="POA211" s="287"/>
      <c r="POB211" s="287"/>
      <c r="POC211" s="287"/>
      <c r="POD211" s="287"/>
      <c r="POE211" s="287"/>
      <c r="POF211" s="287"/>
      <c r="POG211" s="287"/>
      <c r="POH211" s="287"/>
      <c r="POI211" s="287"/>
      <c r="POJ211" s="287"/>
      <c r="POK211" s="287"/>
      <c r="POL211" s="287"/>
      <c r="POM211" s="287"/>
      <c r="PON211" s="287"/>
      <c r="POO211" s="287"/>
      <c r="POP211" s="287"/>
      <c r="POQ211" s="287"/>
      <c r="POR211" s="287"/>
      <c r="POS211" s="287"/>
      <c r="POT211" s="287"/>
      <c r="POU211" s="287"/>
      <c r="POV211" s="287"/>
      <c r="POW211" s="287"/>
      <c r="POX211" s="287"/>
      <c r="POY211" s="287"/>
      <c r="POZ211" s="287"/>
      <c r="PPA211" s="287"/>
      <c r="PPB211" s="287"/>
      <c r="PPC211" s="287"/>
      <c r="PPD211" s="287"/>
      <c r="PPE211" s="287"/>
      <c r="PPF211" s="287"/>
      <c r="PPG211" s="287"/>
      <c r="PPH211" s="287"/>
      <c r="PPI211" s="287"/>
      <c r="PPJ211" s="287"/>
      <c r="PPK211" s="287"/>
      <c r="PPL211" s="287"/>
      <c r="PPM211" s="287"/>
      <c r="PPN211" s="287"/>
      <c r="PPO211" s="287"/>
      <c r="PPP211" s="287"/>
      <c r="PPQ211" s="287"/>
      <c r="PPR211" s="287"/>
      <c r="PPS211" s="287"/>
      <c r="PPT211" s="287"/>
      <c r="PPU211" s="287"/>
      <c r="PPV211" s="287"/>
      <c r="PPW211" s="287"/>
      <c r="PPX211" s="287"/>
      <c r="PPY211" s="287"/>
      <c r="PPZ211" s="287"/>
      <c r="PQA211" s="287"/>
      <c r="PQB211" s="287"/>
      <c r="PQC211" s="287"/>
      <c r="PQD211" s="287"/>
      <c r="PQE211" s="287"/>
      <c r="PQF211" s="287"/>
      <c r="PQG211" s="287"/>
      <c r="PQH211" s="287"/>
      <c r="PQI211" s="287"/>
      <c r="PQJ211" s="287"/>
      <c r="PQK211" s="287"/>
      <c r="PQL211" s="287"/>
      <c r="PQM211" s="287"/>
      <c r="PQN211" s="287"/>
      <c r="PQO211" s="287"/>
      <c r="PQP211" s="287"/>
      <c r="PQQ211" s="287"/>
      <c r="PQR211" s="287"/>
      <c r="PQS211" s="287"/>
      <c r="PQT211" s="287"/>
      <c r="PQU211" s="287"/>
      <c r="PQV211" s="287"/>
      <c r="PQW211" s="287"/>
      <c r="PQX211" s="287"/>
      <c r="PQY211" s="287"/>
      <c r="PQZ211" s="287"/>
      <c r="PRA211" s="287"/>
      <c r="PRB211" s="287"/>
      <c r="PRC211" s="287"/>
      <c r="PRD211" s="287"/>
      <c r="PRE211" s="287"/>
      <c r="PRF211" s="287"/>
      <c r="PRG211" s="287"/>
      <c r="PRH211" s="287"/>
      <c r="PRI211" s="287"/>
      <c r="PRJ211" s="287"/>
      <c r="PRK211" s="287"/>
      <c r="PRL211" s="287"/>
      <c r="PRM211" s="287"/>
      <c r="PRN211" s="287"/>
      <c r="PRO211" s="287"/>
      <c r="PRP211" s="287"/>
      <c r="PRQ211" s="287"/>
      <c r="PRR211" s="287"/>
      <c r="PRS211" s="287"/>
      <c r="PRT211" s="287"/>
      <c r="PRU211" s="287"/>
      <c r="PRV211" s="287"/>
      <c r="PRW211" s="287"/>
      <c r="PRX211" s="287"/>
      <c r="PRY211" s="287"/>
      <c r="PRZ211" s="287"/>
      <c r="PSA211" s="287"/>
      <c r="PSB211" s="287"/>
      <c r="PSC211" s="287"/>
      <c r="PSD211" s="287"/>
      <c r="PSE211" s="287"/>
      <c r="PSF211" s="287"/>
      <c r="PSG211" s="287"/>
      <c r="PSH211" s="287"/>
      <c r="PSI211" s="287"/>
      <c r="PSJ211" s="287"/>
      <c r="PSK211" s="287"/>
      <c r="PSL211" s="287"/>
      <c r="PSM211" s="287"/>
      <c r="PSN211" s="287"/>
      <c r="PSO211" s="287"/>
      <c r="PSP211" s="287"/>
      <c r="PSQ211" s="287"/>
      <c r="PSR211" s="287"/>
      <c r="PSS211" s="287"/>
      <c r="PST211" s="287"/>
      <c r="PSU211" s="287"/>
      <c r="PSV211" s="287"/>
      <c r="PSW211" s="287"/>
      <c r="PSX211" s="287"/>
      <c r="PSY211" s="287"/>
      <c r="PSZ211" s="287"/>
      <c r="PTA211" s="287"/>
      <c r="PTB211" s="287"/>
      <c r="PTC211" s="287"/>
      <c r="PTD211" s="287"/>
      <c r="PTE211" s="287"/>
      <c r="PTF211" s="287"/>
      <c r="PTG211" s="287"/>
      <c r="PTH211" s="287"/>
      <c r="PTI211" s="287"/>
      <c r="PTJ211" s="287"/>
      <c r="PTK211" s="287"/>
      <c r="PTL211" s="287"/>
      <c r="PTM211" s="287"/>
      <c r="PTN211" s="287"/>
      <c r="PTO211" s="287"/>
      <c r="PTP211" s="287"/>
      <c r="PTQ211" s="287"/>
      <c r="PTR211" s="287"/>
      <c r="PTS211" s="287"/>
      <c r="PTT211" s="287"/>
      <c r="PTU211" s="287"/>
      <c r="PTV211" s="287"/>
      <c r="PTW211" s="287"/>
      <c r="PTX211" s="287"/>
      <c r="PTY211" s="287"/>
      <c r="PTZ211" s="287"/>
      <c r="PUA211" s="287"/>
      <c r="PUB211" s="287"/>
      <c r="PUC211" s="287"/>
      <c r="PUD211" s="287"/>
      <c r="PUE211" s="287"/>
      <c r="PUF211" s="287"/>
      <c r="PUG211" s="287"/>
      <c r="PUH211" s="287"/>
      <c r="PUI211" s="287"/>
      <c r="PUJ211" s="287"/>
      <c r="PUK211" s="287"/>
      <c r="PUL211" s="287"/>
      <c r="PUM211" s="287"/>
      <c r="PUN211" s="287"/>
      <c r="PUO211" s="287"/>
      <c r="PUP211" s="287"/>
      <c r="PUQ211" s="287"/>
      <c r="PUR211" s="287"/>
      <c r="PUS211" s="287"/>
      <c r="PUT211" s="287"/>
      <c r="PUU211" s="287"/>
      <c r="PUV211" s="287"/>
      <c r="PUW211" s="287"/>
      <c r="PUX211" s="287"/>
      <c r="PUY211" s="287"/>
      <c r="PUZ211" s="287"/>
      <c r="PVA211" s="287"/>
      <c r="PVB211" s="287"/>
      <c r="PVC211" s="287"/>
      <c r="PVD211" s="287"/>
      <c r="PVE211" s="287"/>
      <c r="PVF211" s="287"/>
      <c r="PVG211" s="287"/>
      <c r="PVH211" s="287"/>
      <c r="PVI211" s="287"/>
      <c r="PVJ211" s="287"/>
      <c r="PVK211" s="287"/>
      <c r="PVL211" s="287"/>
      <c r="PVM211" s="287"/>
      <c r="PVN211" s="287"/>
      <c r="PVO211" s="287"/>
      <c r="PVP211" s="287"/>
      <c r="PVQ211" s="287"/>
      <c r="PVR211" s="287"/>
      <c r="PVS211" s="287"/>
      <c r="PVT211" s="287"/>
      <c r="PVU211" s="287"/>
      <c r="PVV211" s="287"/>
      <c r="PVW211" s="287"/>
      <c r="PVX211" s="287"/>
      <c r="PVY211" s="287"/>
      <c r="PVZ211" s="287"/>
      <c r="PWA211" s="287"/>
      <c r="PWB211" s="287"/>
      <c r="PWC211" s="287"/>
      <c r="PWD211" s="287"/>
      <c r="PWE211" s="287"/>
      <c r="PWF211" s="287"/>
      <c r="PWG211" s="287"/>
      <c r="PWH211" s="287"/>
      <c r="PWI211" s="287"/>
      <c r="PWJ211" s="287"/>
      <c r="PWK211" s="287"/>
      <c r="PWL211" s="287"/>
      <c r="PWM211" s="287"/>
      <c r="PWN211" s="287"/>
      <c r="PWO211" s="287"/>
      <c r="PWP211" s="287"/>
      <c r="PWQ211" s="287"/>
      <c r="PWR211" s="287"/>
      <c r="PWS211" s="287"/>
      <c r="PWT211" s="287"/>
      <c r="PWU211" s="287"/>
      <c r="PWV211" s="287"/>
      <c r="PWW211" s="287"/>
      <c r="PWX211" s="287"/>
      <c r="PWY211" s="287"/>
      <c r="PWZ211" s="287"/>
      <c r="PXA211" s="287"/>
      <c r="PXB211" s="287"/>
      <c r="PXC211" s="287"/>
      <c r="PXD211" s="287"/>
      <c r="PXE211" s="287"/>
      <c r="PXF211" s="287"/>
      <c r="PXG211" s="287"/>
      <c r="PXH211" s="287"/>
      <c r="PXI211" s="287"/>
      <c r="PXJ211" s="287"/>
      <c r="PXK211" s="287"/>
      <c r="PXL211" s="287"/>
      <c r="PXM211" s="287"/>
      <c r="PXN211" s="287"/>
      <c r="PXO211" s="287"/>
      <c r="PXP211" s="287"/>
      <c r="PXQ211" s="287"/>
      <c r="PXR211" s="287"/>
      <c r="PXS211" s="287"/>
      <c r="PXT211" s="287"/>
      <c r="PXU211" s="287"/>
      <c r="PXV211" s="287"/>
      <c r="PXW211" s="287"/>
      <c r="PXX211" s="287"/>
      <c r="PXY211" s="287"/>
      <c r="PXZ211" s="287"/>
      <c r="PYA211" s="287"/>
      <c r="PYB211" s="287"/>
      <c r="PYC211" s="287"/>
      <c r="PYD211" s="287"/>
      <c r="PYE211" s="287"/>
      <c r="PYF211" s="287"/>
      <c r="PYG211" s="287"/>
      <c r="PYH211" s="287"/>
      <c r="PYI211" s="287"/>
      <c r="PYJ211" s="287"/>
      <c r="PYK211" s="287"/>
      <c r="PYL211" s="287"/>
      <c r="PYM211" s="287"/>
      <c r="PYN211" s="287"/>
      <c r="PYO211" s="287"/>
      <c r="PYP211" s="287"/>
      <c r="PYQ211" s="287"/>
      <c r="PYR211" s="287"/>
      <c r="PYS211" s="287"/>
      <c r="PYT211" s="287"/>
      <c r="PYU211" s="287"/>
      <c r="PYV211" s="287"/>
      <c r="PYW211" s="287"/>
      <c r="PYX211" s="287"/>
      <c r="PYY211" s="287"/>
      <c r="PYZ211" s="287"/>
      <c r="PZA211" s="287"/>
      <c r="PZB211" s="287"/>
      <c r="PZC211" s="287"/>
      <c r="PZD211" s="287"/>
      <c r="PZE211" s="287"/>
      <c r="PZF211" s="287"/>
      <c r="PZG211" s="287"/>
      <c r="PZH211" s="287"/>
      <c r="PZI211" s="287"/>
      <c r="PZJ211" s="287"/>
      <c r="PZK211" s="287"/>
      <c r="PZL211" s="287"/>
      <c r="PZM211" s="287"/>
      <c r="PZN211" s="287"/>
      <c r="PZO211" s="287"/>
      <c r="PZP211" s="287"/>
      <c r="PZQ211" s="287"/>
      <c r="PZR211" s="287"/>
      <c r="PZS211" s="287"/>
      <c r="PZT211" s="287"/>
      <c r="PZU211" s="287"/>
      <c r="PZV211" s="287"/>
      <c r="PZW211" s="287"/>
      <c r="PZX211" s="287"/>
      <c r="PZY211" s="287"/>
      <c r="PZZ211" s="287"/>
      <c r="QAA211" s="287"/>
      <c r="QAB211" s="287"/>
      <c r="QAC211" s="287"/>
      <c r="QAD211" s="287"/>
      <c r="QAE211" s="287"/>
      <c r="QAF211" s="287"/>
      <c r="QAG211" s="287"/>
      <c r="QAH211" s="287"/>
      <c r="QAI211" s="287"/>
      <c r="QAJ211" s="287"/>
      <c r="QAK211" s="287"/>
      <c r="QAL211" s="287"/>
      <c r="QAM211" s="287"/>
      <c r="QAN211" s="287"/>
      <c r="QAO211" s="287"/>
      <c r="QAP211" s="287"/>
      <c r="QAQ211" s="287"/>
      <c r="QAR211" s="287"/>
      <c r="QAS211" s="287"/>
      <c r="QAT211" s="287"/>
      <c r="QAU211" s="287"/>
      <c r="QAV211" s="287"/>
      <c r="QAW211" s="287"/>
      <c r="QAX211" s="287"/>
      <c r="QAY211" s="287"/>
      <c r="QAZ211" s="287"/>
      <c r="QBA211" s="287"/>
      <c r="QBB211" s="287"/>
      <c r="QBC211" s="287"/>
      <c r="QBD211" s="287"/>
      <c r="QBE211" s="287"/>
      <c r="QBF211" s="287"/>
      <c r="QBG211" s="287"/>
      <c r="QBH211" s="287"/>
      <c r="QBI211" s="287"/>
      <c r="QBJ211" s="287"/>
      <c r="QBK211" s="287"/>
      <c r="QBL211" s="287"/>
      <c r="QBM211" s="287"/>
      <c r="QBN211" s="287"/>
      <c r="QBO211" s="287"/>
      <c r="QBP211" s="287"/>
      <c r="QBQ211" s="287"/>
      <c r="QBR211" s="287"/>
      <c r="QBS211" s="287"/>
      <c r="QBT211" s="287"/>
      <c r="QBU211" s="287"/>
      <c r="QBV211" s="287"/>
      <c r="QBW211" s="287"/>
      <c r="QBX211" s="287"/>
      <c r="QBY211" s="287"/>
      <c r="QBZ211" s="287"/>
      <c r="QCA211" s="287"/>
      <c r="QCB211" s="287"/>
      <c r="QCC211" s="287"/>
      <c r="QCD211" s="287"/>
      <c r="QCE211" s="287"/>
      <c r="QCF211" s="287"/>
      <c r="QCG211" s="287"/>
      <c r="QCH211" s="287"/>
      <c r="QCI211" s="287"/>
      <c r="QCJ211" s="287"/>
      <c r="QCK211" s="287"/>
      <c r="QCL211" s="287"/>
      <c r="QCM211" s="287"/>
      <c r="QCN211" s="287"/>
      <c r="QCO211" s="287"/>
      <c r="QCP211" s="287"/>
      <c r="QCQ211" s="287"/>
      <c r="QCR211" s="287"/>
      <c r="QCS211" s="287"/>
      <c r="QCT211" s="287"/>
      <c r="QCU211" s="287"/>
      <c r="QCV211" s="287"/>
      <c r="QCW211" s="287"/>
      <c r="QCX211" s="287"/>
      <c r="QCY211" s="287"/>
      <c r="QCZ211" s="287"/>
      <c r="QDA211" s="287"/>
      <c r="QDB211" s="287"/>
      <c r="QDC211" s="287"/>
      <c r="QDD211" s="287"/>
      <c r="QDE211" s="287"/>
      <c r="QDF211" s="287"/>
      <c r="QDG211" s="287"/>
      <c r="QDH211" s="287"/>
      <c r="QDI211" s="287"/>
      <c r="QDJ211" s="287"/>
      <c r="QDK211" s="287"/>
      <c r="QDL211" s="287"/>
      <c r="QDM211" s="287"/>
      <c r="QDN211" s="287"/>
      <c r="QDO211" s="287"/>
      <c r="QDP211" s="287"/>
      <c r="QDQ211" s="287"/>
      <c r="QDR211" s="287"/>
      <c r="QDS211" s="287"/>
      <c r="QDT211" s="287"/>
      <c r="QDU211" s="287"/>
      <c r="QDV211" s="287"/>
      <c r="QDW211" s="287"/>
      <c r="QDX211" s="287"/>
      <c r="QDY211" s="287"/>
      <c r="QDZ211" s="287"/>
      <c r="QEA211" s="287"/>
      <c r="QEB211" s="287"/>
      <c r="QEC211" s="287"/>
      <c r="QED211" s="287"/>
      <c r="QEE211" s="287"/>
      <c r="QEF211" s="287"/>
      <c r="QEG211" s="287"/>
      <c r="QEH211" s="287"/>
      <c r="QEI211" s="287"/>
      <c r="QEJ211" s="287"/>
      <c r="QEK211" s="287"/>
      <c r="QEL211" s="287"/>
      <c r="QEM211" s="287"/>
      <c r="QEN211" s="287"/>
      <c r="QEO211" s="287"/>
      <c r="QEP211" s="287"/>
      <c r="QEQ211" s="287"/>
      <c r="QER211" s="287"/>
      <c r="QES211" s="287"/>
      <c r="QET211" s="287"/>
      <c r="QEU211" s="287"/>
      <c r="QEV211" s="287"/>
      <c r="QEW211" s="287"/>
      <c r="QEX211" s="287"/>
      <c r="QEY211" s="287"/>
      <c r="QEZ211" s="287"/>
      <c r="QFA211" s="287"/>
      <c r="QFB211" s="287"/>
      <c r="QFC211" s="287"/>
      <c r="QFD211" s="287"/>
      <c r="QFE211" s="287"/>
      <c r="QFF211" s="287"/>
      <c r="QFG211" s="287"/>
      <c r="QFH211" s="287"/>
      <c r="QFI211" s="287"/>
      <c r="QFJ211" s="287"/>
      <c r="QFK211" s="287"/>
      <c r="QFL211" s="287"/>
      <c r="QFM211" s="287"/>
      <c r="QFN211" s="287"/>
      <c r="QFO211" s="287"/>
      <c r="QFP211" s="287"/>
      <c r="QFQ211" s="287"/>
      <c r="QFR211" s="287"/>
      <c r="QFS211" s="287"/>
      <c r="QFT211" s="287"/>
      <c r="QFU211" s="287"/>
      <c r="QFV211" s="287"/>
      <c r="QFW211" s="287"/>
      <c r="QFX211" s="287"/>
      <c r="QFY211" s="287"/>
      <c r="QFZ211" s="287"/>
      <c r="QGA211" s="287"/>
      <c r="QGB211" s="287"/>
      <c r="QGC211" s="287"/>
      <c r="QGD211" s="287"/>
      <c r="QGE211" s="287"/>
      <c r="QGF211" s="287"/>
      <c r="QGG211" s="287"/>
      <c r="QGH211" s="287"/>
      <c r="QGI211" s="287"/>
      <c r="QGJ211" s="287"/>
      <c r="QGK211" s="287"/>
      <c r="QGL211" s="287"/>
      <c r="QGM211" s="287"/>
      <c r="QGN211" s="287"/>
      <c r="QGO211" s="287"/>
      <c r="QGP211" s="287"/>
      <c r="QGQ211" s="287"/>
      <c r="QGR211" s="287"/>
      <c r="QGS211" s="287"/>
      <c r="QGT211" s="287"/>
      <c r="QGU211" s="287"/>
      <c r="QGV211" s="287"/>
      <c r="QGW211" s="287"/>
      <c r="QGX211" s="287"/>
      <c r="QGY211" s="287"/>
      <c r="QGZ211" s="287"/>
      <c r="QHA211" s="287"/>
      <c r="QHB211" s="287"/>
      <c r="QHC211" s="287"/>
      <c r="QHD211" s="287"/>
      <c r="QHE211" s="287"/>
      <c r="QHF211" s="287"/>
      <c r="QHG211" s="287"/>
      <c r="QHH211" s="287"/>
      <c r="QHI211" s="287"/>
      <c r="QHJ211" s="287"/>
      <c r="QHK211" s="287"/>
      <c r="QHL211" s="287"/>
      <c r="QHM211" s="287"/>
      <c r="QHN211" s="287"/>
      <c r="QHO211" s="287"/>
      <c r="QHP211" s="287"/>
      <c r="QHQ211" s="287"/>
      <c r="QHR211" s="287"/>
      <c r="QHS211" s="287"/>
      <c r="QHT211" s="287"/>
      <c r="QHU211" s="287"/>
      <c r="QHV211" s="287"/>
      <c r="QHW211" s="287"/>
      <c r="QHX211" s="287"/>
      <c r="QHY211" s="287"/>
      <c r="QHZ211" s="287"/>
      <c r="QIA211" s="287"/>
      <c r="QIB211" s="287"/>
      <c r="QIC211" s="287"/>
      <c r="QID211" s="287"/>
      <c r="QIE211" s="287"/>
      <c r="QIF211" s="287"/>
      <c r="QIG211" s="287"/>
      <c r="QIH211" s="287"/>
      <c r="QII211" s="287"/>
      <c r="QIJ211" s="287"/>
      <c r="QIK211" s="287"/>
      <c r="QIL211" s="287"/>
      <c r="QIM211" s="287"/>
      <c r="QIN211" s="287"/>
      <c r="QIO211" s="287"/>
      <c r="QIP211" s="287"/>
      <c r="QIQ211" s="287"/>
      <c r="QIR211" s="287"/>
      <c r="QIS211" s="287"/>
      <c r="QIT211" s="287"/>
      <c r="QIU211" s="287"/>
      <c r="QIV211" s="287"/>
      <c r="QIW211" s="287"/>
      <c r="QIX211" s="287"/>
      <c r="QIY211" s="287"/>
      <c r="QIZ211" s="287"/>
      <c r="QJA211" s="287"/>
      <c r="QJB211" s="287"/>
      <c r="QJC211" s="287"/>
      <c r="QJD211" s="287"/>
      <c r="QJE211" s="287"/>
      <c r="QJF211" s="287"/>
      <c r="QJG211" s="287"/>
      <c r="QJH211" s="287"/>
      <c r="QJI211" s="287"/>
      <c r="QJJ211" s="287"/>
      <c r="QJK211" s="287"/>
      <c r="QJL211" s="287"/>
      <c r="QJM211" s="287"/>
      <c r="QJN211" s="287"/>
      <c r="QJO211" s="287"/>
      <c r="QJP211" s="287"/>
      <c r="QJQ211" s="287"/>
      <c r="QJR211" s="287"/>
      <c r="QJS211" s="287"/>
      <c r="QJT211" s="287"/>
      <c r="QJU211" s="287"/>
      <c r="QJV211" s="287"/>
      <c r="QJW211" s="287"/>
      <c r="QJX211" s="287"/>
      <c r="QJY211" s="287"/>
      <c r="QJZ211" s="287"/>
      <c r="QKA211" s="287"/>
      <c r="QKB211" s="287"/>
      <c r="QKC211" s="287"/>
      <c r="QKD211" s="287"/>
      <c r="QKE211" s="287"/>
      <c r="QKF211" s="287"/>
      <c r="QKG211" s="287"/>
      <c r="QKH211" s="287"/>
      <c r="QKI211" s="287"/>
      <c r="QKJ211" s="287"/>
      <c r="QKK211" s="287"/>
      <c r="QKL211" s="287"/>
      <c r="QKM211" s="287"/>
      <c r="QKN211" s="287"/>
      <c r="QKO211" s="287"/>
      <c r="QKP211" s="287"/>
      <c r="QKQ211" s="287"/>
      <c r="QKR211" s="287"/>
      <c r="QKS211" s="287"/>
      <c r="QKT211" s="287"/>
      <c r="QKU211" s="287"/>
      <c r="QKV211" s="287"/>
      <c r="QKW211" s="287"/>
      <c r="QKX211" s="287"/>
      <c r="QKY211" s="287"/>
      <c r="QKZ211" s="287"/>
      <c r="QLA211" s="287"/>
      <c r="QLB211" s="287"/>
      <c r="QLC211" s="287"/>
      <c r="QLD211" s="287"/>
      <c r="QLE211" s="287"/>
      <c r="QLF211" s="287"/>
      <c r="QLG211" s="287"/>
      <c r="QLH211" s="287"/>
      <c r="QLI211" s="287"/>
      <c r="QLJ211" s="287"/>
      <c r="QLK211" s="287"/>
      <c r="QLL211" s="287"/>
      <c r="QLM211" s="287"/>
      <c r="QLN211" s="287"/>
      <c r="QLO211" s="287"/>
      <c r="QLP211" s="287"/>
      <c r="QLQ211" s="287"/>
      <c r="QLR211" s="287"/>
      <c r="QLS211" s="287"/>
      <c r="QLT211" s="287"/>
      <c r="QLU211" s="287"/>
      <c r="QLV211" s="287"/>
      <c r="QLW211" s="287"/>
      <c r="QLX211" s="287"/>
      <c r="QLY211" s="287"/>
      <c r="QLZ211" s="287"/>
      <c r="QMA211" s="287"/>
      <c r="QMB211" s="287"/>
      <c r="QMC211" s="287"/>
      <c r="QMD211" s="287"/>
      <c r="QME211" s="287"/>
      <c r="QMF211" s="287"/>
      <c r="QMG211" s="287"/>
      <c r="QMH211" s="287"/>
      <c r="QMI211" s="287"/>
      <c r="QMJ211" s="287"/>
      <c r="QMK211" s="287"/>
      <c r="QML211" s="287"/>
      <c r="QMM211" s="287"/>
      <c r="QMN211" s="287"/>
      <c r="QMO211" s="287"/>
      <c r="QMP211" s="287"/>
      <c r="QMQ211" s="287"/>
      <c r="QMR211" s="287"/>
      <c r="QMS211" s="287"/>
      <c r="QMT211" s="287"/>
      <c r="QMU211" s="287"/>
      <c r="QMV211" s="287"/>
      <c r="QMW211" s="287"/>
      <c r="QMX211" s="287"/>
      <c r="QMY211" s="287"/>
      <c r="QMZ211" s="287"/>
      <c r="QNA211" s="287"/>
      <c r="QNB211" s="287"/>
      <c r="QNC211" s="287"/>
      <c r="QND211" s="287"/>
      <c r="QNE211" s="287"/>
      <c r="QNF211" s="287"/>
      <c r="QNG211" s="287"/>
      <c r="QNH211" s="287"/>
      <c r="QNI211" s="287"/>
      <c r="QNJ211" s="287"/>
      <c r="QNK211" s="287"/>
      <c r="QNL211" s="287"/>
      <c r="QNM211" s="287"/>
      <c r="QNN211" s="287"/>
      <c r="QNO211" s="287"/>
      <c r="QNP211" s="287"/>
      <c r="QNQ211" s="287"/>
      <c r="QNR211" s="287"/>
      <c r="QNS211" s="287"/>
      <c r="QNT211" s="287"/>
      <c r="QNU211" s="287"/>
      <c r="QNV211" s="287"/>
      <c r="QNW211" s="287"/>
      <c r="QNX211" s="287"/>
      <c r="QNY211" s="287"/>
      <c r="QNZ211" s="287"/>
      <c r="QOA211" s="287"/>
      <c r="QOB211" s="287"/>
      <c r="QOC211" s="287"/>
      <c r="QOD211" s="287"/>
      <c r="QOE211" s="287"/>
      <c r="QOF211" s="287"/>
      <c r="QOG211" s="287"/>
      <c r="QOH211" s="287"/>
      <c r="QOI211" s="287"/>
      <c r="QOJ211" s="287"/>
      <c r="QOK211" s="287"/>
      <c r="QOL211" s="287"/>
      <c r="QOM211" s="287"/>
      <c r="QON211" s="287"/>
      <c r="QOO211" s="287"/>
      <c r="QOP211" s="287"/>
      <c r="QOQ211" s="287"/>
      <c r="QOR211" s="287"/>
      <c r="QOS211" s="287"/>
      <c r="QOT211" s="287"/>
      <c r="QOU211" s="287"/>
      <c r="QOV211" s="287"/>
      <c r="QOW211" s="287"/>
      <c r="QOX211" s="287"/>
      <c r="QOY211" s="287"/>
      <c r="QOZ211" s="287"/>
      <c r="QPA211" s="287"/>
      <c r="QPB211" s="287"/>
      <c r="QPC211" s="287"/>
      <c r="QPD211" s="287"/>
      <c r="QPE211" s="287"/>
      <c r="QPF211" s="287"/>
      <c r="QPG211" s="287"/>
      <c r="QPH211" s="287"/>
      <c r="QPI211" s="287"/>
      <c r="QPJ211" s="287"/>
      <c r="QPK211" s="287"/>
      <c r="QPL211" s="287"/>
      <c r="QPM211" s="287"/>
      <c r="QPN211" s="287"/>
      <c r="QPO211" s="287"/>
      <c r="QPP211" s="287"/>
      <c r="QPQ211" s="287"/>
      <c r="QPR211" s="287"/>
      <c r="QPS211" s="287"/>
      <c r="QPT211" s="287"/>
      <c r="QPU211" s="287"/>
      <c r="QPV211" s="287"/>
      <c r="QPW211" s="287"/>
      <c r="QPX211" s="287"/>
      <c r="QPY211" s="287"/>
      <c r="QPZ211" s="287"/>
      <c r="QQA211" s="287"/>
      <c r="QQB211" s="287"/>
      <c r="QQC211" s="287"/>
      <c r="QQD211" s="287"/>
      <c r="QQE211" s="287"/>
      <c r="QQF211" s="287"/>
      <c r="QQG211" s="287"/>
      <c r="QQH211" s="287"/>
      <c r="QQI211" s="287"/>
      <c r="QQJ211" s="287"/>
      <c r="QQK211" s="287"/>
      <c r="QQL211" s="287"/>
      <c r="QQM211" s="287"/>
      <c r="QQN211" s="287"/>
      <c r="QQO211" s="287"/>
      <c r="QQP211" s="287"/>
      <c r="QQQ211" s="287"/>
      <c r="QQR211" s="287"/>
      <c r="QQS211" s="287"/>
      <c r="QQT211" s="287"/>
      <c r="QQU211" s="287"/>
      <c r="QQV211" s="287"/>
      <c r="QQW211" s="287"/>
      <c r="QQX211" s="287"/>
      <c r="QQY211" s="287"/>
      <c r="QQZ211" s="287"/>
      <c r="QRA211" s="287"/>
      <c r="QRB211" s="287"/>
      <c r="QRC211" s="287"/>
      <c r="QRD211" s="287"/>
      <c r="QRE211" s="287"/>
      <c r="QRF211" s="287"/>
      <c r="QRG211" s="287"/>
      <c r="QRH211" s="287"/>
      <c r="QRI211" s="287"/>
      <c r="QRJ211" s="287"/>
      <c r="QRK211" s="287"/>
      <c r="QRL211" s="287"/>
      <c r="QRM211" s="287"/>
      <c r="QRN211" s="287"/>
      <c r="QRO211" s="287"/>
      <c r="QRP211" s="287"/>
      <c r="QRQ211" s="287"/>
      <c r="QRR211" s="287"/>
      <c r="QRS211" s="287"/>
      <c r="QRT211" s="287"/>
      <c r="QRU211" s="287"/>
      <c r="QRV211" s="287"/>
      <c r="QRW211" s="287"/>
      <c r="QRX211" s="287"/>
      <c r="QRY211" s="287"/>
      <c r="QRZ211" s="287"/>
      <c r="QSA211" s="287"/>
      <c r="QSB211" s="287"/>
      <c r="QSC211" s="287"/>
      <c r="QSD211" s="287"/>
      <c r="QSE211" s="287"/>
      <c r="QSF211" s="287"/>
      <c r="QSG211" s="287"/>
      <c r="QSH211" s="287"/>
      <c r="QSI211" s="287"/>
      <c r="QSJ211" s="287"/>
      <c r="QSK211" s="287"/>
      <c r="QSL211" s="287"/>
      <c r="QSM211" s="287"/>
      <c r="QSN211" s="287"/>
      <c r="QSO211" s="287"/>
      <c r="QSP211" s="287"/>
      <c r="QSQ211" s="287"/>
      <c r="QSR211" s="287"/>
      <c r="QSS211" s="287"/>
      <c r="QST211" s="287"/>
      <c r="QSU211" s="287"/>
      <c r="QSV211" s="287"/>
      <c r="QSW211" s="287"/>
      <c r="QSX211" s="287"/>
      <c r="QSY211" s="287"/>
      <c r="QSZ211" s="287"/>
      <c r="QTA211" s="287"/>
      <c r="QTB211" s="287"/>
      <c r="QTC211" s="287"/>
      <c r="QTD211" s="287"/>
      <c r="QTE211" s="287"/>
      <c r="QTF211" s="287"/>
      <c r="QTG211" s="287"/>
      <c r="QTH211" s="287"/>
      <c r="QTI211" s="287"/>
      <c r="QTJ211" s="287"/>
      <c r="QTK211" s="287"/>
      <c r="QTL211" s="287"/>
      <c r="QTM211" s="287"/>
      <c r="QTN211" s="287"/>
      <c r="QTO211" s="287"/>
      <c r="QTP211" s="287"/>
      <c r="QTQ211" s="287"/>
      <c r="QTR211" s="287"/>
      <c r="QTS211" s="287"/>
      <c r="QTT211" s="287"/>
      <c r="QTU211" s="287"/>
      <c r="QTV211" s="287"/>
      <c r="QTW211" s="287"/>
      <c r="QTX211" s="287"/>
      <c r="QTY211" s="287"/>
      <c r="QTZ211" s="287"/>
      <c r="QUA211" s="287"/>
      <c r="QUB211" s="287"/>
      <c r="QUC211" s="287"/>
      <c r="QUD211" s="287"/>
      <c r="QUE211" s="287"/>
      <c r="QUF211" s="287"/>
      <c r="QUG211" s="287"/>
      <c r="QUH211" s="287"/>
      <c r="QUI211" s="287"/>
      <c r="QUJ211" s="287"/>
      <c r="QUK211" s="287"/>
      <c r="QUL211" s="287"/>
      <c r="QUM211" s="287"/>
      <c r="QUN211" s="287"/>
      <c r="QUO211" s="287"/>
      <c r="QUP211" s="287"/>
      <c r="QUQ211" s="287"/>
      <c r="QUR211" s="287"/>
      <c r="QUS211" s="287"/>
      <c r="QUT211" s="287"/>
      <c r="QUU211" s="287"/>
      <c r="QUV211" s="287"/>
      <c r="QUW211" s="287"/>
      <c r="QUX211" s="287"/>
      <c r="QUY211" s="287"/>
      <c r="QUZ211" s="287"/>
      <c r="QVA211" s="287"/>
      <c r="QVB211" s="287"/>
      <c r="QVC211" s="287"/>
      <c r="QVD211" s="287"/>
      <c r="QVE211" s="287"/>
      <c r="QVF211" s="287"/>
      <c r="QVG211" s="287"/>
      <c r="QVH211" s="287"/>
      <c r="QVI211" s="287"/>
      <c r="QVJ211" s="287"/>
      <c r="QVK211" s="287"/>
      <c r="QVL211" s="287"/>
      <c r="QVM211" s="287"/>
      <c r="QVN211" s="287"/>
      <c r="QVO211" s="287"/>
      <c r="QVP211" s="287"/>
      <c r="QVQ211" s="287"/>
      <c r="QVR211" s="287"/>
      <c r="QVS211" s="287"/>
      <c r="QVT211" s="287"/>
      <c r="QVU211" s="287"/>
      <c r="QVV211" s="287"/>
      <c r="QVW211" s="287"/>
      <c r="QVX211" s="287"/>
      <c r="QVY211" s="287"/>
      <c r="QVZ211" s="287"/>
      <c r="QWA211" s="287"/>
      <c r="QWB211" s="287"/>
      <c r="QWC211" s="287"/>
      <c r="QWD211" s="287"/>
      <c r="QWE211" s="287"/>
      <c r="QWF211" s="287"/>
      <c r="QWG211" s="287"/>
      <c r="QWH211" s="287"/>
      <c r="QWI211" s="287"/>
      <c r="QWJ211" s="287"/>
      <c r="QWK211" s="287"/>
      <c r="QWL211" s="287"/>
      <c r="QWM211" s="287"/>
      <c r="QWN211" s="287"/>
      <c r="QWO211" s="287"/>
      <c r="QWP211" s="287"/>
      <c r="QWQ211" s="287"/>
      <c r="QWR211" s="287"/>
      <c r="QWS211" s="287"/>
      <c r="QWT211" s="287"/>
      <c r="QWU211" s="287"/>
      <c r="QWV211" s="287"/>
      <c r="QWW211" s="287"/>
      <c r="QWX211" s="287"/>
      <c r="QWY211" s="287"/>
      <c r="QWZ211" s="287"/>
      <c r="QXA211" s="287"/>
      <c r="QXB211" s="287"/>
      <c r="QXC211" s="287"/>
      <c r="QXD211" s="287"/>
      <c r="QXE211" s="287"/>
      <c r="QXF211" s="287"/>
      <c r="QXG211" s="287"/>
      <c r="QXH211" s="287"/>
      <c r="QXI211" s="287"/>
      <c r="QXJ211" s="287"/>
      <c r="QXK211" s="287"/>
      <c r="QXL211" s="287"/>
      <c r="QXM211" s="287"/>
      <c r="QXN211" s="287"/>
      <c r="QXO211" s="287"/>
      <c r="QXP211" s="287"/>
      <c r="QXQ211" s="287"/>
      <c r="QXR211" s="287"/>
      <c r="QXS211" s="287"/>
      <c r="QXT211" s="287"/>
      <c r="QXU211" s="287"/>
      <c r="QXV211" s="287"/>
      <c r="QXW211" s="287"/>
      <c r="QXX211" s="287"/>
      <c r="QXY211" s="287"/>
      <c r="QXZ211" s="287"/>
      <c r="QYA211" s="287"/>
      <c r="QYB211" s="287"/>
      <c r="QYC211" s="287"/>
      <c r="QYD211" s="287"/>
      <c r="QYE211" s="287"/>
      <c r="QYF211" s="287"/>
      <c r="QYG211" s="287"/>
      <c r="QYH211" s="287"/>
      <c r="QYI211" s="287"/>
      <c r="QYJ211" s="287"/>
      <c r="QYK211" s="287"/>
      <c r="QYL211" s="287"/>
      <c r="QYM211" s="287"/>
      <c r="QYN211" s="287"/>
      <c r="QYO211" s="287"/>
      <c r="QYP211" s="287"/>
      <c r="QYQ211" s="287"/>
      <c r="QYR211" s="287"/>
      <c r="QYS211" s="287"/>
      <c r="QYT211" s="287"/>
      <c r="QYU211" s="287"/>
      <c r="QYV211" s="287"/>
      <c r="QYW211" s="287"/>
      <c r="QYX211" s="287"/>
      <c r="QYY211" s="287"/>
      <c r="QYZ211" s="287"/>
      <c r="QZA211" s="287"/>
      <c r="QZB211" s="287"/>
      <c r="QZC211" s="287"/>
      <c r="QZD211" s="287"/>
      <c r="QZE211" s="287"/>
      <c r="QZF211" s="287"/>
      <c r="QZG211" s="287"/>
      <c r="QZH211" s="287"/>
      <c r="QZI211" s="287"/>
      <c r="QZJ211" s="287"/>
      <c r="QZK211" s="287"/>
      <c r="QZL211" s="287"/>
      <c r="QZM211" s="287"/>
      <c r="QZN211" s="287"/>
      <c r="QZO211" s="287"/>
      <c r="QZP211" s="287"/>
      <c r="QZQ211" s="287"/>
      <c r="QZR211" s="287"/>
      <c r="QZS211" s="287"/>
      <c r="QZT211" s="287"/>
      <c r="QZU211" s="287"/>
      <c r="QZV211" s="287"/>
      <c r="QZW211" s="287"/>
      <c r="QZX211" s="287"/>
      <c r="QZY211" s="287"/>
      <c r="QZZ211" s="287"/>
      <c r="RAA211" s="287"/>
      <c r="RAB211" s="287"/>
      <c r="RAC211" s="287"/>
      <c r="RAD211" s="287"/>
      <c r="RAE211" s="287"/>
      <c r="RAF211" s="287"/>
      <c r="RAG211" s="287"/>
      <c r="RAH211" s="287"/>
      <c r="RAI211" s="287"/>
      <c r="RAJ211" s="287"/>
      <c r="RAK211" s="287"/>
      <c r="RAL211" s="287"/>
      <c r="RAM211" s="287"/>
      <c r="RAN211" s="287"/>
      <c r="RAO211" s="287"/>
      <c r="RAP211" s="287"/>
      <c r="RAQ211" s="287"/>
      <c r="RAR211" s="287"/>
      <c r="RAS211" s="287"/>
      <c r="RAT211" s="287"/>
      <c r="RAU211" s="287"/>
      <c r="RAV211" s="287"/>
      <c r="RAW211" s="287"/>
      <c r="RAX211" s="287"/>
      <c r="RAY211" s="287"/>
      <c r="RAZ211" s="287"/>
      <c r="RBA211" s="287"/>
      <c r="RBB211" s="287"/>
      <c r="RBC211" s="287"/>
      <c r="RBD211" s="287"/>
      <c r="RBE211" s="287"/>
      <c r="RBF211" s="287"/>
      <c r="RBG211" s="287"/>
      <c r="RBH211" s="287"/>
      <c r="RBI211" s="287"/>
      <c r="RBJ211" s="287"/>
      <c r="RBK211" s="287"/>
      <c r="RBL211" s="287"/>
      <c r="RBM211" s="287"/>
      <c r="RBN211" s="287"/>
      <c r="RBO211" s="287"/>
      <c r="RBP211" s="287"/>
      <c r="RBQ211" s="287"/>
      <c r="RBR211" s="287"/>
      <c r="RBS211" s="287"/>
      <c r="RBT211" s="287"/>
      <c r="RBU211" s="287"/>
      <c r="RBV211" s="287"/>
      <c r="RBW211" s="287"/>
      <c r="RBX211" s="287"/>
      <c r="RBY211" s="287"/>
      <c r="RBZ211" s="287"/>
      <c r="RCA211" s="287"/>
      <c r="RCB211" s="287"/>
      <c r="RCC211" s="287"/>
      <c r="RCD211" s="287"/>
      <c r="RCE211" s="287"/>
      <c r="RCF211" s="287"/>
      <c r="RCG211" s="287"/>
      <c r="RCH211" s="287"/>
      <c r="RCI211" s="287"/>
      <c r="RCJ211" s="287"/>
      <c r="RCK211" s="287"/>
      <c r="RCL211" s="287"/>
      <c r="RCM211" s="287"/>
      <c r="RCN211" s="287"/>
      <c r="RCO211" s="287"/>
      <c r="RCP211" s="287"/>
      <c r="RCQ211" s="287"/>
      <c r="RCR211" s="287"/>
      <c r="RCS211" s="287"/>
      <c r="RCT211" s="287"/>
      <c r="RCU211" s="287"/>
      <c r="RCV211" s="287"/>
      <c r="RCW211" s="287"/>
      <c r="RCX211" s="287"/>
      <c r="RCY211" s="287"/>
      <c r="RCZ211" s="287"/>
      <c r="RDA211" s="287"/>
      <c r="RDB211" s="287"/>
      <c r="RDC211" s="287"/>
      <c r="RDD211" s="287"/>
      <c r="RDE211" s="287"/>
      <c r="RDF211" s="287"/>
      <c r="RDG211" s="287"/>
      <c r="RDH211" s="287"/>
      <c r="RDI211" s="287"/>
      <c r="RDJ211" s="287"/>
      <c r="RDK211" s="287"/>
      <c r="RDL211" s="287"/>
      <c r="RDM211" s="287"/>
      <c r="RDN211" s="287"/>
      <c r="RDO211" s="287"/>
      <c r="RDP211" s="287"/>
      <c r="RDQ211" s="287"/>
      <c r="RDR211" s="287"/>
      <c r="RDS211" s="287"/>
      <c r="RDT211" s="287"/>
      <c r="RDU211" s="287"/>
      <c r="RDV211" s="287"/>
      <c r="RDW211" s="287"/>
      <c r="RDX211" s="287"/>
      <c r="RDY211" s="287"/>
      <c r="RDZ211" s="287"/>
      <c r="REA211" s="287"/>
      <c r="REB211" s="287"/>
      <c r="REC211" s="287"/>
      <c r="RED211" s="287"/>
      <c r="REE211" s="287"/>
      <c r="REF211" s="287"/>
      <c r="REG211" s="287"/>
      <c r="REH211" s="287"/>
      <c r="REI211" s="287"/>
      <c r="REJ211" s="287"/>
      <c r="REK211" s="287"/>
      <c r="REL211" s="287"/>
      <c r="REM211" s="287"/>
      <c r="REN211" s="287"/>
      <c r="REO211" s="287"/>
      <c r="REP211" s="287"/>
      <c r="REQ211" s="287"/>
      <c r="RER211" s="287"/>
      <c r="RES211" s="287"/>
      <c r="RET211" s="287"/>
      <c r="REU211" s="287"/>
      <c r="REV211" s="287"/>
      <c r="REW211" s="287"/>
      <c r="REX211" s="287"/>
      <c r="REY211" s="287"/>
      <c r="REZ211" s="287"/>
      <c r="RFA211" s="287"/>
      <c r="RFB211" s="287"/>
      <c r="RFC211" s="287"/>
      <c r="RFD211" s="287"/>
      <c r="RFE211" s="287"/>
      <c r="RFF211" s="287"/>
      <c r="RFG211" s="287"/>
      <c r="RFH211" s="287"/>
      <c r="RFI211" s="287"/>
      <c r="RFJ211" s="287"/>
      <c r="RFK211" s="287"/>
      <c r="RFL211" s="287"/>
      <c r="RFM211" s="287"/>
      <c r="RFN211" s="287"/>
      <c r="RFO211" s="287"/>
      <c r="RFP211" s="287"/>
      <c r="RFQ211" s="287"/>
      <c r="RFR211" s="287"/>
      <c r="RFS211" s="287"/>
      <c r="RFT211" s="287"/>
      <c r="RFU211" s="287"/>
      <c r="RFV211" s="287"/>
      <c r="RFW211" s="287"/>
      <c r="RFX211" s="287"/>
      <c r="RFY211" s="287"/>
      <c r="RFZ211" s="287"/>
      <c r="RGA211" s="287"/>
      <c r="RGB211" s="287"/>
      <c r="RGC211" s="287"/>
      <c r="RGD211" s="287"/>
      <c r="RGE211" s="287"/>
      <c r="RGF211" s="287"/>
      <c r="RGG211" s="287"/>
      <c r="RGH211" s="287"/>
      <c r="RGI211" s="287"/>
      <c r="RGJ211" s="287"/>
      <c r="RGK211" s="287"/>
      <c r="RGL211" s="287"/>
      <c r="RGM211" s="287"/>
      <c r="RGN211" s="287"/>
      <c r="RGO211" s="287"/>
      <c r="RGP211" s="287"/>
      <c r="RGQ211" s="287"/>
      <c r="RGR211" s="287"/>
      <c r="RGS211" s="287"/>
      <c r="RGT211" s="287"/>
      <c r="RGU211" s="287"/>
      <c r="RGV211" s="287"/>
      <c r="RGW211" s="287"/>
      <c r="RGX211" s="287"/>
      <c r="RGY211" s="287"/>
      <c r="RGZ211" s="287"/>
      <c r="RHA211" s="287"/>
      <c r="RHB211" s="287"/>
      <c r="RHC211" s="287"/>
      <c r="RHD211" s="287"/>
      <c r="RHE211" s="287"/>
      <c r="RHF211" s="287"/>
      <c r="RHG211" s="287"/>
      <c r="RHH211" s="287"/>
      <c r="RHI211" s="287"/>
      <c r="RHJ211" s="287"/>
      <c r="RHK211" s="287"/>
      <c r="RHL211" s="287"/>
      <c r="RHM211" s="287"/>
      <c r="RHN211" s="287"/>
      <c r="RHO211" s="287"/>
      <c r="RHP211" s="287"/>
      <c r="RHQ211" s="287"/>
      <c r="RHR211" s="287"/>
      <c r="RHS211" s="287"/>
      <c r="RHT211" s="287"/>
      <c r="RHU211" s="287"/>
      <c r="RHV211" s="287"/>
      <c r="RHW211" s="287"/>
      <c r="RHX211" s="287"/>
      <c r="RHY211" s="287"/>
      <c r="RHZ211" s="287"/>
      <c r="RIA211" s="287"/>
      <c r="RIB211" s="287"/>
      <c r="RIC211" s="287"/>
      <c r="RID211" s="287"/>
      <c r="RIE211" s="287"/>
      <c r="RIF211" s="287"/>
      <c r="RIG211" s="287"/>
      <c r="RIH211" s="287"/>
      <c r="RII211" s="287"/>
      <c r="RIJ211" s="287"/>
      <c r="RIK211" s="287"/>
      <c r="RIL211" s="287"/>
      <c r="RIM211" s="287"/>
      <c r="RIN211" s="287"/>
      <c r="RIO211" s="287"/>
      <c r="RIP211" s="287"/>
      <c r="RIQ211" s="287"/>
      <c r="RIR211" s="287"/>
      <c r="RIS211" s="287"/>
      <c r="RIT211" s="287"/>
      <c r="RIU211" s="287"/>
      <c r="RIV211" s="287"/>
      <c r="RIW211" s="287"/>
      <c r="RIX211" s="287"/>
      <c r="RIY211" s="287"/>
      <c r="RIZ211" s="287"/>
      <c r="RJA211" s="287"/>
      <c r="RJB211" s="287"/>
      <c r="RJC211" s="287"/>
      <c r="RJD211" s="287"/>
      <c r="RJE211" s="287"/>
      <c r="RJF211" s="287"/>
      <c r="RJG211" s="287"/>
      <c r="RJH211" s="287"/>
      <c r="RJI211" s="287"/>
      <c r="RJJ211" s="287"/>
      <c r="RJK211" s="287"/>
      <c r="RJL211" s="287"/>
      <c r="RJM211" s="287"/>
      <c r="RJN211" s="287"/>
      <c r="RJO211" s="287"/>
      <c r="RJP211" s="287"/>
      <c r="RJQ211" s="287"/>
      <c r="RJR211" s="287"/>
      <c r="RJS211" s="287"/>
      <c r="RJT211" s="287"/>
      <c r="RJU211" s="287"/>
      <c r="RJV211" s="287"/>
      <c r="RJW211" s="287"/>
      <c r="RJX211" s="287"/>
      <c r="RJY211" s="287"/>
      <c r="RJZ211" s="287"/>
      <c r="RKA211" s="287"/>
      <c r="RKB211" s="287"/>
      <c r="RKC211" s="287"/>
      <c r="RKD211" s="287"/>
      <c r="RKE211" s="287"/>
      <c r="RKF211" s="287"/>
      <c r="RKG211" s="287"/>
      <c r="RKH211" s="287"/>
      <c r="RKI211" s="287"/>
      <c r="RKJ211" s="287"/>
      <c r="RKK211" s="287"/>
      <c r="RKL211" s="287"/>
      <c r="RKM211" s="287"/>
      <c r="RKN211" s="287"/>
      <c r="RKO211" s="287"/>
      <c r="RKP211" s="287"/>
      <c r="RKQ211" s="287"/>
      <c r="RKR211" s="287"/>
      <c r="RKS211" s="287"/>
      <c r="RKT211" s="287"/>
      <c r="RKU211" s="287"/>
      <c r="RKV211" s="287"/>
      <c r="RKW211" s="287"/>
      <c r="RKX211" s="287"/>
      <c r="RKY211" s="287"/>
      <c r="RKZ211" s="287"/>
      <c r="RLA211" s="287"/>
      <c r="RLB211" s="287"/>
      <c r="RLC211" s="287"/>
      <c r="RLD211" s="287"/>
      <c r="RLE211" s="287"/>
      <c r="RLF211" s="287"/>
      <c r="RLG211" s="287"/>
      <c r="RLH211" s="287"/>
      <c r="RLI211" s="287"/>
      <c r="RLJ211" s="287"/>
      <c r="RLK211" s="287"/>
      <c r="RLL211" s="287"/>
      <c r="RLM211" s="287"/>
      <c r="RLN211" s="287"/>
      <c r="RLO211" s="287"/>
      <c r="RLP211" s="287"/>
      <c r="RLQ211" s="287"/>
      <c r="RLR211" s="287"/>
      <c r="RLS211" s="287"/>
      <c r="RLT211" s="287"/>
      <c r="RLU211" s="287"/>
      <c r="RLV211" s="287"/>
      <c r="RLW211" s="287"/>
      <c r="RLX211" s="287"/>
      <c r="RLY211" s="287"/>
      <c r="RLZ211" s="287"/>
      <c r="RMA211" s="287"/>
      <c r="RMB211" s="287"/>
      <c r="RMC211" s="287"/>
      <c r="RMD211" s="287"/>
      <c r="RME211" s="287"/>
      <c r="RMF211" s="287"/>
      <c r="RMG211" s="287"/>
      <c r="RMH211" s="287"/>
      <c r="RMI211" s="287"/>
      <c r="RMJ211" s="287"/>
      <c r="RMK211" s="287"/>
      <c r="RML211" s="287"/>
      <c r="RMM211" s="287"/>
      <c r="RMN211" s="287"/>
      <c r="RMO211" s="287"/>
      <c r="RMP211" s="287"/>
      <c r="RMQ211" s="287"/>
      <c r="RMR211" s="287"/>
      <c r="RMS211" s="287"/>
      <c r="RMT211" s="287"/>
      <c r="RMU211" s="287"/>
      <c r="RMV211" s="287"/>
      <c r="RMW211" s="287"/>
      <c r="RMX211" s="287"/>
      <c r="RMY211" s="287"/>
      <c r="RMZ211" s="287"/>
      <c r="RNA211" s="287"/>
      <c r="RNB211" s="287"/>
      <c r="RNC211" s="287"/>
      <c r="RND211" s="287"/>
      <c r="RNE211" s="287"/>
      <c r="RNF211" s="287"/>
      <c r="RNG211" s="287"/>
      <c r="RNH211" s="287"/>
      <c r="RNI211" s="287"/>
      <c r="RNJ211" s="287"/>
      <c r="RNK211" s="287"/>
      <c r="RNL211" s="287"/>
      <c r="RNM211" s="287"/>
      <c r="RNN211" s="287"/>
      <c r="RNO211" s="287"/>
      <c r="RNP211" s="287"/>
      <c r="RNQ211" s="287"/>
      <c r="RNR211" s="287"/>
      <c r="RNS211" s="287"/>
      <c r="RNT211" s="287"/>
      <c r="RNU211" s="287"/>
      <c r="RNV211" s="287"/>
      <c r="RNW211" s="287"/>
      <c r="RNX211" s="287"/>
      <c r="RNY211" s="287"/>
      <c r="RNZ211" s="287"/>
      <c r="ROA211" s="287"/>
      <c r="ROB211" s="287"/>
      <c r="ROC211" s="287"/>
      <c r="ROD211" s="287"/>
      <c r="ROE211" s="287"/>
      <c r="ROF211" s="287"/>
      <c r="ROG211" s="287"/>
      <c r="ROH211" s="287"/>
      <c r="ROI211" s="287"/>
      <c r="ROJ211" s="287"/>
      <c r="ROK211" s="287"/>
      <c r="ROL211" s="287"/>
      <c r="ROM211" s="287"/>
      <c r="RON211" s="287"/>
      <c r="ROO211" s="287"/>
      <c r="ROP211" s="287"/>
      <c r="ROQ211" s="287"/>
      <c r="ROR211" s="287"/>
      <c r="ROS211" s="287"/>
      <c r="ROT211" s="287"/>
      <c r="ROU211" s="287"/>
      <c r="ROV211" s="287"/>
      <c r="ROW211" s="287"/>
      <c r="ROX211" s="287"/>
      <c r="ROY211" s="287"/>
      <c r="ROZ211" s="287"/>
      <c r="RPA211" s="287"/>
      <c r="RPB211" s="287"/>
      <c r="RPC211" s="287"/>
      <c r="RPD211" s="287"/>
      <c r="RPE211" s="287"/>
      <c r="RPF211" s="287"/>
      <c r="RPG211" s="287"/>
      <c r="RPH211" s="287"/>
      <c r="RPI211" s="287"/>
      <c r="RPJ211" s="287"/>
      <c r="RPK211" s="287"/>
      <c r="RPL211" s="287"/>
      <c r="RPM211" s="287"/>
      <c r="RPN211" s="287"/>
      <c r="RPO211" s="287"/>
      <c r="RPP211" s="287"/>
      <c r="RPQ211" s="287"/>
      <c r="RPR211" s="287"/>
      <c r="RPS211" s="287"/>
      <c r="RPT211" s="287"/>
      <c r="RPU211" s="287"/>
      <c r="RPV211" s="287"/>
      <c r="RPW211" s="287"/>
      <c r="RPX211" s="287"/>
      <c r="RPY211" s="287"/>
      <c r="RPZ211" s="287"/>
      <c r="RQA211" s="287"/>
      <c r="RQB211" s="287"/>
      <c r="RQC211" s="287"/>
      <c r="RQD211" s="287"/>
      <c r="RQE211" s="287"/>
      <c r="RQF211" s="287"/>
      <c r="RQG211" s="287"/>
      <c r="RQH211" s="287"/>
      <c r="RQI211" s="287"/>
      <c r="RQJ211" s="287"/>
      <c r="RQK211" s="287"/>
      <c r="RQL211" s="287"/>
      <c r="RQM211" s="287"/>
      <c r="RQN211" s="287"/>
      <c r="RQO211" s="287"/>
      <c r="RQP211" s="287"/>
      <c r="RQQ211" s="287"/>
      <c r="RQR211" s="287"/>
      <c r="RQS211" s="287"/>
      <c r="RQT211" s="287"/>
      <c r="RQU211" s="287"/>
      <c r="RQV211" s="287"/>
      <c r="RQW211" s="287"/>
      <c r="RQX211" s="287"/>
      <c r="RQY211" s="287"/>
      <c r="RQZ211" s="287"/>
      <c r="RRA211" s="287"/>
      <c r="RRB211" s="287"/>
      <c r="RRC211" s="287"/>
      <c r="RRD211" s="287"/>
      <c r="RRE211" s="287"/>
      <c r="RRF211" s="287"/>
      <c r="RRG211" s="287"/>
      <c r="RRH211" s="287"/>
      <c r="RRI211" s="287"/>
      <c r="RRJ211" s="287"/>
      <c r="RRK211" s="287"/>
      <c r="RRL211" s="287"/>
      <c r="RRM211" s="287"/>
      <c r="RRN211" s="287"/>
      <c r="RRO211" s="287"/>
      <c r="RRP211" s="287"/>
      <c r="RRQ211" s="287"/>
      <c r="RRR211" s="287"/>
      <c r="RRS211" s="287"/>
      <c r="RRT211" s="287"/>
      <c r="RRU211" s="287"/>
      <c r="RRV211" s="287"/>
      <c r="RRW211" s="287"/>
      <c r="RRX211" s="287"/>
      <c r="RRY211" s="287"/>
      <c r="RRZ211" s="287"/>
      <c r="RSA211" s="287"/>
      <c r="RSB211" s="287"/>
      <c r="RSC211" s="287"/>
      <c r="RSD211" s="287"/>
      <c r="RSE211" s="287"/>
      <c r="RSF211" s="287"/>
      <c r="RSG211" s="287"/>
      <c r="RSH211" s="287"/>
      <c r="RSI211" s="287"/>
      <c r="RSJ211" s="287"/>
      <c r="RSK211" s="287"/>
      <c r="RSL211" s="287"/>
      <c r="RSM211" s="287"/>
      <c r="RSN211" s="287"/>
      <c r="RSO211" s="287"/>
      <c r="RSP211" s="287"/>
      <c r="RSQ211" s="287"/>
      <c r="RSR211" s="287"/>
      <c r="RSS211" s="287"/>
      <c r="RST211" s="287"/>
      <c r="RSU211" s="287"/>
      <c r="RSV211" s="287"/>
      <c r="RSW211" s="287"/>
      <c r="RSX211" s="287"/>
      <c r="RSY211" s="287"/>
      <c r="RSZ211" s="287"/>
      <c r="RTA211" s="287"/>
      <c r="RTB211" s="287"/>
      <c r="RTC211" s="287"/>
      <c r="RTD211" s="287"/>
      <c r="RTE211" s="287"/>
      <c r="RTF211" s="287"/>
      <c r="RTG211" s="287"/>
      <c r="RTH211" s="287"/>
      <c r="RTI211" s="287"/>
      <c r="RTJ211" s="287"/>
      <c r="RTK211" s="287"/>
      <c r="RTL211" s="287"/>
      <c r="RTM211" s="287"/>
      <c r="RTN211" s="287"/>
      <c r="RTO211" s="287"/>
      <c r="RTP211" s="287"/>
      <c r="RTQ211" s="287"/>
      <c r="RTR211" s="287"/>
      <c r="RTS211" s="287"/>
      <c r="RTT211" s="287"/>
      <c r="RTU211" s="287"/>
      <c r="RTV211" s="287"/>
      <c r="RTW211" s="287"/>
      <c r="RTX211" s="287"/>
      <c r="RTY211" s="287"/>
      <c r="RTZ211" s="287"/>
      <c r="RUA211" s="287"/>
      <c r="RUB211" s="287"/>
      <c r="RUC211" s="287"/>
      <c r="RUD211" s="287"/>
      <c r="RUE211" s="287"/>
      <c r="RUF211" s="287"/>
      <c r="RUG211" s="287"/>
      <c r="RUH211" s="287"/>
      <c r="RUI211" s="287"/>
      <c r="RUJ211" s="287"/>
      <c r="RUK211" s="287"/>
      <c r="RUL211" s="287"/>
      <c r="RUM211" s="287"/>
      <c r="RUN211" s="287"/>
      <c r="RUO211" s="287"/>
      <c r="RUP211" s="287"/>
      <c r="RUQ211" s="287"/>
      <c r="RUR211" s="287"/>
      <c r="RUS211" s="287"/>
      <c r="RUT211" s="287"/>
      <c r="RUU211" s="287"/>
      <c r="RUV211" s="287"/>
      <c r="RUW211" s="287"/>
      <c r="RUX211" s="287"/>
      <c r="RUY211" s="287"/>
      <c r="RUZ211" s="287"/>
      <c r="RVA211" s="287"/>
      <c r="RVB211" s="287"/>
      <c r="RVC211" s="287"/>
      <c r="RVD211" s="287"/>
      <c r="RVE211" s="287"/>
      <c r="RVF211" s="287"/>
      <c r="RVG211" s="287"/>
      <c r="RVH211" s="287"/>
      <c r="RVI211" s="287"/>
      <c r="RVJ211" s="287"/>
      <c r="RVK211" s="287"/>
      <c r="RVL211" s="287"/>
      <c r="RVM211" s="287"/>
      <c r="RVN211" s="287"/>
      <c r="RVO211" s="287"/>
      <c r="RVP211" s="287"/>
      <c r="RVQ211" s="287"/>
      <c r="RVR211" s="287"/>
      <c r="RVS211" s="287"/>
      <c r="RVT211" s="287"/>
      <c r="RVU211" s="287"/>
      <c r="RVV211" s="287"/>
      <c r="RVW211" s="287"/>
      <c r="RVX211" s="287"/>
      <c r="RVY211" s="287"/>
      <c r="RVZ211" s="287"/>
      <c r="RWA211" s="287"/>
      <c r="RWB211" s="287"/>
      <c r="RWC211" s="287"/>
      <c r="RWD211" s="287"/>
      <c r="RWE211" s="287"/>
      <c r="RWF211" s="287"/>
      <c r="RWG211" s="287"/>
      <c r="RWH211" s="287"/>
      <c r="RWI211" s="287"/>
      <c r="RWJ211" s="287"/>
      <c r="RWK211" s="287"/>
      <c r="RWL211" s="287"/>
      <c r="RWM211" s="287"/>
      <c r="RWN211" s="287"/>
      <c r="RWO211" s="287"/>
      <c r="RWP211" s="287"/>
      <c r="RWQ211" s="287"/>
      <c r="RWR211" s="287"/>
      <c r="RWS211" s="287"/>
      <c r="RWT211" s="287"/>
      <c r="RWU211" s="287"/>
      <c r="RWV211" s="287"/>
      <c r="RWW211" s="287"/>
      <c r="RWX211" s="287"/>
      <c r="RWY211" s="287"/>
      <c r="RWZ211" s="287"/>
      <c r="RXA211" s="287"/>
      <c r="RXB211" s="287"/>
      <c r="RXC211" s="287"/>
      <c r="RXD211" s="287"/>
      <c r="RXE211" s="287"/>
      <c r="RXF211" s="287"/>
      <c r="RXG211" s="287"/>
      <c r="RXH211" s="287"/>
      <c r="RXI211" s="287"/>
      <c r="RXJ211" s="287"/>
      <c r="RXK211" s="287"/>
      <c r="RXL211" s="287"/>
      <c r="RXM211" s="287"/>
      <c r="RXN211" s="287"/>
      <c r="RXO211" s="287"/>
      <c r="RXP211" s="287"/>
      <c r="RXQ211" s="287"/>
      <c r="RXR211" s="287"/>
      <c r="RXS211" s="287"/>
      <c r="RXT211" s="287"/>
      <c r="RXU211" s="287"/>
      <c r="RXV211" s="287"/>
      <c r="RXW211" s="287"/>
      <c r="RXX211" s="287"/>
      <c r="RXY211" s="287"/>
      <c r="RXZ211" s="287"/>
      <c r="RYA211" s="287"/>
      <c r="RYB211" s="287"/>
      <c r="RYC211" s="287"/>
      <c r="RYD211" s="287"/>
      <c r="RYE211" s="287"/>
      <c r="RYF211" s="287"/>
      <c r="RYG211" s="287"/>
      <c r="RYH211" s="287"/>
      <c r="RYI211" s="287"/>
      <c r="RYJ211" s="287"/>
      <c r="RYK211" s="287"/>
      <c r="RYL211" s="287"/>
      <c r="RYM211" s="287"/>
      <c r="RYN211" s="287"/>
      <c r="RYO211" s="287"/>
      <c r="RYP211" s="287"/>
      <c r="RYQ211" s="287"/>
      <c r="RYR211" s="287"/>
      <c r="RYS211" s="287"/>
      <c r="RYT211" s="287"/>
      <c r="RYU211" s="287"/>
      <c r="RYV211" s="287"/>
      <c r="RYW211" s="287"/>
      <c r="RYX211" s="287"/>
      <c r="RYY211" s="287"/>
      <c r="RYZ211" s="287"/>
      <c r="RZA211" s="287"/>
      <c r="RZB211" s="287"/>
      <c r="RZC211" s="287"/>
      <c r="RZD211" s="287"/>
      <c r="RZE211" s="287"/>
      <c r="RZF211" s="287"/>
      <c r="RZG211" s="287"/>
      <c r="RZH211" s="287"/>
      <c r="RZI211" s="287"/>
      <c r="RZJ211" s="287"/>
      <c r="RZK211" s="287"/>
      <c r="RZL211" s="287"/>
      <c r="RZM211" s="287"/>
      <c r="RZN211" s="287"/>
      <c r="RZO211" s="287"/>
      <c r="RZP211" s="287"/>
      <c r="RZQ211" s="287"/>
      <c r="RZR211" s="287"/>
      <c r="RZS211" s="287"/>
      <c r="RZT211" s="287"/>
      <c r="RZU211" s="287"/>
      <c r="RZV211" s="287"/>
      <c r="RZW211" s="287"/>
      <c r="RZX211" s="287"/>
      <c r="RZY211" s="287"/>
      <c r="RZZ211" s="287"/>
      <c r="SAA211" s="287"/>
      <c r="SAB211" s="287"/>
      <c r="SAC211" s="287"/>
      <c r="SAD211" s="287"/>
      <c r="SAE211" s="287"/>
      <c r="SAF211" s="287"/>
      <c r="SAG211" s="287"/>
      <c r="SAH211" s="287"/>
      <c r="SAI211" s="287"/>
      <c r="SAJ211" s="287"/>
      <c r="SAK211" s="287"/>
      <c r="SAL211" s="287"/>
      <c r="SAM211" s="287"/>
      <c r="SAN211" s="287"/>
      <c r="SAO211" s="287"/>
      <c r="SAP211" s="287"/>
      <c r="SAQ211" s="287"/>
      <c r="SAR211" s="287"/>
      <c r="SAS211" s="287"/>
      <c r="SAT211" s="287"/>
      <c r="SAU211" s="287"/>
      <c r="SAV211" s="287"/>
      <c r="SAW211" s="287"/>
      <c r="SAX211" s="287"/>
      <c r="SAY211" s="287"/>
      <c r="SAZ211" s="287"/>
      <c r="SBA211" s="287"/>
      <c r="SBB211" s="287"/>
      <c r="SBC211" s="287"/>
      <c r="SBD211" s="287"/>
      <c r="SBE211" s="287"/>
      <c r="SBF211" s="287"/>
      <c r="SBG211" s="287"/>
      <c r="SBH211" s="287"/>
      <c r="SBI211" s="287"/>
      <c r="SBJ211" s="287"/>
      <c r="SBK211" s="287"/>
      <c r="SBL211" s="287"/>
      <c r="SBM211" s="287"/>
      <c r="SBN211" s="287"/>
      <c r="SBO211" s="287"/>
      <c r="SBP211" s="287"/>
      <c r="SBQ211" s="287"/>
      <c r="SBR211" s="287"/>
      <c r="SBS211" s="287"/>
      <c r="SBT211" s="287"/>
      <c r="SBU211" s="287"/>
      <c r="SBV211" s="287"/>
      <c r="SBW211" s="287"/>
      <c r="SBX211" s="287"/>
      <c r="SBY211" s="287"/>
      <c r="SBZ211" s="287"/>
      <c r="SCA211" s="287"/>
      <c r="SCB211" s="287"/>
      <c r="SCC211" s="287"/>
      <c r="SCD211" s="287"/>
      <c r="SCE211" s="287"/>
      <c r="SCF211" s="287"/>
      <c r="SCG211" s="287"/>
      <c r="SCH211" s="287"/>
      <c r="SCI211" s="287"/>
      <c r="SCJ211" s="287"/>
      <c r="SCK211" s="287"/>
      <c r="SCL211" s="287"/>
      <c r="SCM211" s="287"/>
      <c r="SCN211" s="287"/>
      <c r="SCO211" s="287"/>
      <c r="SCP211" s="287"/>
      <c r="SCQ211" s="287"/>
      <c r="SCR211" s="287"/>
      <c r="SCS211" s="287"/>
      <c r="SCT211" s="287"/>
      <c r="SCU211" s="287"/>
      <c r="SCV211" s="287"/>
      <c r="SCW211" s="287"/>
      <c r="SCX211" s="287"/>
      <c r="SCY211" s="287"/>
      <c r="SCZ211" s="287"/>
      <c r="SDA211" s="287"/>
      <c r="SDB211" s="287"/>
      <c r="SDC211" s="287"/>
      <c r="SDD211" s="287"/>
      <c r="SDE211" s="287"/>
      <c r="SDF211" s="287"/>
      <c r="SDG211" s="287"/>
      <c r="SDH211" s="287"/>
      <c r="SDI211" s="287"/>
      <c r="SDJ211" s="287"/>
      <c r="SDK211" s="287"/>
      <c r="SDL211" s="287"/>
      <c r="SDM211" s="287"/>
      <c r="SDN211" s="287"/>
      <c r="SDO211" s="287"/>
      <c r="SDP211" s="287"/>
      <c r="SDQ211" s="287"/>
      <c r="SDR211" s="287"/>
      <c r="SDS211" s="287"/>
      <c r="SDT211" s="287"/>
      <c r="SDU211" s="287"/>
      <c r="SDV211" s="287"/>
      <c r="SDW211" s="287"/>
      <c r="SDX211" s="287"/>
      <c r="SDY211" s="287"/>
      <c r="SDZ211" s="287"/>
      <c r="SEA211" s="287"/>
      <c r="SEB211" s="287"/>
      <c r="SEC211" s="287"/>
      <c r="SED211" s="287"/>
      <c r="SEE211" s="287"/>
      <c r="SEF211" s="287"/>
      <c r="SEG211" s="287"/>
      <c r="SEH211" s="287"/>
      <c r="SEI211" s="287"/>
      <c r="SEJ211" s="287"/>
      <c r="SEK211" s="287"/>
      <c r="SEL211" s="287"/>
      <c r="SEM211" s="287"/>
      <c r="SEN211" s="287"/>
      <c r="SEO211" s="287"/>
      <c r="SEP211" s="287"/>
      <c r="SEQ211" s="287"/>
      <c r="SER211" s="287"/>
      <c r="SES211" s="287"/>
      <c r="SET211" s="287"/>
      <c r="SEU211" s="287"/>
      <c r="SEV211" s="287"/>
      <c r="SEW211" s="287"/>
      <c r="SEX211" s="287"/>
      <c r="SEY211" s="287"/>
      <c r="SEZ211" s="287"/>
      <c r="SFA211" s="287"/>
      <c r="SFB211" s="287"/>
      <c r="SFC211" s="287"/>
      <c r="SFD211" s="287"/>
      <c r="SFE211" s="287"/>
      <c r="SFF211" s="287"/>
      <c r="SFG211" s="287"/>
      <c r="SFH211" s="287"/>
      <c r="SFI211" s="287"/>
      <c r="SFJ211" s="287"/>
      <c r="SFK211" s="287"/>
      <c r="SFL211" s="287"/>
      <c r="SFM211" s="287"/>
      <c r="SFN211" s="287"/>
      <c r="SFO211" s="287"/>
      <c r="SFP211" s="287"/>
      <c r="SFQ211" s="287"/>
      <c r="SFR211" s="287"/>
      <c r="SFS211" s="287"/>
      <c r="SFT211" s="287"/>
      <c r="SFU211" s="287"/>
      <c r="SFV211" s="287"/>
      <c r="SFW211" s="287"/>
      <c r="SFX211" s="287"/>
      <c r="SFY211" s="287"/>
      <c r="SFZ211" s="287"/>
      <c r="SGA211" s="287"/>
      <c r="SGB211" s="287"/>
      <c r="SGC211" s="287"/>
      <c r="SGD211" s="287"/>
      <c r="SGE211" s="287"/>
      <c r="SGF211" s="287"/>
      <c r="SGG211" s="287"/>
      <c r="SGH211" s="287"/>
      <c r="SGI211" s="287"/>
      <c r="SGJ211" s="287"/>
      <c r="SGK211" s="287"/>
      <c r="SGL211" s="287"/>
      <c r="SGM211" s="287"/>
      <c r="SGN211" s="287"/>
      <c r="SGO211" s="287"/>
      <c r="SGP211" s="287"/>
      <c r="SGQ211" s="287"/>
      <c r="SGR211" s="287"/>
      <c r="SGS211" s="287"/>
      <c r="SGT211" s="287"/>
      <c r="SGU211" s="287"/>
      <c r="SGV211" s="287"/>
      <c r="SGW211" s="287"/>
      <c r="SGX211" s="287"/>
      <c r="SGY211" s="287"/>
      <c r="SGZ211" s="287"/>
      <c r="SHA211" s="287"/>
      <c r="SHB211" s="287"/>
      <c r="SHC211" s="287"/>
      <c r="SHD211" s="287"/>
      <c r="SHE211" s="287"/>
      <c r="SHF211" s="287"/>
      <c r="SHG211" s="287"/>
      <c r="SHH211" s="287"/>
      <c r="SHI211" s="287"/>
      <c r="SHJ211" s="287"/>
      <c r="SHK211" s="287"/>
      <c r="SHL211" s="287"/>
      <c r="SHM211" s="287"/>
      <c r="SHN211" s="287"/>
      <c r="SHO211" s="287"/>
      <c r="SHP211" s="287"/>
      <c r="SHQ211" s="287"/>
      <c r="SHR211" s="287"/>
      <c r="SHS211" s="287"/>
      <c r="SHT211" s="287"/>
      <c r="SHU211" s="287"/>
      <c r="SHV211" s="287"/>
      <c r="SHW211" s="287"/>
      <c r="SHX211" s="287"/>
      <c r="SHY211" s="287"/>
      <c r="SHZ211" s="287"/>
      <c r="SIA211" s="287"/>
      <c r="SIB211" s="287"/>
      <c r="SIC211" s="287"/>
      <c r="SID211" s="287"/>
      <c r="SIE211" s="287"/>
      <c r="SIF211" s="287"/>
      <c r="SIG211" s="287"/>
      <c r="SIH211" s="287"/>
      <c r="SII211" s="287"/>
      <c r="SIJ211" s="287"/>
      <c r="SIK211" s="287"/>
      <c r="SIL211" s="287"/>
      <c r="SIM211" s="287"/>
      <c r="SIN211" s="287"/>
      <c r="SIO211" s="287"/>
      <c r="SIP211" s="287"/>
      <c r="SIQ211" s="287"/>
      <c r="SIR211" s="287"/>
      <c r="SIS211" s="287"/>
      <c r="SIT211" s="287"/>
      <c r="SIU211" s="287"/>
      <c r="SIV211" s="287"/>
      <c r="SIW211" s="287"/>
      <c r="SIX211" s="287"/>
      <c r="SIY211" s="287"/>
      <c r="SIZ211" s="287"/>
      <c r="SJA211" s="287"/>
      <c r="SJB211" s="287"/>
      <c r="SJC211" s="287"/>
      <c r="SJD211" s="287"/>
      <c r="SJE211" s="287"/>
      <c r="SJF211" s="287"/>
      <c r="SJG211" s="287"/>
      <c r="SJH211" s="287"/>
      <c r="SJI211" s="287"/>
      <c r="SJJ211" s="287"/>
      <c r="SJK211" s="287"/>
      <c r="SJL211" s="287"/>
      <c r="SJM211" s="287"/>
      <c r="SJN211" s="287"/>
      <c r="SJO211" s="287"/>
      <c r="SJP211" s="287"/>
      <c r="SJQ211" s="287"/>
      <c r="SJR211" s="287"/>
      <c r="SJS211" s="287"/>
      <c r="SJT211" s="287"/>
      <c r="SJU211" s="287"/>
      <c r="SJV211" s="287"/>
      <c r="SJW211" s="287"/>
      <c r="SJX211" s="287"/>
      <c r="SJY211" s="287"/>
      <c r="SJZ211" s="287"/>
      <c r="SKA211" s="287"/>
      <c r="SKB211" s="287"/>
      <c r="SKC211" s="287"/>
      <c r="SKD211" s="287"/>
      <c r="SKE211" s="287"/>
      <c r="SKF211" s="287"/>
      <c r="SKG211" s="287"/>
      <c r="SKH211" s="287"/>
      <c r="SKI211" s="287"/>
      <c r="SKJ211" s="287"/>
      <c r="SKK211" s="287"/>
      <c r="SKL211" s="287"/>
      <c r="SKM211" s="287"/>
      <c r="SKN211" s="287"/>
      <c r="SKO211" s="287"/>
      <c r="SKP211" s="287"/>
      <c r="SKQ211" s="287"/>
      <c r="SKR211" s="287"/>
      <c r="SKS211" s="287"/>
      <c r="SKT211" s="287"/>
      <c r="SKU211" s="287"/>
      <c r="SKV211" s="287"/>
      <c r="SKW211" s="287"/>
      <c r="SKX211" s="287"/>
      <c r="SKY211" s="287"/>
      <c r="SKZ211" s="287"/>
      <c r="SLA211" s="287"/>
      <c r="SLB211" s="287"/>
      <c r="SLC211" s="287"/>
      <c r="SLD211" s="287"/>
      <c r="SLE211" s="287"/>
      <c r="SLF211" s="287"/>
      <c r="SLG211" s="287"/>
      <c r="SLH211" s="287"/>
      <c r="SLI211" s="287"/>
      <c r="SLJ211" s="287"/>
      <c r="SLK211" s="287"/>
      <c r="SLL211" s="287"/>
      <c r="SLM211" s="287"/>
      <c r="SLN211" s="287"/>
      <c r="SLO211" s="287"/>
      <c r="SLP211" s="287"/>
      <c r="SLQ211" s="287"/>
      <c r="SLR211" s="287"/>
      <c r="SLS211" s="287"/>
      <c r="SLT211" s="287"/>
      <c r="SLU211" s="287"/>
      <c r="SLV211" s="287"/>
      <c r="SLW211" s="287"/>
      <c r="SLX211" s="287"/>
      <c r="SLY211" s="287"/>
      <c r="SLZ211" s="287"/>
      <c r="SMA211" s="287"/>
      <c r="SMB211" s="287"/>
      <c r="SMC211" s="287"/>
      <c r="SMD211" s="287"/>
      <c r="SME211" s="287"/>
      <c r="SMF211" s="287"/>
      <c r="SMG211" s="287"/>
      <c r="SMH211" s="287"/>
      <c r="SMI211" s="287"/>
      <c r="SMJ211" s="287"/>
      <c r="SMK211" s="287"/>
      <c r="SML211" s="287"/>
      <c r="SMM211" s="287"/>
      <c r="SMN211" s="287"/>
      <c r="SMO211" s="287"/>
      <c r="SMP211" s="287"/>
      <c r="SMQ211" s="287"/>
      <c r="SMR211" s="287"/>
      <c r="SMS211" s="287"/>
      <c r="SMT211" s="287"/>
      <c r="SMU211" s="287"/>
      <c r="SMV211" s="287"/>
      <c r="SMW211" s="287"/>
      <c r="SMX211" s="287"/>
      <c r="SMY211" s="287"/>
      <c r="SMZ211" s="287"/>
      <c r="SNA211" s="287"/>
      <c r="SNB211" s="287"/>
      <c r="SNC211" s="287"/>
      <c r="SND211" s="287"/>
      <c r="SNE211" s="287"/>
      <c r="SNF211" s="287"/>
      <c r="SNG211" s="287"/>
      <c r="SNH211" s="287"/>
      <c r="SNI211" s="287"/>
      <c r="SNJ211" s="287"/>
      <c r="SNK211" s="287"/>
      <c r="SNL211" s="287"/>
      <c r="SNM211" s="287"/>
      <c r="SNN211" s="287"/>
      <c r="SNO211" s="287"/>
      <c r="SNP211" s="287"/>
      <c r="SNQ211" s="287"/>
      <c r="SNR211" s="287"/>
      <c r="SNS211" s="287"/>
      <c r="SNT211" s="287"/>
      <c r="SNU211" s="287"/>
      <c r="SNV211" s="287"/>
      <c r="SNW211" s="287"/>
      <c r="SNX211" s="287"/>
      <c r="SNY211" s="287"/>
      <c r="SNZ211" s="287"/>
      <c r="SOA211" s="287"/>
      <c r="SOB211" s="287"/>
      <c r="SOC211" s="287"/>
      <c r="SOD211" s="287"/>
      <c r="SOE211" s="287"/>
      <c r="SOF211" s="287"/>
      <c r="SOG211" s="287"/>
      <c r="SOH211" s="287"/>
      <c r="SOI211" s="287"/>
      <c r="SOJ211" s="287"/>
      <c r="SOK211" s="287"/>
      <c r="SOL211" s="287"/>
      <c r="SOM211" s="287"/>
      <c r="SON211" s="287"/>
      <c r="SOO211" s="287"/>
      <c r="SOP211" s="287"/>
      <c r="SOQ211" s="287"/>
      <c r="SOR211" s="287"/>
      <c r="SOS211" s="287"/>
      <c r="SOT211" s="287"/>
      <c r="SOU211" s="287"/>
      <c r="SOV211" s="287"/>
      <c r="SOW211" s="287"/>
      <c r="SOX211" s="287"/>
      <c r="SOY211" s="287"/>
      <c r="SOZ211" s="287"/>
      <c r="SPA211" s="287"/>
      <c r="SPB211" s="287"/>
      <c r="SPC211" s="287"/>
      <c r="SPD211" s="287"/>
      <c r="SPE211" s="287"/>
      <c r="SPF211" s="287"/>
      <c r="SPG211" s="287"/>
      <c r="SPH211" s="287"/>
      <c r="SPI211" s="287"/>
      <c r="SPJ211" s="287"/>
      <c r="SPK211" s="287"/>
      <c r="SPL211" s="287"/>
      <c r="SPM211" s="287"/>
      <c r="SPN211" s="287"/>
      <c r="SPO211" s="287"/>
      <c r="SPP211" s="287"/>
      <c r="SPQ211" s="287"/>
      <c r="SPR211" s="287"/>
      <c r="SPS211" s="287"/>
      <c r="SPT211" s="287"/>
      <c r="SPU211" s="287"/>
      <c r="SPV211" s="287"/>
      <c r="SPW211" s="287"/>
      <c r="SPX211" s="287"/>
      <c r="SPY211" s="287"/>
      <c r="SPZ211" s="287"/>
      <c r="SQA211" s="287"/>
      <c r="SQB211" s="287"/>
      <c r="SQC211" s="287"/>
      <c r="SQD211" s="287"/>
      <c r="SQE211" s="287"/>
      <c r="SQF211" s="287"/>
      <c r="SQG211" s="287"/>
      <c r="SQH211" s="287"/>
      <c r="SQI211" s="287"/>
      <c r="SQJ211" s="287"/>
      <c r="SQK211" s="287"/>
      <c r="SQL211" s="287"/>
      <c r="SQM211" s="287"/>
      <c r="SQN211" s="287"/>
      <c r="SQO211" s="287"/>
      <c r="SQP211" s="287"/>
      <c r="SQQ211" s="287"/>
      <c r="SQR211" s="287"/>
      <c r="SQS211" s="287"/>
      <c r="SQT211" s="287"/>
      <c r="SQU211" s="287"/>
      <c r="SQV211" s="287"/>
      <c r="SQW211" s="287"/>
      <c r="SQX211" s="287"/>
      <c r="SQY211" s="287"/>
      <c r="SQZ211" s="287"/>
      <c r="SRA211" s="287"/>
      <c r="SRB211" s="287"/>
      <c r="SRC211" s="287"/>
      <c r="SRD211" s="287"/>
      <c r="SRE211" s="287"/>
      <c r="SRF211" s="287"/>
      <c r="SRG211" s="287"/>
      <c r="SRH211" s="287"/>
      <c r="SRI211" s="287"/>
      <c r="SRJ211" s="287"/>
      <c r="SRK211" s="287"/>
      <c r="SRL211" s="287"/>
      <c r="SRM211" s="287"/>
      <c r="SRN211" s="287"/>
      <c r="SRO211" s="287"/>
      <c r="SRP211" s="287"/>
      <c r="SRQ211" s="287"/>
      <c r="SRR211" s="287"/>
      <c r="SRS211" s="287"/>
      <c r="SRT211" s="287"/>
      <c r="SRU211" s="287"/>
      <c r="SRV211" s="287"/>
      <c r="SRW211" s="287"/>
      <c r="SRX211" s="287"/>
      <c r="SRY211" s="287"/>
      <c r="SRZ211" s="287"/>
      <c r="SSA211" s="287"/>
      <c r="SSB211" s="287"/>
      <c r="SSC211" s="287"/>
      <c r="SSD211" s="287"/>
      <c r="SSE211" s="287"/>
      <c r="SSF211" s="287"/>
      <c r="SSG211" s="287"/>
      <c r="SSH211" s="287"/>
      <c r="SSI211" s="287"/>
      <c r="SSJ211" s="287"/>
      <c r="SSK211" s="287"/>
      <c r="SSL211" s="287"/>
      <c r="SSM211" s="287"/>
      <c r="SSN211" s="287"/>
      <c r="SSO211" s="287"/>
      <c r="SSP211" s="287"/>
      <c r="SSQ211" s="287"/>
      <c r="SSR211" s="287"/>
      <c r="SSS211" s="287"/>
      <c r="SST211" s="287"/>
      <c r="SSU211" s="287"/>
      <c r="SSV211" s="287"/>
      <c r="SSW211" s="287"/>
      <c r="SSX211" s="287"/>
      <c r="SSY211" s="287"/>
      <c r="SSZ211" s="287"/>
      <c r="STA211" s="287"/>
      <c r="STB211" s="287"/>
      <c r="STC211" s="287"/>
      <c r="STD211" s="287"/>
      <c r="STE211" s="287"/>
      <c r="STF211" s="287"/>
      <c r="STG211" s="287"/>
      <c r="STH211" s="287"/>
      <c r="STI211" s="287"/>
      <c r="STJ211" s="287"/>
      <c r="STK211" s="287"/>
      <c r="STL211" s="287"/>
      <c r="STM211" s="287"/>
      <c r="STN211" s="287"/>
      <c r="STO211" s="287"/>
      <c r="STP211" s="287"/>
      <c r="STQ211" s="287"/>
      <c r="STR211" s="287"/>
      <c r="STS211" s="287"/>
      <c r="STT211" s="287"/>
      <c r="STU211" s="287"/>
      <c r="STV211" s="287"/>
      <c r="STW211" s="287"/>
      <c r="STX211" s="287"/>
      <c r="STY211" s="287"/>
      <c r="STZ211" s="287"/>
      <c r="SUA211" s="287"/>
      <c r="SUB211" s="287"/>
      <c r="SUC211" s="287"/>
      <c r="SUD211" s="287"/>
      <c r="SUE211" s="287"/>
      <c r="SUF211" s="287"/>
      <c r="SUG211" s="287"/>
      <c r="SUH211" s="287"/>
      <c r="SUI211" s="287"/>
      <c r="SUJ211" s="287"/>
      <c r="SUK211" s="287"/>
      <c r="SUL211" s="287"/>
      <c r="SUM211" s="287"/>
      <c r="SUN211" s="287"/>
      <c r="SUO211" s="287"/>
      <c r="SUP211" s="287"/>
      <c r="SUQ211" s="287"/>
      <c r="SUR211" s="287"/>
      <c r="SUS211" s="287"/>
      <c r="SUT211" s="287"/>
      <c r="SUU211" s="287"/>
      <c r="SUV211" s="287"/>
      <c r="SUW211" s="287"/>
      <c r="SUX211" s="287"/>
      <c r="SUY211" s="287"/>
      <c r="SUZ211" s="287"/>
      <c r="SVA211" s="287"/>
      <c r="SVB211" s="287"/>
      <c r="SVC211" s="287"/>
      <c r="SVD211" s="287"/>
      <c r="SVE211" s="287"/>
      <c r="SVF211" s="287"/>
      <c r="SVG211" s="287"/>
      <c r="SVH211" s="287"/>
      <c r="SVI211" s="287"/>
      <c r="SVJ211" s="287"/>
      <c r="SVK211" s="287"/>
      <c r="SVL211" s="287"/>
      <c r="SVM211" s="287"/>
      <c r="SVN211" s="287"/>
      <c r="SVO211" s="287"/>
      <c r="SVP211" s="287"/>
      <c r="SVQ211" s="287"/>
      <c r="SVR211" s="287"/>
      <c r="SVS211" s="287"/>
      <c r="SVT211" s="287"/>
      <c r="SVU211" s="287"/>
      <c r="SVV211" s="287"/>
      <c r="SVW211" s="287"/>
      <c r="SVX211" s="287"/>
      <c r="SVY211" s="287"/>
      <c r="SVZ211" s="287"/>
      <c r="SWA211" s="287"/>
      <c r="SWB211" s="287"/>
      <c r="SWC211" s="287"/>
      <c r="SWD211" s="287"/>
      <c r="SWE211" s="287"/>
      <c r="SWF211" s="287"/>
      <c r="SWG211" s="287"/>
      <c r="SWH211" s="287"/>
      <c r="SWI211" s="287"/>
      <c r="SWJ211" s="287"/>
      <c r="SWK211" s="287"/>
      <c r="SWL211" s="287"/>
      <c r="SWM211" s="287"/>
      <c r="SWN211" s="287"/>
      <c r="SWO211" s="287"/>
      <c r="SWP211" s="287"/>
      <c r="SWQ211" s="287"/>
      <c r="SWR211" s="287"/>
      <c r="SWS211" s="287"/>
      <c r="SWT211" s="287"/>
      <c r="SWU211" s="287"/>
      <c r="SWV211" s="287"/>
      <c r="SWW211" s="287"/>
      <c r="SWX211" s="287"/>
      <c r="SWY211" s="287"/>
      <c r="SWZ211" s="287"/>
      <c r="SXA211" s="287"/>
      <c r="SXB211" s="287"/>
      <c r="SXC211" s="287"/>
      <c r="SXD211" s="287"/>
      <c r="SXE211" s="287"/>
      <c r="SXF211" s="287"/>
      <c r="SXG211" s="287"/>
      <c r="SXH211" s="287"/>
      <c r="SXI211" s="287"/>
      <c r="SXJ211" s="287"/>
      <c r="SXK211" s="287"/>
      <c r="SXL211" s="287"/>
      <c r="SXM211" s="287"/>
      <c r="SXN211" s="287"/>
      <c r="SXO211" s="287"/>
      <c r="SXP211" s="287"/>
      <c r="SXQ211" s="287"/>
      <c r="SXR211" s="287"/>
      <c r="SXS211" s="287"/>
      <c r="SXT211" s="287"/>
      <c r="SXU211" s="287"/>
      <c r="SXV211" s="287"/>
      <c r="SXW211" s="287"/>
      <c r="SXX211" s="287"/>
      <c r="SXY211" s="287"/>
      <c r="SXZ211" s="287"/>
      <c r="SYA211" s="287"/>
      <c r="SYB211" s="287"/>
      <c r="SYC211" s="287"/>
      <c r="SYD211" s="287"/>
      <c r="SYE211" s="287"/>
      <c r="SYF211" s="287"/>
      <c r="SYG211" s="287"/>
      <c r="SYH211" s="287"/>
      <c r="SYI211" s="287"/>
      <c r="SYJ211" s="287"/>
      <c r="SYK211" s="287"/>
      <c r="SYL211" s="287"/>
      <c r="SYM211" s="287"/>
      <c r="SYN211" s="287"/>
      <c r="SYO211" s="287"/>
      <c r="SYP211" s="287"/>
      <c r="SYQ211" s="287"/>
      <c r="SYR211" s="287"/>
      <c r="SYS211" s="287"/>
      <c r="SYT211" s="287"/>
      <c r="SYU211" s="287"/>
      <c r="SYV211" s="287"/>
      <c r="SYW211" s="287"/>
      <c r="SYX211" s="287"/>
      <c r="SYY211" s="287"/>
      <c r="SYZ211" s="287"/>
      <c r="SZA211" s="287"/>
      <c r="SZB211" s="287"/>
      <c r="SZC211" s="287"/>
      <c r="SZD211" s="287"/>
      <c r="SZE211" s="287"/>
      <c r="SZF211" s="287"/>
      <c r="SZG211" s="287"/>
      <c r="SZH211" s="287"/>
      <c r="SZI211" s="287"/>
      <c r="SZJ211" s="287"/>
      <c r="SZK211" s="287"/>
      <c r="SZL211" s="287"/>
      <c r="SZM211" s="287"/>
      <c r="SZN211" s="287"/>
      <c r="SZO211" s="287"/>
      <c r="SZP211" s="287"/>
      <c r="SZQ211" s="287"/>
      <c r="SZR211" s="287"/>
      <c r="SZS211" s="287"/>
      <c r="SZT211" s="287"/>
      <c r="SZU211" s="287"/>
      <c r="SZV211" s="287"/>
      <c r="SZW211" s="287"/>
      <c r="SZX211" s="287"/>
      <c r="SZY211" s="287"/>
      <c r="SZZ211" s="287"/>
      <c r="TAA211" s="287"/>
      <c r="TAB211" s="287"/>
      <c r="TAC211" s="287"/>
      <c r="TAD211" s="287"/>
      <c r="TAE211" s="287"/>
      <c r="TAF211" s="287"/>
      <c r="TAG211" s="287"/>
      <c r="TAH211" s="287"/>
      <c r="TAI211" s="287"/>
      <c r="TAJ211" s="287"/>
      <c r="TAK211" s="287"/>
      <c r="TAL211" s="287"/>
      <c r="TAM211" s="287"/>
      <c r="TAN211" s="287"/>
      <c r="TAO211" s="287"/>
      <c r="TAP211" s="287"/>
      <c r="TAQ211" s="287"/>
      <c r="TAR211" s="287"/>
      <c r="TAS211" s="287"/>
      <c r="TAT211" s="287"/>
      <c r="TAU211" s="287"/>
      <c r="TAV211" s="287"/>
      <c r="TAW211" s="287"/>
      <c r="TAX211" s="287"/>
      <c r="TAY211" s="287"/>
      <c r="TAZ211" s="287"/>
      <c r="TBA211" s="287"/>
      <c r="TBB211" s="287"/>
      <c r="TBC211" s="287"/>
      <c r="TBD211" s="287"/>
      <c r="TBE211" s="287"/>
      <c r="TBF211" s="287"/>
      <c r="TBG211" s="287"/>
      <c r="TBH211" s="287"/>
      <c r="TBI211" s="287"/>
      <c r="TBJ211" s="287"/>
      <c r="TBK211" s="287"/>
      <c r="TBL211" s="287"/>
      <c r="TBM211" s="287"/>
      <c r="TBN211" s="287"/>
      <c r="TBO211" s="287"/>
      <c r="TBP211" s="287"/>
      <c r="TBQ211" s="287"/>
      <c r="TBR211" s="287"/>
      <c r="TBS211" s="287"/>
      <c r="TBT211" s="287"/>
      <c r="TBU211" s="287"/>
      <c r="TBV211" s="287"/>
      <c r="TBW211" s="287"/>
      <c r="TBX211" s="287"/>
      <c r="TBY211" s="287"/>
      <c r="TBZ211" s="287"/>
      <c r="TCA211" s="287"/>
      <c r="TCB211" s="287"/>
      <c r="TCC211" s="287"/>
      <c r="TCD211" s="287"/>
      <c r="TCE211" s="287"/>
      <c r="TCF211" s="287"/>
      <c r="TCG211" s="287"/>
      <c r="TCH211" s="287"/>
      <c r="TCI211" s="287"/>
      <c r="TCJ211" s="287"/>
      <c r="TCK211" s="287"/>
      <c r="TCL211" s="287"/>
      <c r="TCM211" s="287"/>
      <c r="TCN211" s="287"/>
      <c r="TCO211" s="287"/>
      <c r="TCP211" s="287"/>
      <c r="TCQ211" s="287"/>
      <c r="TCR211" s="287"/>
      <c r="TCS211" s="287"/>
      <c r="TCT211" s="287"/>
      <c r="TCU211" s="287"/>
      <c r="TCV211" s="287"/>
      <c r="TCW211" s="287"/>
      <c r="TCX211" s="287"/>
      <c r="TCY211" s="287"/>
      <c r="TCZ211" s="287"/>
      <c r="TDA211" s="287"/>
      <c r="TDB211" s="287"/>
      <c r="TDC211" s="287"/>
      <c r="TDD211" s="287"/>
      <c r="TDE211" s="287"/>
      <c r="TDF211" s="287"/>
      <c r="TDG211" s="287"/>
      <c r="TDH211" s="287"/>
      <c r="TDI211" s="287"/>
      <c r="TDJ211" s="287"/>
      <c r="TDK211" s="287"/>
      <c r="TDL211" s="287"/>
      <c r="TDM211" s="287"/>
      <c r="TDN211" s="287"/>
      <c r="TDO211" s="287"/>
      <c r="TDP211" s="287"/>
      <c r="TDQ211" s="287"/>
      <c r="TDR211" s="287"/>
      <c r="TDS211" s="287"/>
      <c r="TDT211" s="287"/>
      <c r="TDU211" s="287"/>
      <c r="TDV211" s="287"/>
      <c r="TDW211" s="287"/>
      <c r="TDX211" s="287"/>
      <c r="TDY211" s="287"/>
      <c r="TDZ211" s="287"/>
      <c r="TEA211" s="287"/>
      <c r="TEB211" s="287"/>
      <c r="TEC211" s="287"/>
      <c r="TED211" s="287"/>
      <c r="TEE211" s="287"/>
      <c r="TEF211" s="287"/>
      <c r="TEG211" s="287"/>
      <c r="TEH211" s="287"/>
      <c r="TEI211" s="287"/>
      <c r="TEJ211" s="287"/>
      <c r="TEK211" s="287"/>
      <c r="TEL211" s="287"/>
      <c r="TEM211" s="287"/>
      <c r="TEN211" s="287"/>
      <c r="TEO211" s="287"/>
      <c r="TEP211" s="287"/>
      <c r="TEQ211" s="287"/>
      <c r="TER211" s="287"/>
      <c r="TES211" s="287"/>
      <c r="TET211" s="287"/>
      <c r="TEU211" s="287"/>
      <c r="TEV211" s="287"/>
      <c r="TEW211" s="287"/>
      <c r="TEX211" s="287"/>
      <c r="TEY211" s="287"/>
      <c r="TEZ211" s="287"/>
      <c r="TFA211" s="287"/>
      <c r="TFB211" s="287"/>
      <c r="TFC211" s="287"/>
      <c r="TFD211" s="287"/>
      <c r="TFE211" s="287"/>
      <c r="TFF211" s="287"/>
      <c r="TFG211" s="287"/>
      <c r="TFH211" s="287"/>
      <c r="TFI211" s="287"/>
      <c r="TFJ211" s="287"/>
      <c r="TFK211" s="287"/>
      <c r="TFL211" s="287"/>
      <c r="TFM211" s="287"/>
      <c r="TFN211" s="287"/>
      <c r="TFO211" s="287"/>
      <c r="TFP211" s="287"/>
      <c r="TFQ211" s="287"/>
      <c r="TFR211" s="287"/>
      <c r="TFS211" s="287"/>
      <c r="TFT211" s="287"/>
      <c r="TFU211" s="287"/>
      <c r="TFV211" s="287"/>
      <c r="TFW211" s="287"/>
      <c r="TFX211" s="287"/>
      <c r="TFY211" s="287"/>
      <c r="TFZ211" s="287"/>
      <c r="TGA211" s="287"/>
      <c r="TGB211" s="287"/>
      <c r="TGC211" s="287"/>
      <c r="TGD211" s="287"/>
      <c r="TGE211" s="287"/>
      <c r="TGF211" s="287"/>
      <c r="TGG211" s="287"/>
      <c r="TGH211" s="287"/>
      <c r="TGI211" s="287"/>
      <c r="TGJ211" s="287"/>
      <c r="TGK211" s="287"/>
      <c r="TGL211" s="287"/>
      <c r="TGM211" s="287"/>
      <c r="TGN211" s="287"/>
      <c r="TGO211" s="287"/>
      <c r="TGP211" s="287"/>
      <c r="TGQ211" s="287"/>
      <c r="TGR211" s="287"/>
      <c r="TGS211" s="287"/>
      <c r="TGT211" s="287"/>
      <c r="TGU211" s="287"/>
      <c r="TGV211" s="287"/>
      <c r="TGW211" s="287"/>
      <c r="TGX211" s="287"/>
      <c r="TGY211" s="287"/>
      <c r="TGZ211" s="287"/>
      <c r="THA211" s="287"/>
      <c r="THB211" s="287"/>
      <c r="THC211" s="287"/>
      <c r="THD211" s="287"/>
      <c r="THE211" s="287"/>
      <c r="THF211" s="287"/>
      <c r="THG211" s="287"/>
      <c r="THH211" s="287"/>
      <c r="THI211" s="287"/>
      <c r="THJ211" s="287"/>
      <c r="THK211" s="287"/>
      <c r="THL211" s="287"/>
      <c r="THM211" s="287"/>
      <c r="THN211" s="287"/>
      <c r="THO211" s="287"/>
      <c r="THP211" s="287"/>
      <c r="THQ211" s="287"/>
      <c r="THR211" s="287"/>
      <c r="THS211" s="287"/>
      <c r="THT211" s="287"/>
      <c r="THU211" s="287"/>
      <c r="THV211" s="287"/>
      <c r="THW211" s="287"/>
      <c r="THX211" s="287"/>
      <c r="THY211" s="287"/>
      <c r="THZ211" s="287"/>
      <c r="TIA211" s="287"/>
      <c r="TIB211" s="287"/>
      <c r="TIC211" s="287"/>
      <c r="TID211" s="287"/>
      <c r="TIE211" s="287"/>
      <c r="TIF211" s="287"/>
      <c r="TIG211" s="287"/>
      <c r="TIH211" s="287"/>
      <c r="TII211" s="287"/>
      <c r="TIJ211" s="287"/>
      <c r="TIK211" s="287"/>
      <c r="TIL211" s="287"/>
      <c r="TIM211" s="287"/>
      <c r="TIN211" s="287"/>
      <c r="TIO211" s="287"/>
      <c r="TIP211" s="287"/>
      <c r="TIQ211" s="287"/>
      <c r="TIR211" s="287"/>
      <c r="TIS211" s="287"/>
      <c r="TIT211" s="287"/>
      <c r="TIU211" s="287"/>
      <c r="TIV211" s="287"/>
      <c r="TIW211" s="287"/>
      <c r="TIX211" s="287"/>
      <c r="TIY211" s="287"/>
      <c r="TIZ211" s="287"/>
      <c r="TJA211" s="287"/>
      <c r="TJB211" s="287"/>
      <c r="TJC211" s="287"/>
      <c r="TJD211" s="287"/>
      <c r="TJE211" s="287"/>
      <c r="TJF211" s="287"/>
      <c r="TJG211" s="287"/>
      <c r="TJH211" s="287"/>
      <c r="TJI211" s="287"/>
      <c r="TJJ211" s="287"/>
      <c r="TJK211" s="287"/>
      <c r="TJL211" s="287"/>
      <c r="TJM211" s="287"/>
      <c r="TJN211" s="287"/>
      <c r="TJO211" s="287"/>
      <c r="TJP211" s="287"/>
      <c r="TJQ211" s="287"/>
      <c r="TJR211" s="287"/>
      <c r="TJS211" s="287"/>
      <c r="TJT211" s="287"/>
      <c r="TJU211" s="287"/>
      <c r="TJV211" s="287"/>
      <c r="TJW211" s="287"/>
      <c r="TJX211" s="287"/>
      <c r="TJY211" s="287"/>
      <c r="TJZ211" s="287"/>
      <c r="TKA211" s="287"/>
      <c r="TKB211" s="287"/>
      <c r="TKC211" s="287"/>
      <c r="TKD211" s="287"/>
      <c r="TKE211" s="287"/>
      <c r="TKF211" s="287"/>
      <c r="TKG211" s="287"/>
      <c r="TKH211" s="287"/>
      <c r="TKI211" s="287"/>
      <c r="TKJ211" s="287"/>
      <c r="TKK211" s="287"/>
      <c r="TKL211" s="287"/>
      <c r="TKM211" s="287"/>
      <c r="TKN211" s="287"/>
      <c r="TKO211" s="287"/>
      <c r="TKP211" s="287"/>
      <c r="TKQ211" s="287"/>
      <c r="TKR211" s="287"/>
      <c r="TKS211" s="287"/>
      <c r="TKT211" s="287"/>
      <c r="TKU211" s="287"/>
      <c r="TKV211" s="287"/>
      <c r="TKW211" s="287"/>
      <c r="TKX211" s="287"/>
      <c r="TKY211" s="287"/>
      <c r="TKZ211" s="287"/>
      <c r="TLA211" s="287"/>
      <c r="TLB211" s="287"/>
      <c r="TLC211" s="287"/>
      <c r="TLD211" s="287"/>
      <c r="TLE211" s="287"/>
      <c r="TLF211" s="287"/>
      <c r="TLG211" s="287"/>
      <c r="TLH211" s="287"/>
      <c r="TLI211" s="287"/>
      <c r="TLJ211" s="287"/>
      <c r="TLK211" s="287"/>
      <c r="TLL211" s="287"/>
      <c r="TLM211" s="287"/>
      <c r="TLN211" s="287"/>
      <c r="TLO211" s="287"/>
      <c r="TLP211" s="287"/>
      <c r="TLQ211" s="287"/>
      <c r="TLR211" s="287"/>
      <c r="TLS211" s="287"/>
      <c r="TLT211" s="287"/>
      <c r="TLU211" s="287"/>
      <c r="TLV211" s="287"/>
      <c r="TLW211" s="287"/>
      <c r="TLX211" s="287"/>
      <c r="TLY211" s="287"/>
      <c r="TLZ211" s="287"/>
      <c r="TMA211" s="287"/>
      <c r="TMB211" s="287"/>
      <c r="TMC211" s="287"/>
      <c r="TMD211" s="287"/>
      <c r="TME211" s="287"/>
      <c r="TMF211" s="287"/>
      <c r="TMG211" s="287"/>
      <c r="TMH211" s="287"/>
      <c r="TMI211" s="287"/>
      <c r="TMJ211" s="287"/>
      <c r="TMK211" s="287"/>
      <c r="TML211" s="287"/>
      <c r="TMM211" s="287"/>
      <c r="TMN211" s="287"/>
      <c r="TMO211" s="287"/>
      <c r="TMP211" s="287"/>
      <c r="TMQ211" s="287"/>
      <c r="TMR211" s="287"/>
      <c r="TMS211" s="287"/>
      <c r="TMT211" s="287"/>
      <c r="TMU211" s="287"/>
      <c r="TMV211" s="287"/>
      <c r="TMW211" s="287"/>
      <c r="TMX211" s="287"/>
      <c r="TMY211" s="287"/>
      <c r="TMZ211" s="287"/>
      <c r="TNA211" s="287"/>
      <c r="TNB211" s="287"/>
      <c r="TNC211" s="287"/>
      <c r="TND211" s="287"/>
      <c r="TNE211" s="287"/>
      <c r="TNF211" s="287"/>
      <c r="TNG211" s="287"/>
      <c r="TNH211" s="287"/>
      <c r="TNI211" s="287"/>
      <c r="TNJ211" s="287"/>
      <c r="TNK211" s="287"/>
      <c r="TNL211" s="287"/>
      <c r="TNM211" s="287"/>
      <c r="TNN211" s="287"/>
      <c r="TNO211" s="287"/>
      <c r="TNP211" s="287"/>
      <c r="TNQ211" s="287"/>
      <c r="TNR211" s="287"/>
      <c r="TNS211" s="287"/>
      <c r="TNT211" s="287"/>
      <c r="TNU211" s="287"/>
      <c r="TNV211" s="287"/>
      <c r="TNW211" s="287"/>
      <c r="TNX211" s="287"/>
      <c r="TNY211" s="287"/>
      <c r="TNZ211" s="287"/>
      <c r="TOA211" s="287"/>
      <c r="TOB211" s="287"/>
      <c r="TOC211" s="287"/>
      <c r="TOD211" s="287"/>
      <c r="TOE211" s="287"/>
      <c r="TOF211" s="287"/>
      <c r="TOG211" s="287"/>
      <c r="TOH211" s="287"/>
      <c r="TOI211" s="287"/>
      <c r="TOJ211" s="287"/>
      <c r="TOK211" s="287"/>
      <c r="TOL211" s="287"/>
      <c r="TOM211" s="287"/>
      <c r="TON211" s="287"/>
      <c r="TOO211" s="287"/>
      <c r="TOP211" s="287"/>
      <c r="TOQ211" s="287"/>
      <c r="TOR211" s="287"/>
      <c r="TOS211" s="287"/>
      <c r="TOT211" s="287"/>
      <c r="TOU211" s="287"/>
      <c r="TOV211" s="287"/>
      <c r="TOW211" s="287"/>
      <c r="TOX211" s="287"/>
      <c r="TOY211" s="287"/>
      <c r="TOZ211" s="287"/>
      <c r="TPA211" s="287"/>
      <c r="TPB211" s="287"/>
      <c r="TPC211" s="287"/>
      <c r="TPD211" s="287"/>
      <c r="TPE211" s="287"/>
      <c r="TPF211" s="287"/>
      <c r="TPG211" s="287"/>
      <c r="TPH211" s="287"/>
      <c r="TPI211" s="287"/>
      <c r="TPJ211" s="287"/>
      <c r="TPK211" s="287"/>
      <c r="TPL211" s="287"/>
      <c r="TPM211" s="287"/>
      <c r="TPN211" s="287"/>
      <c r="TPO211" s="287"/>
      <c r="TPP211" s="287"/>
      <c r="TPQ211" s="287"/>
      <c r="TPR211" s="287"/>
      <c r="TPS211" s="287"/>
      <c r="TPT211" s="287"/>
      <c r="TPU211" s="287"/>
      <c r="TPV211" s="287"/>
      <c r="TPW211" s="287"/>
      <c r="TPX211" s="287"/>
      <c r="TPY211" s="287"/>
      <c r="TPZ211" s="287"/>
      <c r="TQA211" s="287"/>
      <c r="TQB211" s="287"/>
      <c r="TQC211" s="287"/>
      <c r="TQD211" s="287"/>
      <c r="TQE211" s="287"/>
      <c r="TQF211" s="287"/>
      <c r="TQG211" s="287"/>
      <c r="TQH211" s="287"/>
      <c r="TQI211" s="287"/>
      <c r="TQJ211" s="287"/>
      <c r="TQK211" s="287"/>
      <c r="TQL211" s="287"/>
      <c r="TQM211" s="287"/>
      <c r="TQN211" s="287"/>
      <c r="TQO211" s="287"/>
      <c r="TQP211" s="287"/>
      <c r="TQQ211" s="287"/>
      <c r="TQR211" s="287"/>
      <c r="TQS211" s="287"/>
      <c r="TQT211" s="287"/>
      <c r="TQU211" s="287"/>
      <c r="TQV211" s="287"/>
      <c r="TQW211" s="287"/>
      <c r="TQX211" s="287"/>
      <c r="TQY211" s="287"/>
      <c r="TQZ211" s="287"/>
      <c r="TRA211" s="287"/>
      <c r="TRB211" s="287"/>
      <c r="TRC211" s="287"/>
      <c r="TRD211" s="287"/>
      <c r="TRE211" s="287"/>
      <c r="TRF211" s="287"/>
      <c r="TRG211" s="287"/>
      <c r="TRH211" s="287"/>
      <c r="TRI211" s="287"/>
      <c r="TRJ211" s="287"/>
      <c r="TRK211" s="287"/>
      <c r="TRL211" s="287"/>
      <c r="TRM211" s="287"/>
      <c r="TRN211" s="287"/>
      <c r="TRO211" s="287"/>
      <c r="TRP211" s="287"/>
      <c r="TRQ211" s="287"/>
      <c r="TRR211" s="287"/>
      <c r="TRS211" s="287"/>
      <c r="TRT211" s="287"/>
      <c r="TRU211" s="287"/>
      <c r="TRV211" s="287"/>
      <c r="TRW211" s="287"/>
      <c r="TRX211" s="287"/>
      <c r="TRY211" s="287"/>
      <c r="TRZ211" s="287"/>
      <c r="TSA211" s="287"/>
      <c r="TSB211" s="287"/>
      <c r="TSC211" s="287"/>
      <c r="TSD211" s="287"/>
      <c r="TSE211" s="287"/>
      <c r="TSF211" s="287"/>
      <c r="TSG211" s="287"/>
      <c r="TSH211" s="287"/>
      <c r="TSI211" s="287"/>
      <c r="TSJ211" s="287"/>
      <c r="TSK211" s="287"/>
      <c r="TSL211" s="287"/>
      <c r="TSM211" s="287"/>
      <c r="TSN211" s="287"/>
      <c r="TSO211" s="287"/>
      <c r="TSP211" s="287"/>
      <c r="TSQ211" s="287"/>
      <c r="TSR211" s="287"/>
      <c r="TSS211" s="287"/>
      <c r="TST211" s="287"/>
      <c r="TSU211" s="287"/>
      <c r="TSV211" s="287"/>
      <c r="TSW211" s="287"/>
      <c r="TSX211" s="287"/>
      <c r="TSY211" s="287"/>
      <c r="TSZ211" s="287"/>
      <c r="TTA211" s="287"/>
      <c r="TTB211" s="287"/>
      <c r="TTC211" s="287"/>
      <c r="TTD211" s="287"/>
      <c r="TTE211" s="287"/>
      <c r="TTF211" s="287"/>
      <c r="TTG211" s="287"/>
      <c r="TTH211" s="287"/>
      <c r="TTI211" s="287"/>
      <c r="TTJ211" s="287"/>
      <c r="TTK211" s="287"/>
      <c r="TTL211" s="287"/>
      <c r="TTM211" s="287"/>
      <c r="TTN211" s="287"/>
      <c r="TTO211" s="287"/>
      <c r="TTP211" s="287"/>
      <c r="TTQ211" s="287"/>
      <c r="TTR211" s="287"/>
      <c r="TTS211" s="287"/>
      <c r="TTT211" s="287"/>
      <c r="TTU211" s="287"/>
      <c r="TTV211" s="287"/>
      <c r="TTW211" s="287"/>
      <c r="TTX211" s="287"/>
      <c r="TTY211" s="287"/>
      <c r="TTZ211" s="287"/>
      <c r="TUA211" s="287"/>
      <c r="TUB211" s="287"/>
      <c r="TUC211" s="287"/>
      <c r="TUD211" s="287"/>
      <c r="TUE211" s="287"/>
      <c r="TUF211" s="287"/>
      <c r="TUG211" s="287"/>
      <c r="TUH211" s="287"/>
      <c r="TUI211" s="287"/>
      <c r="TUJ211" s="287"/>
      <c r="TUK211" s="287"/>
      <c r="TUL211" s="287"/>
      <c r="TUM211" s="287"/>
      <c r="TUN211" s="287"/>
      <c r="TUO211" s="287"/>
      <c r="TUP211" s="287"/>
      <c r="TUQ211" s="287"/>
      <c r="TUR211" s="287"/>
      <c r="TUS211" s="287"/>
      <c r="TUT211" s="287"/>
      <c r="TUU211" s="287"/>
      <c r="TUV211" s="287"/>
      <c r="TUW211" s="287"/>
      <c r="TUX211" s="287"/>
      <c r="TUY211" s="287"/>
      <c r="TUZ211" s="287"/>
      <c r="TVA211" s="287"/>
      <c r="TVB211" s="287"/>
      <c r="TVC211" s="287"/>
      <c r="TVD211" s="287"/>
      <c r="TVE211" s="287"/>
      <c r="TVF211" s="287"/>
      <c r="TVG211" s="287"/>
      <c r="TVH211" s="287"/>
      <c r="TVI211" s="287"/>
      <c r="TVJ211" s="287"/>
      <c r="TVK211" s="287"/>
      <c r="TVL211" s="287"/>
      <c r="TVM211" s="287"/>
      <c r="TVN211" s="287"/>
      <c r="TVO211" s="287"/>
      <c r="TVP211" s="287"/>
      <c r="TVQ211" s="287"/>
      <c r="TVR211" s="287"/>
      <c r="TVS211" s="287"/>
      <c r="TVT211" s="287"/>
      <c r="TVU211" s="287"/>
      <c r="TVV211" s="287"/>
      <c r="TVW211" s="287"/>
      <c r="TVX211" s="287"/>
      <c r="TVY211" s="287"/>
      <c r="TVZ211" s="287"/>
      <c r="TWA211" s="287"/>
      <c r="TWB211" s="287"/>
      <c r="TWC211" s="287"/>
      <c r="TWD211" s="287"/>
      <c r="TWE211" s="287"/>
      <c r="TWF211" s="287"/>
      <c r="TWG211" s="287"/>
      <c r="TWH211" s="287"/>
      <c r="TWI211" s="287"/>
      <c r="TWJ211" s="287"/>
      <c r="TWK211" s="287"/>
      <c r="TWL211" s="287"/>
      <c r="TWM211" s="287"/>
      <c r="TWN211" s="287"/>
      <c r="TWO211" s="287"/>
      <c r="TWP211" s="287"/>
      <c r="TWQ211" s="287"/>
      <c r="TWR211" s="287"/>
      <c r="TWS211" s="287"/>
      <c r="TWT211" s="287"/>
      <c r="TWU211" s="287"/>
      <c r="TWV211" s="287"/>
      <c r="TWW211" s="287"/>
      <c r="TWX211" s="287"/>
      <c r="TWY211" s="287"/>
      <c r="TWZ211" s="287"/>
      <c r="TXA211" s="287"/>
      <c r="TXB211" s="287"/>
      <c r="TXC211" s="287"/>
      <c r="TXD211" s="287"/>
      <c r="TXE211" s="287"/>
      <c r="TXF211" s="287"/>
      <c r="TXG211" s="287"/>
      <c r="TXH211" s="287"/>
      <c r="TXI211" s="287"/>
      <c r="TXJ211" s="287"/>
      <c r="TXK211" s="287"/>
      <c r="TXL211" s="287"/>
      <c r="TXM211" s="287"/>
      <c r="TXN211" s="287"/>
      <c r="TXO211" s="287"/>
      <c r="TXP211" s="287"/>
      <c r="TXQ211" s="287"/>
      <c r="TXR211" s="287"/>
      <c r="TXS211" s="287"/>
      <c r="TXT211" s="287"/>
      <c r="TXU211" s="287"/>
      <c r="TXV211" s="287"/>
      <c r="TXW211" s="287"/>
      <c r="TXX211" s="287"/>
      <c r="TXY211" s="287"/>
      <c r="TXZ211" s="287"/>
      <c r="TYA211" s="287"/>
      <c r="TYB211" s="287"/>
      <c r="TYC211" s="287"/>
      <c r="TYD211" s="287"/>
      <c r="TYE211" s="287"/>
      <c r="TYF211" s="287"/>
      <c r="TYG211" s="287"/>
      <c r="TYH211" s="287"/>
      <c r="TYI211" s="287"/>
      <c r="TYJ211" s="287"/>
      <c r="TYK211" s="287"/>
      <c r="TYL211" s="287"/>
      <c r="TYM211" s="287"/>
      <c r="TYN211" s="287"/>
      <c r="TYO211" s="287"/>
      <c r="TYP211" s="287"/>
      <c r="TYQ211" s="287"/>
      <c r="TYR211" s="287"/>
      <c r="TYS211" s="287"/>
      <c r="TYT211" s="287"/>
      <c r="TYU211" s="287"/>
      <c r="TYV211" s="287"/>
      <c r="TYW211" s="287"/>
      <c r="TYX211" s="287"/>
      <c r="TYY211" s="287"/>
      <c r="TYZ211" s="287"/>
      <c r="TZA211" s="287"/>
      <c r="TZB211" s="287"/>
      <c r="TZC211" s="287"/>
      <c r="TZD211" s="287"/>
      <c r="TZE211" s="287"/>
      <c r="TZF211" s="287"/>
      <c r="TZG211" s="287"/>
      <c r="TZH211" s="287"/>
      <c r="TZI211" s="287"/>
      <c r="TZJ211" s="287"/>
      <c r="TZK211" s="287"/>
      <c r="TZL211" s="287"/>
      <c r="TZM211" s="287"/>
      <c r="TZN211" s="287"/>
      <c r="TZO211" s="287"/>
      <c r="TZP211" s="287"/>
      <c r="TZQ211" s="287"/>
      <c r="TZR211" s="287"/>
      <c r="TZS211" s="287"/>
      <c r="TZT211" s="287"/>
      <c r="TZU211" s="287"/>
      <c r="TZV211" s="287"/>
      <c r="TZW211" s="287"/>
      <c r="TZX211" s="287"/>
      <c r="TZY211" s="287"/>
      <c r="TZZ211" s="287"/>
      <c r="UAA211" s="287"/>
      <c r="UAB211" s="287"/>
      <c r="UAC211" s="287"/>
      <c r="UAD211" s="287"/>
      <c r="UAE211" s="287"/>
      <c r="UAF211" s="287"/>
      <c r="UAG211" s="287"/>
      <c r="UAH211" s="287"/>
      <c r="UAI211" s="287"/>
      <c r="UAJ211" s="287"/>
      <c r="UAK211" s="287"/>
      <c r="UAL211" s="287"/>
      <c r="UAM211" s="287"/>
      <c r="UAN211" s="287"/>
      <c r="UAO211" s="287"/>
      <c r="UAP211" s="287"/>
      <c r="UAQ211" s="287"/>
      <c r="UAR211" s="287"/>
      <c r="UAS211" s="287"/>
      <c r="UAT211" s="287"/>
      <c r="UAU211" s="287"/>
      <c r="UAV211" s="287"/>
      <c r="UAW211" s="287"/>
      <c r="UAX211" s="287"/>
      <c r="UAY211" s="287"/>
      <c r="UAZ211" s="287"/>
      <c r="UBA211" s="287"/>
      <c r="UBB211" s="287"/>
      <c r="UBC211" s="287"/>
      <c r="UBD211" s="287"/>
      <c r="UBE211" s="287"/>
      <c r="UBF211" s="287"/>
      <c r="UBG211" s="287"/>
      <c r="UBH211" s="287"/>
      <c r="UBI211" s="287"/>
      <c r="UBJ211" s="287"/>
      <c r="UBK211" s="287"/>
      <c r="UBL211" s="287"/>
      <c r="UBM211" s="287"/>
      <c r="UBN211" s="287"/>
      <c r="UBO211" s="287"/>
      <c r="UBP211" s="287"/>
      <c r="UBQ211" s="287"/>
      <c r="UBR211" s="287"/>
      <c r="UBS211" s="287"/>
      <c r="UBT211" s="287"/>
      <c r="UBU211" s="287"/>
      <c r="UBV211" s="287"/>
      <c r="UBW211" s="287"/>
      <c r="UBX211" s="287"/>
      <c r="UBY211" s="287"/>
      <c r="UBZ211" s="287"/>
      <c r="UCA211" s="287"/>
      <c r="UCB211" s="287"/>
      <c r="UCC211" s="287"/>
      <c r="UCD211" s="287"/>
      <c r="UCE211" s="287"/>
      <c r="UCF211" s="287"/>
      <c r="UCG211" s="287"/>
      <c r="UCH211" s="287"/>
      <c r="UCI211" s="287"/>
      <c r="UCJ211" s="287"/>
      <c r="UCK211" s="287"/>
      <c r="UCL211" s="287"/>
      <c r="UCM211" s="287"/>
      <c r="UCN211" s="287"/>
      <c r="UCO211" s="287"/>
      <c r="UCP211" s="287"/>
      <c r="UCQ211" s="287"/>
      <c r="UCR211" s="287"/>
      <c r="UCS211" s="287"/>
      <c r="UCT211" s="287"/>
      <c r="UCU211" s="287"/>
      <c r="UCV211" s="287"/>
      <c r="UCW211" s="287"/>
      <c r="UCX211" s="287"/>
      <c r="UCY211" s="287"/>
      <c r="UCZ211" s="287"/>
      <c r="UDA211" s="287"/>
      <c r="UDB211" s="287"/>
      <c r="UDC211" s="287"/>
      <c r="UDD211" s="287"/>
      <c r="UDE211" s="287"/>
      <c r="UDF211" s="287"/>
      <c r="UDG211" s="287"/>
      <c r="UDH211" s="287"/>
      <c r="UDI211" s="287"/>
      <c r="UDJ211" s="287"/>
      <c r="UDK211" s="287"/>
      <c r="UDL211" s="287"/>
      <c r="UDM211" s="287"/>
      <c r="UDN211" s="287"/>
      <c r="UDO211" s="287"/>
      <c r="UDP211" s="287"/>
      <c r="UDQ211" s="287"/>
      <c r="UDR211" s="287"/>
      <c r="UDS211" s="287"/>
      <c r="UDT211" s="287"/>
      <c r="UDU211" s="287"/>
      <c r="UDV211" s="287"/>
      <c r="UDW211" s="287"/>
      <c r="UDX211" s="287"/>
      <c r="UDY211" s="287"/>
      <c r="UDZ211" s="287"/>
      <c r="UEA211" s="287"/>
      <c r="UEB211" s="287"/>
      <c r="UEC211" s="287"/>
      <c r="UED211" s="287"/>
      <c r="UEE211" s="287"/>
      <c r="UEF211" s="287"/>
      <c r="UEG211" s="287"/>
      <c r="UEH211" s="287"/>
      <c r="UEI211" s="287"/>
      <c r="UEJ211" s="287"/>
      <c r="UEK211" s="287"/>
      <c r="UEL211" s="287"/>
      <c r="UEM211" s="287"/>
      <c r="UEN211" s="287"/>
      <c r="UEO211" s="287"/>
      <c r="UEP211" s="287"/>
      <c r="UEQ211" s="287"/>
      <c r="UER211" s="287"/>
      <c r="UES211" s="287"/>
      <c r="UET211" s="287"/>
      <c r="UEU211" s="287"/>
      <c r="UEV211" s="287"/>
      <c r="UEW211" s="287"/>
      <c r="UEX211" s="287"/>
      <c r="UEY211" s="287"/>
      <c r="UEZ211" s="287"/>
      <c r="UFA211" s="287"/>
      <c r="UFB211" s="287"/>
      <c r="UFC211" s="287"/>
      <c r="UFD211" s="287"/>
      <c r="UFE211" s="287"/>
      <c r="UFF211" s="287"/>
      <c r="UFG211" s="287"/>
      <c r="UFH211" s="287"/>
      <c r="UFI211" s="287"/>
      <c r="UFJ211" s="287"/>
      <c r="UFK211" s="287"/>
      <c r="UFL211" s="287"/>
      <c r="UFM211" s="287"/>
      <c r="UFN211" s="287"/>
      <c r="UFO211" s="287"/>
      <c r="UFP211" s="287"/>
      <c r="UFQ211" s="287"/>
      <c r="UFR211" s="287"/>
      <c r="UFS211" s="287"/>
      <c r="UFT211" s="287"/>
      <c r="UFU211" s="287"/>
      <c r="UFV211" s="287"/>
      <c r="UFW211" s="287"/>
      <c r="UFX211" s="287"/>
      <c r="UFY211" s="287"/>
      <c r="UFZ211" s="287"/>
      <c r="UGA211" s="287"/>
      <c r="UGB211" s="287"/>
      <c r="UGC211" s="287"/>
      <c r="UGD211" s="287"/>
      <c r="UGE211" s="287"/>
      <c r="UGF211" s="287"/>
      <c r="UGG211" s="287"/>
      <c r="UGH211" s="287"/>
      <c r="UGI211" s="287"/>
      <c r="UGJ211" s="287"/>
      <c r="UGK211" s="287"/>
      <c r="UGL211" s="287"/>
      <c r="UGM211" s="287"/>
      <c r="UGN211" s="287"/>
      <c r="UGO211" s="287"/>
      <c r="UGP211" s="287"/>
      <c r="UGQ211" s="287"/>
      <c r="UGR211" s="287"/>
      <c r="UGS211" s="287"/>
      <c r="UGT211" s="287"/>
      <c r="UGU211" s="287"/>
      <c r="UGV211" s="287"/>
      <c r="UGW211" s="287"/>
      <c r="UGX211" s="287"/>
      <c r="UGY211" s="287"/>
      <c r="UGZ211" s="287"/>
      <c r="UHA211" s="287"/>
      <c r="UHB211" s="287"/>
      <c r="UHC211" s="287"/>
      <c r="UHD211" s="287"/>
      <c r="UHE211" s="287"/>
      <c r="UHF211" s="287"/>
      <c r="UHG211" s="287"/>
      <c r="UHH211" s="287"/>
      <c r="UHI211" s="287"/>
      <c r="UHJ211" s="287"/>
      <c r="UHK211" s="287"/>
      <c r="UHL211" s="287"/>
      <c r="UHM211" s="287"/>
      <c r="UHN211" s="287"/>
      <c r="UHO211" s="287"/>
      <c r="UHP211" s="287"/>
      <c r="UHQ211" s="287"/>
      <c r="UHR211" s="287"/>
      <c r="UHS211" s="287"/>
      <c r="UHT211" s="287"/>
      <c r="UHU211" s="287"/>
      <c r="UHV211" s="287"/>
      <c r="UHW211" s="287"/>
      <c r="UHX211" s="287"/>
      <c r="UHY211" s="287"/>
      <c r="UHZ211" s="287"/>
      <c r="UIA211" s="287"/>
      <c r="UIB211" s="287"/>
      <c r="UIC211" s="287"/>
      <c r="UID211" s="287"/>
      <c r="UIE211" s="287"/>
      <c r="UIF211" s="287"/>
      <c r="UIG211" s="287"/>
      <c r="UIH211" s="287"/>
      <c r="UII211" s="287"/>
      <c r="UIJ211" s="287"/>
      <c r="UIK211" s="287"/>
      <c r="UIL211" s="287"/>
      <c r="UIM211" s="287"/>
      <c r="UIN211" s="287"/>
      <c r="UIO211" s="287"/>
      <c r="UIP211" s="287"/>
      <c r="UIQ211" s="287"/>
      <c r="UIR211" s="287"/>
      <c r="UIS211" s="287"/>
      <c r="UIT211" s="287"/>
      <c r="UIU211" s="287"/>
      <c r="UIV211" s="287"/>
      <c r="UIW211" s="287"/>
      <c r="UIX211" s="287"/>
      <c r="UIY211" s="287"/>
      <c r="UIZ211" s="287"/>
      <c r="UJA211" s="287"/>
      <c r="UJB211" s="287"/>
      <c r="UJC211" s="287"/>
      <c r="UJD211" s="287"/>
      <c r="UJE211" s="287"/>
      <c r="UJF211" s="287"/>
      <c r="UJG211" s="287"/>
      <c r="UJH211" s="287"/>
      <c r="UJI211" s="287"/>
      <c r="UJJ211" s="287"/>
      <c r="UJK211" s="287"/>
      <c r="UJL211" s="287"/>
      <c r="UJM211" s="287"/>
      <c r="UJN211" s="287"/>
      <c r="UJO211" s="287"/>
      <c r="UJP211" s="287"/>
      <c r="UJQ211" s="287"/>
      <c r="UJR211" s="287"/>
      <c r="UJS211" s="287"/>
      <c r="UJT211" s="287"/>
      <c r="UJU211" s="287"/>
      <c r="UJV211" s="287"/>
      <c r="UJW211" s="287"/>
      <c r="UJX211" s="287"/>
      <c r="UJY211" s="287"/>
      <c r="UJZ211" s="287"/>
      <c r="UKA211" s="287"/>
      <c r="UKB211" s="287"/>
      <c r="UKC211" s="287"/>
      <c r="UKD211" s="287"/>
      <c r="UKE211" s="287"/>
      <c r="UKF211" s="287"/>
      <c r="UKG211" s="287"/>
      <c r="UKH211" s="287"/>
      <c r="UKI211" s="287"/>
      <c r="UKJ211" s="287"/>
      <c r="UKK211" s="287"/>
      <c r="UKL211" s="287"/>
      <c r="UKM211" s="287"/>
      <c r="UKN211" s="287"/>
      <c r="UKO211" s="287"/>
      <c r="UKP211" s="287"/>
      <c r="UKQ211" s="287"/>
      <c r="UKR211" s="287"/>
      <c r="UKS211" s="287"/>
      <c r="UKT211" s="287"/>
      <c r="UKU211" s="287"/>
      <c r="UKV211" s="287"/>
      <c r="UKW211" s="287"/>
      <c r="UKX211" s="287"/>
      <c r="UKY211" s="287"/>
      <c r="UKZ211" s="287"/>
      <c r="ULA211" s="287"/>
      <c r="ULB211" s="287"/>
      <c r="ULC211" s="287"/>
      <c r="ULD211" s="287"/>
      <c r="ULE211" s="287"/>
      <c r="ULF211" s="287"/>
      <c r="ULG211" s="287"/>
      <c r="ULH211" s="287"/>
      <c r="ULI211" s="287"/>
      <c r="ULJ211" s="287"/>
      <c r="ULK211" s="287"/>
      <c r="ULL211" s="287"/>
      <c r="ULM211" s="287"/>
      <c r="ULN211" s="287"/>
      <c r="ULO211" s="287"/>
      <c r="ULP211" s="287"/>
      <c r="ULQ211" s="287"/>
      <c r="ULR211" s="287"/>
      <c r="ULS211" s="287"/>
      <c r="ULT211" s="287"/>
      <c r="ULU211" s="287"/>
      <c r="ULV211" s="287"/>
      <c r="ULW211" s="287"/>
      <c r="ULX211" s="287"/>
      <c r="ULY211" s="287"/>
      <c r="ULZ211" s="287"/>
      <c r="UMA211" s="287"/>
      <c r="UMB211" s="287"/>
      <c r="UMC211" s="287"/>
      <c r="UMD211" s="287"/>
      <c r="UME211" s="287"/>
      <c r="UMF211" s="287"/>
      <c r="UMG211" s="287"/>
      <c r="UMH211" s="287"/>
      <c r="UMI211" s="287"/>
      <c r="UMJ211" s="287"/>
      <c r="UMK211" s="287"/>
      <c r="UML211" s="287"/>
      <c r="UMM211" s="287"/>
      <c r="UMN211" s="287"/>
      <c r="UMO211" s="287"/>
      <c r="UMP211" s="287"/>
      <c r="UMQ211" s="287"/>
      <c r="UMR211" s="287"/>
      <c r="UMS211" s="287"/>
      <c r="UMT211" s="287"/>
      <c r="UMU211" s="287"/>
      <c r="UMV211" s="287"/>
      <c r="UMW211" s="287"/>
      <c r="UMX211" s="287"/>
      <c r="UMY211" s="287"/>
      <c r="UMZ211" s="287"/>
      <c r="UNA211" s="287"/>
      <c r="UNB211" s="287"/>
      <c r="UNC211" s="287"/>
      <c r="UND211" s="287"/>
      <c r="UNE211" s="287"/>
      <c r="UNF211" s="287"/>
      <c r="UNG211" s="287"/>
      <c r="UNH211" s="287"/>
      <c r="UNI211" s="287"/>
      <c r="UNJ211" s="287"/>
      <c r="UNK211" s="287"/>
      <c r="UNL211" s="287"/>
      <c r="UNM211" s="287"/>
      <c r="UNN211" s="287"/>
      <c r="UNO211" s="287"/>
      <c r="UNP211" s="287"/>
      <c r="UNQ211" s="287"/>
      <c r="UNR211" s="287"/>
      <c r="UNS211" s="287"/>
      <c r="UNT211" s="287"/>
      <c r="UNU211" s="287"/>
      <c r="UNV211" s="287"/>
      <c r="UNW211" s="287"/>
      <c r="UNX211" s="287"/>
      <c r="UNY211" s="287"/>
      <c r="UNZ211" s="287"/>
      <c r="UOA211" s="287"/>
      <c r="UOB211" s="287"/>
      <c r="UOC211" s="287"/>
      <c r="UOD211" s="287"/>
      <c r="UOE211" s="287"/>
      <c r="UOF211" s="287"/>
      <c r="UOG211" s="287"/>
      <c r="UOH211" s="287"/>
      <c r="UOI211" s="287"/>
      <c r="UOJ211" s="287"/>
      <c r="UOK211" s="287"/>
      <c r="UOL211" s="287"/>
      <c r="UOM211" s="287"/>
      <c r="UON211" s="287"/>
      <c r="UOO211" s="287"/>
      <c r="UOP211" s="287"/>
      <c r="UOQ211" s="287"/>
      <c r="UOR211" s="287"/>
      <c r="UOS211" s="287"/>
      <c r="UOT211" s="287"/>
      <c r="UOU211" s="287"/>
      <c r="UOV211" s="287"/>
      <c r="UOW211" s="287"/>
      <c r="UOX211" s="287"/>
      <c r="UOY211" s="287"/>
      <c r="UOZ211" s="287"/>
      <c r="UPA211" s="287"/>
      <c r="UPB211" s="287"/>
      <c r="UPC211" s="287"/>
      <c r="UPD211" s="287"/>
      <c r="UPE211" s="287"/>
      <c r="UPF211" s="287"/>
      <c r="UPG211" s="287"/>
      <c r="UPH211" s="287"/>
      <c r="UPI211" s="287"/>
      <c r="UPJ211" s="287"/>
      <c r="UPK211" s="287"/>
      <c r="UPL211" s="287"/>
      <c r="UPM211" s="287"/>
      <c r="UPN211" s="287"/>
      <c r="UPO211" s="287"/>
      <c r="UPP211" s="287"/>
      <c r="UPQ211" s="287"/>
      <c r="UPR211" s="287"/>
      <c r="UPS211" s="287"/>
      <c r="UPT211" s="287"/>
      <c r="UPU211" s="287"/>
      <c r="UPV211" s="287"/>
      <c r="UPW211" s="287"/>
      <c r="UPX211" s="287"/>
      <c r="UPY211" s="287"/>
      <c r="UPZ211" s="287"/>
      <c r="UQA211" s="287"/>
      <c r="UQB211" s="287"/>
      <c r="UQC211" s="287"/>
      <c r="UQD211" s="287"/>
      <c r="UQE211" s="287"/>
      <c r="UQF211" s="287"/>
      <c r="UQG211" s="287"/>
      <c r="UQH211" s="287"/>
      <c r="UQI211" s="287"/>
      <c r="UQJ211" s="287"/>
      <c r="UQK211" s="287"/>
      <c r="UQL211" s="287"/>
      <c r="UQM211" s="287"/>
      <c r="UQN211" s="287"/>
      <c r="UQO211" s="287"/>
      <c r="UQP211" s="287"/>
      <c r="UQQ211" s="287"/>
      <c r="UQR211" s="287"/>
      <c r="UQS211" s="287"/>
      <c r="UQT211" s="287"/>
      <c r="UQU211" s="287"/>
      <c r="UQV211" s="287"/>
      <c r="UQW211" s="287"/>
      <c r="UQX211" s="287"/>
      <c r="UQY211" s="287"/>
      <c r="UQZ211" s="287"/>
      <c r="URA211" s="287"/>
      <c r="URB211" s="287"/>
      <c r="URC211" s="287"/>
      <c r="URD211" s="287"/>
      <c r="URE211" s="287"/>
      <c r="URF211" s="287"/>
      <c r="URG211" s="287"/>
      <c r="URH211" s="287"/>
      <c r="URI211" s="287"/>
      <c r="URJ211" s="287"/>
      <c r="URK211" s="287"/>
      <c r="URL211" s="287"/>
      <c r="URM211" s="287"/>
      <c r="URN211" s="287"/>
      <c r="URO211" s="287"/>
      <c r="URP211" s="287"/>
      <c r="URQ211" s="287"/>
      <c r="URR211" s="287"/>
      <c r="URS211" s="287"/>
      <c r="URT211" s="287"/>
      <c r="URU211" s="287"/>
      <c r="URV211" s="287"/>
      <c r="URW211" s="287"/>
      <c r="URX211" s="287"/>
      <c r="URY211" s="287"/>
      <c r="URZ211" s="287"/>
      <c r="USA211" s="287"/>
      <c r="USB211" s="287"/>
      <c r="USC211" s="287"/>
      <c r="USD211" s="287"/>
      <c r="USE211" s="287"/>
      <c r="USF211" s="287"/>
      <c r="USG211" s="287"/>
      <c r="USH211" s="287"/>
      <c r="USI211" s="287"/>
      <c r="USJ211" s="287"/>
      <c r="USK211" s="287"/>
      <c r="USL211" s="287"/>
      <c r="USM211" s="287"/>
      <c r="USN211" s="287"/>
      <c r="USO211" s="287"/>
      <c r="USP211" s="287"/>
      <c r="USQ211" s="287"/>
      <c r="USR211" s="287"/>
      <c r="USS211" s="287"/>
      <c r="UST211" s="287"/>
      <c r="USU211" s="287"/>
      <c r="USV211" s="287"/>
      <c r="USW211" s="287"/>
      <c r="USX211" s="287"/>
      <c r="USY211" s="287"/>
      <c r="USZ211" s="287"/>
      <c r="UTA211" s="287"/>
      <c r="UTB211" s="287"/>
      <c r="UTC211" s="287"/>
      <c r="UTD211" s="287"/>
      <c r="UTE211" s="287"/>
      <c r="UTF211" s="287"/>
      <c r="UTG211" s="287"/>
      <c r="UTH211" s="287"/>
      <c r="UTI211" s="287"/>
      <c r="UTJ211" s="287"/>
      <c r="UTK211" s="287"/>
      <c r="UTL211" s="287"/>
      <c r="UTM211" s="287"/>
      <c r="UTN211" s="287"/>
      <c r="UTO211" s="287"/>
      <c r="UTP211" s="287"/>
      <c r="UTQ211" s="287"/>
      <c r="UTR211" s="287"/>
      <c r="UTS211" s="287"/>
      <c r="UTT211" s="287"/>
      <c r="UTU211" s="287"/>
      <c r="UTV211" s="287"/>
      <c r="UTW211" s="287"/>
      <c r="UTX211" s="287"/>
      <c r="UTY211" s="287"/>
      <c r="UTZ211" s="287"/>
      <c r="UUA211" s="287"/>
      <c r="UUB211" s="287"/>
      <c r="UUC211" s="287"/>
      <c r="UUD211" s="287"/>
      <c r="UUE211" s="287"/>
      <c r="UUF211" s="287"/>
      <c r="UUG211" s="287"/>
      <c r="UUH211" s="287"/>
      <c r="UUI211" s="287"/>
      <c r="UUJ211" s="287"/>
      <c r="UUK211" s="287"/>
      <c r="UUL211" s="287"/>
      <c r="UUM211" s="287"/>
      <c r="UUN211" s="287"/>
      <c r="UUO211" s="287"/>
      <c r="UUP211" s="287"/>
      <c r="UUQ211" s="287"/>
      <c r="UUR211" s="287"/>
      <c r="UUS211" s="287"/>
      <c r="UUT211" s="287"/>
      <c r="UUU211" s="287"/>
      <c r="UUV211" s="287"/>
      <c r="UUW211" s="287"/>
      <c r="UUX211" s="287"/>
      <c r="UUY211" s="287"/>
      <c r="UUZ211" s="287"/>
      <c r="UVA211" s="287"/>
      <c r="UVB211" s="287"/>
      <c r="UVC211" s="287"/>
      <c r="UVD211" s="287"/>
      <c r="UVE211" s="287"/>
      <c r="UVF211" s="287"/>
      <c r="UVG211" s="287"/>
      <c r="UVH211" s="287"/>
      <c r="UVI211" s="287"/>
      <c r="UVJ211" s="287"/>
      <c r="UVK211" s="287"/>
      <c r="UVL211" s="287"/>
      <c r="UVM211" s="287"/>
      <c r="UVN211" s="287"/>
      <c r="UVO211" s="287"/>
      <c r="UVP211" s="287"/>
      <c r="UVQ211" s="287"/>
      <c r="UVR211" s="287"/>
      <c r="UVS211" s="287"/>
      <c r="UVT211" s="287"/>
      <c r="UVU211" s="287"/>
      <c r="UVV211" s="287"/>
      <c r="UVW211" s="287"/>
      <c r="UVX211" s="287"/>
      <c r="UVY211" s="287"/>
      <c r="UVZ211" s="287"/>
      <c r="UWA211" s="287"/>
      <c r="UWB211" s="287"/>
      <c r="UWC211" s="287"/>
      <c r="UWD211" s="287"/>
      <c r="UWE211" s="287"/>
      <c r="UWF211" s="287"/>
      <c r="UWG211" s="287"/>
      <c r="UWH211" s="287"/>
      <c r="UWI211" s="287"/>
      <c r="UWJ211" s="287"/>
      <c r="UWK211" s="287"/>
      <c r="UWL211" s="287"/>
      <c r="UWM211" s="287"/>
      <c r="UWN211" s="287"/>
      <c r="UWO211" s="287"/>
      <c r="UWP211" s="287"/>
      <c r="UWQ211" s="287"/>
      <c r="UWR211" s="287"/>
      <c r="UWS211" s="287"/>
      <c r="UWT211" s="287"/>
      <c r="UWU211" s="287"/>
      <c r="UWV211" s="287"/>
      <c r="UWW211" s="287"/>
      <c r="UWX211" s="287"/>
      <c r="UWY211" s="287"/>
      <c r="UWZ211" s="287"/>
      <c r="UXA211" s="287"/>
      <c r="UXB211" s="287"/>
      <c r="UXC211" s="287"/>
      <c r="UXD211" s="287"/>
      <c r="UXE211" s="287"/>
      <c r="UXF211" s="287"/>
      <c r="UXG211" s="287"/>
      <c r="UXH211" s="287"/>
      <c r="UXI211" s="287"/>
      <c r="UXJ211" s="287"/>
      <c r="UXK211" s="287"/>
      <c r="UXL211" s="287"/>
      <c r="UXM211" s="287"/>
      <c r="UXN211" s="287"/>
      <c r="UXO211" s="287"/>
      <c r="UXP211" s="287"/>
      <c r="UXQ211" s="287"/>
      <c r="UXR211" s="287"/>
      <c r="UXS211" s="287"/>
      <c r="UXT211" s="287"/>
      <c r="UXU211" s="287"/>
      <c r="UXV211" s="287"/>
      <c r="UXW211" s="287"/>
      <c r="UXX211" s="287"/>
      <c r="UXY211" s="287"/>
      <c r="UXZ211" s="287"/>
      <c r="UYA211" s="287"/>
      <c r="UYB211" s="287"/>
      <c r="UYC211" s="287"/>
      <c r="UYD211" s="287"/>
      <c r="UYE211" s="287"/>
      <c r="UYF211" s="287"/>
      <c r="UYG211" s="287"/>
      <c r="UYH211" s="287"/>
      <c r="UYI211" s="287"/>
      <c r="UYJ211" s="287"/>
      <c r="UYK211" s="287"/>
      <c r="UYL211" s="287"/>
      <c r="UYM211" s="287"/>
      <c r="UYN211" s="287"/>
      <c r="UYO211" s="287"/>
      <c r="UYP211" s="287"/>
      <c r="UYQ211" s="287"/>
      <c r="UYR211" s="287"/>
      <c r="UYS211" s="287"/>
      <c r="UYT211" s="287"/>
      <c r="UYU211" s="287"/>
      <c r="UYV211" s="287"/>
      <c r="UYW211" s="287"/>
      <c r="UYX211" s="287"/>
      <c r="UYY211" s="287"/>
      <c r="UYZ211" s="287"/>
      <c r="UZA211" s="287"/>
      <c r="UZB211" s="287"/>
      <c r="UZC211" s="287"/>
      <c r="UZD211" s="287"/>
      <c r="UZE211" s="287"/>
      <c r="UZF211" s="287"/>
      <c r="UZG211" s="287"/>
      <c r="UZH211" s="287"/>
      <c r="UZI211" s="287"/>
      <c r="UZJ211" s="287"/>
      <c r="UZK211" s="287"/>
      <c r="UZL211" s="287"/>
      <c r="UZM211" s="287"/>
      <c r="UZN211" s="287"/>
      <c r="UZO211" s="287"/>
      <c r="UZP211" s="287"/>
      <c r="UZQ211" s="287"/>
      <c r="UZR211" s="287"/>
      <c r="UZS211" s="287"/>
      <c r="UZT211" s="287"/>
      <c r="UZU211" s="287"/>
      <c r="UZV211" s="287"/>
      <c r="UZW211" s="287"/>
      <c r="UZX211" s="287"/>
      <c r="UZY211" s="287"/>
      <c r="UZZ211" s="287"/>
      <c r="VAA211" s="287"/>
      <c r="VAB211" s="287"/>
      <c r="VAC211" s="287"/>
      <c r="VAD211" s="287"/>
      <c r="VAE211" s="287"/>
      <c r="VAF211" s="287"/>
      <c r="VAG211" s="287"/>
      <c r="VAH211" s="287"/>
      <c r="VAI211" s="287"/>
      <c r="VAJ211" s="287"/>
      <c r="VAK211" s="287"/>
      <c r="VAL211" s="287"/>
      <c r="VAM211" s="287"/>
      <c r="VAN211" s="287"/>
      <c r="VAO211" s="287"/>
      <c r="VAP211" s="287"/>
      <c r="VAQ211" s="287"/>
      <c r="VAR211" s="287"/>
      <c r="VAS211" s="287"/>
      <c r="VAT211" s="287"/>
      <c r="VAU211" s="287"/>
      <c r="VAV211" s="287"/>
      <c r="VAW211" s="287"/>
      <c r="VAX211" s="287"/>
      <c r="VAY211" s="287"/>
      <c r="VAZ211" s="287"/>
      <c r="VBA211" s="287"/>
      <c r="VBB211" s="287"/>
      <c r="VBC211" s="287"/>
      <c r="VBD211" s="287"/>
      <c r="VBE211" s="287"/>
      <c r="VBF211" s="287"/>
      <c r="VBG211" s="287"/>
      <c r="VBH211" s="287"/>
      <c r="VBI211" s="287"/>
      <c r="VBJ211" s="287"/>
      <c r="VBK211" s="287"/>
      <c r="VBL211" s="287"/>
      <c r="VBM211" s="287"/>
      <c r="VBN211" s="287"/>
      <c r="VBO211" s="287"/>
      <c r="VBP211" s="287"/>
      <c r="VBQ211" s="287"/>
      <c r="VBR211" s="287"/>
      <c r="VBS211" s="287"/>
      <c r="VBT211" s="287"/>
      <c r="VBU211" s="287"/>
      <c r="VBV211" s="287"/>
      <c r="VBW211" s="287"/>
      <c r="VBX211" s="287"/>
      <c r="VBY211" s="287"/>
      <c r="VBZ211" s="287"/>
      <c r="VCA211" s="287"/>
      <c r="VCB211" s="287"/>
      <c r="VCC211" s="287"/>
      <c r="VCD211" s="287"/>
      <c r="VCE211" s="287"/>
      <c r="VCF211" s="287"/>
      <c r="VCG211" s="287"/>
      <c r="VCH211" s="287"/>
      <c r="VCI211" s="287"/>
      <c r="VCJ211" s="287"/>
      <c r="VCK211" s="287"/>
      <c r="VCL211" s="287"/>
      <c r="VCM211" s="287"/>
      <c r="VCN211" s="287"/>
      <c r="VCO211" s="287"/>
      <c r="VCP211" s="287"/>
      <c r="VCQ211" s="287"/>
      <c r="VCR211" s="287"/>
      <c r="VCS211" s="287"/>
      <c r="VCT211" s="287"/>
      <c r="VCU211" s="287"/>
      <c r="VCV211" s="287"/>
      <c r="VCW211" s="287"/>
      <c r="VCX211" s="287"/>
      <c r="VCY211" s="287"/>
      <c r="VCZ211" s="287"/>
      <c r="VDA211" s="287"/>
      <c r="VDB211" s="287"/>
      <c r="VDC211" s="287"/>
      <c r="VDD211" s="287"/>
      <c r="VDE211" s="287"/>
      <c r="VDF211" s="287"/>
      <c r="VDG211" s="287"/>
      <c r="VDH211" s="287"/>
      <c r="VDI211" s="287"/>
      <c r="VDJ211" s="287"/>
      <c r="VDK211" s="287"/>
      <c r="VDL211" s="287"/>
      <c r="VDM211" s="287"/>
      <c r="VDN211" s="287"/>
      <c r="VDO211" s="287"/>
      <c r="VDP211" s="287"/>
      <c r="VDQ211" s="287"/>
      <c r="VDR211" s="287"/>
      <c r="VDS211" s="287"/>
      <c r="VDT211" s="287"/>
      <c r="VDU211" s="287"/>
      <c r="VDV211" s="287"/>
      <c r="VDW211" s="287"/>
      <c r="VDX211" s="287"/>
      <c r="VDY211" s="287"/>
      <c r="VDZ211" s="287"/>
      <c r="VEA211" s="287"/>
      <c r="VEB211" s="287"/>
      <c r="VEC211" s="287"/>
      <c r="VED211" s="287"/>
      <c r="VEE211" s="287"/>
      <c r="VEF211" s="287"/>
      <c r="VEG211" s="287"/>
      <c r="VEH211" s="287"/>
      <c r="VEI211" s="287"/>
      <c r="VEJ211" s="287"/>
      <c r="VEK211" s="287"/>
      <c r="VEL211" s="287"/>
      <c r="VEM211" s="287"/>
      <c r="VEN211" s="287"/>
      <c r="VEO211" s="287"/>
      <c r="VEP211" s="287"/>
      <c r="VEQ211" s="287"/>
      <c r="VER211" s="287"/>
      <c r="VES211" s="287"/>
      <c r="VET211" s="287"/>
      <c r="VEU211" s="287"/>
      <c r="VEV211" s="287"/>
      <c r="VEW211" s="287"/>
      <c r="VEX211" s="287"/>
      <c r="VEY211" s="287"/>
      <c r="VEZ211" s="287"/>
      <c r="VFA211" s="287"/>
      <c r="VFB211" s="287"/>
      <c r="VFC211" s="287"/>
      <c r="VFD211" s="287"/>
      <c r="VFE211" s="287"/>
      <c r="VFF211" s="287"/>
      <c r="VFG211" s="287"/>
      <c r="VFH211" s="287"/>
      <c r="VFI211" s="287"/>
      <c r="VFJ211" s="287"/>
      <c r="VFK211" s="287"/>
      <c r="VFL211" s="287"/>
      <c r="VFM211" s="287"/>
      <c r="VFN211" s="287"/>
      <c r="VFO211" s="287"/>
      <c r="VFP211" s="287"/>
      <c r="VFQ211" s="287"/>
      <c r="VFR211" s="287"/>
      <c r="VFS211" s="287"/>
      <c r="VFT211" s="287"/>
      <c r="VFU211" s="287"/>
      <c r="VFV211" s="287"/>
      <c r="VFW211" s="287"/>
      <c r="VFX211" s="287"/>
      <c r="VFY211" s="287"/>
      <c r="VFZ211" s="287"/>
      <c r="VGA211" s="287"/>
      <c r="VGB211" s="287"/>
      <c r="VGC211" s="287"/>
      <c r="VGD211" s="287"/>
      <c r="VGE211" s="287"/>
      <c r="VGF211" s="287"/>
      <c r="VGG211" s="287"/>
      <c r="VGH211" s="287"/>
      <c r="VGI211" s="287"/>
      <c r="VGJ211" s="287"/>
      <c r="VGK211" s="287"/>
      <c r="VGL211" s="287"/>
      <c r="VGM211" s="287"/>
      <c r="VGN211" s="287"/>
      <c r="VGO211" s="287"/>
      <c r="VGP211" s="287"/>
      <c r="VGQ211" s="287"/>
      <c r="VGR211" s="287"/>
      <c r="VGS211" s="287"/>
      <c r="VGT211" s="287"/>
      <c r="VGU211" s="287"/>
      <c r="VGV211" s="287"/>
      <c r="VGW211" s="287"/>
      <c r="VGX211" s="287"/>
      <c r="VGY211" s="287"/>
      <c r="VGZ211" s="287"/>
      <c r="VHA211" s="287"/>
      <c r="VHB211" s="287"/>
      <c r="VHC211" s="287"/>
      <c r="VHD211" s="287"/>
      <c r="VHE211" s="287"/>
      <c r="VHF211" s="287"/>
      <c r="VHG211" s="287"/>
      <c r="VHH211" s="287"/>
      <c r="VHI211" s="287"/>
      <c r="VHJ211" s="287"/>
      <c r="VHK211" s="287"/>
      <c r="VHL211" s="287"/>
      <c r="VHM211" s="287"/>
      <c r="VHN211" s="287"/>
      <c r="VHO211" s="287"/>
      <c r="VHP211" s="287"/>
      <c r="VHQ211" s="287"/>
      <c r="VHR211" s="287"/>
      <c r="VHS211" s="287"/>
      <c r="VHT211" s="287"/>
      <c r="VHU211" s="287"/>
      <c r="VHV211" s="287"/>
      <c r="VHW211" s="287"/>
      <c r="VHX211" s="287"/>
      <c r="VHY211" s="287"/>
      <c r="VHZ211" s="287"/>
      <c r="VIA211" s="287"/>
      <c r="VIB211" s="287"/>
      <c r="VIC211" s="287"/>
      <c r="VID211" s="287"/>
      <c r="VIE211" s="287"/>
      <c r="VIF211" s="287"/>
      <c r="VIG211" s="287"/>
      <c r="VIH211" s="287"/>
      <c r="VII211" s="287"/>
      <c r="VIJ211" s="287"/>
      <c r="VIK211" s="287"/>
      <c r="VIL211" s="287"/>
      <c r="VIM211" s="287"/>
      <c r="VIN211" s="287"/>
      <c r="VIO211" s="287"/>
      <c r="VIP211" s="287"/>
      <c r="VIQ211" s="287"/>
      <c r="VIR211" s="287"/>
      <c r="VIS211" s="287"/>
      <c r="VIT211" s="287"/>
      <c r="VIU211" s="287"/>
      <c r="VIV211" s="287"/>
      <c r="VIW211" s="287"/>
      <c r="VIX211" s="287"/>
      <c r="VIY211" s="287"/>
      <c r="VIZ211" s="287"/>
      <c r="VJA211" s="287"/>
      <c r="VJB211" s="287"/>
      <c r="VJC211" s="287"/>
      <c r="VJD211" s="287"/>
      <c r="VJE211" s="287"/>
      <c r="VJF211" s="287"/>
      <c r="VJG211" s="287"/>
      <c r="VJH211" s="287"/>
      <c r="VJI211" s="287"/>
      <c r="VJJ211" s="287"/>
      <c r="VJK211" s="287"/>
      <c r="VJL211" s="287"/>
      <c r="VJM211" s="287"/>
      <c r="VJN211" s="287"/>
      <c r="VJO211" s="287"/>
      <c r="VJP211" s="287"/>
      <c r="VJQ211" s="287"/>
      <c r="VJR211" s="287"/>
      <c r="VJS211" s="287"/>
      <c r="VJT211" s="287"/>
      <c r="VJU211" s="287"/>
      <c r="VJV211" s="287"/>
      <c r="VJW211" s="287"/>
      <c r="VJX211" s="287"/>
      <c r="VJY211" s="287"/>
      <c r="VJZ211" s="287"/>
      <c r="VKA211" s="287"/>
      <c r="VKB211" s="287"/>
      <c r="VKC211" s="287"/>
      <c r="VKD211" s="287"/>
      <c r="VKE211" s="287"/>
      <c r="VKF211" s="287"/>
      <c r="VKG211" s="287"/>
      <c r="VKH211" s="287"/>
      <c r="VKI211" s="287"/>
      <c r="VKJ211" s="287"/>
      <c r="VKK211" s="287"/>
      <c r="VKL211" s="287"/>
      <c r="VKM211" s="287"/>
      <c r="VKN211" s="287"/>
      <c r="VKO211" s="287"/>
      <c r="VKP211" s="287"/>
      <c r="VKQ211" s="287"/>
      <c r="VKR211" s="287"/>
      <c r="VKS211" s="287"/>
      <c r="VKT211" s="287"/>
      <c r="VKU211" s="287"/>
      <c r="VKV211" s="287"/>
      <c r="VKW211" s="287"/>
      <c r="VKX211" s="287"/>
      <c r="VKY211" s="287"/>
      <c r="VKZ211" s="287"/>
      <c r="VLA211" s="287"/>
      <c r="VLB211" s="287"/>
      <c r="VLC211" s="287"/>
      <c r="VLD211" s="287"/>
      <c r="VLE211" s="287"/>
      <c r="VLF211" s="287"/>
      <c r="VLG211" s="287"/>
      <c r="VLH211" s="287"/>
      <c r="VLI211" s="287"/>
      <c r="VLJ211" s="287"/>
      <c r="VLK211" s="287"/>
      <c r="VLL211" s="287"/>
      <c r="VLM211" s="287"/>
      <c r="VLN211" s="287"/>
      <c r="VLO211" s="287"/>
      <c r="VLP211" s="287"/>
      <c r="VLQ211" s="287"/>
      <c r="VLR211" s="287"/>
      <c r="VLS211" s="287"/>
      <c r="VLT211" s="287"/>
      <c r="VLU211" s="287"/>
      <c r="VLV211" s="287"/>
      <c r="VLW211" s="287"/>
      <c r="VLX211" s="287"/>
      <c r="VLY211" s="287"/>
      <c r="VLZ211" s="287"/>
      <c r="VMA211" s="287"/>
      <c r="VMB211" s="287"/>
      <c r="VMC211" s="287"/>
      <c r="VMD211" s="287"/>
      <c r="VME211" s="287"/>
      <c r="VMF211" s="287"/>
      <c r="VMG211" s="287"/>
      <c r="VMH211" s="287"/>
      <c r="VMI211" s="287"/>
      <c r="VMJ211" s="287"/>
      <c r="VMK211" s="287"/>
      <c r="VML211" s="287"/>
      <c r="VMM211" s="287"/>
      <c r="VMN211" s="287"/>
      <c r="VMO211" s="287"/>
      <c r="VMP211" s="287"/>
      <c r="VMQ211" s="287"/>
      <c r="VMR211" s="287"/>
      <c r="VMS211" s="287"/>
      <c r="VMT211" s="287"/>
      <c r="VMU211" s="287"/>
      <c r="VMV211" s="287"/>
      <c r="VMW211" s="287"/>
      <c r="VMX211" s="287"/>
      <c r="VMY211" s="287"/>
      <c r="VMZ211" s="287"/>
      <c r="VNA211" s="287"/>
      <c r="VNB211" s="287"/>
      <c r="VNC211" s="287"/>
      <c r="VND211" s="287"/>
      <c r="VNE211" s="287"/>
      <c r="VNF211" s="287"/>
      <c r="VNG211" s="287"/>
      <c r="VNH211" s="287"/>
      <c r="VNI211" s="287"/>
      <c r="VNJ211" s="287"/>
      <c r="VNK211" s="287"/>
      <c r="VNL211" s="287"/>
      <c r="VNM211" s="287"/>
      <c r="VNN211" s="287"/>
      <c r="VNO211" s="287"/>
      <c r="VNP211" s="287"/>
      <c r="VNQ211" s="287"/>
      <c r="VNR211" s="287"/>
      <c r="VNS211" s="287"/>
      <c r="VNT211" s="287"/>
      <c r="VNU211" s="287"/>
      <c r="VNV211" s="287"/>
      <c r="VNW211" s="287"/>
      <c r="VNX211" s="287"/>
      <c r="VNY211" s="287"/>
      <c r="VNZ211" s="287"/>
      <c r="VOA211" s="287"/>
      <c r="VOB211" s="287"/>
      <c r="VOC211" s="287"/>
      <c r="VOD211" s="287"/>
      <c r="VOE211" s="287"/>
      <c r="VOF211" s="287"/>
      <c r="VOG211" s="287"/>
      <c r="VOH211" s="287"/>
      <c r="VOI211" s="287"/>
      <c r="VOJ211" s="287"/>
      <c r="VOK211" s="287"/>
      <c r="VOL211" s="287"/>
      <c r="VOM211" s="287"/>
      <c r="VON211" s="287"/>
      <c r="VOO211" s="287"/>
      <c r="VOP211" s="287"/>
      <c r="VOQ211" s="287"/>
      <c r="VOR211" s="287"/>
      <c r="VOS211" s="287"/>
      <c r="VOT211" s="287"/>
      <c r="VOU211" s="287"/>
      <c r="VOV211" s="287"/>
      <c r="VOW211" s="287"/>
      <c r="VOX211" s="287"/>
      <c r="VOY211" s="287"/>
      <c r="VOZ211" s="287"/>
      <c r="VPA211" s="287"/>
      <c r="VPB211" s="287"/>
      <c r="VPC211" s="287"/>
      <c r="VPD211" s="287"/>
      <c r="VPE211" s="287"/>
      <c r="VPF211" s="287"/>
      <c r="VPG211" s="287"/>
      <c r="VPH211" s="287"/>
      <c r="VPI211" s="287"/>
      <c r="VPJ211" s="287"/>
      <c r="VPK211" s="287"/>
      <c r="VPL211" s="287"/>
      <c r="VPM211" s="287"/>
      <c r="VPN211" s="287"/>
      <c r="VPO211" s="287"/>
      <c r="VPP211" s="287"/>
      <c r="VPQ211" s="287"/>
      <c r="VPR211" s="287"/>
      <c r="VPS211" s="287"/>
      <c r="VPT211" s="287"/>
      <c r="VPU211" s="287"/>
      <c r="VPV211" s="287"/>
      <c r="VPW211" s="287"/>
      <c r="VPX211" s="287"/>
      <c r="VPY211" s="287"/>
      <c r="VPZ211" s="287"/>
      <c r="VQA211" s="287"/>
      <c r="VQB211" s="287"/>
      <c r="VQC211" s="287"/>
      <c r="VQD211" s="287"/>
      <c r="VQE211" s="287"/>
      <c r="VQF211" s="287"/>
      <c r="VQG211" s="287"/>
      <c r="VQH211" s="287"/>
      <c r="VQI211" s="287"/>
      <c r="VQJ211" s="287"/>
      <c r="VQK211" s="287"/>
      <c r="VQL211" s="287"/>
      <c r="VQM211" s="287"/>
      <c r="VQN211" s="287"/>
      <c r="VQO211" s="287"/>
      <c r="VQP211" s="287"/>
      <c r="VQQ211" s="287"/>
      <c r="VQR211" s="287"/>
      <c r="VQS211" s="287"/>
      <c r="VQT211" s="287"/>
      <c r="VQU211" s="287"/>
      <c r="VQV211" s="287"/>
      <c r="VQW211" s="287"/>
      <c r="VQX211" s="287"/>
      <c r="VQY211" s="287"/>
      <c r="VQZ211" s="287"/>
      <c r="VRA211" s="287"/>
      <c r="VRB211" s="287"/>
      <c r="VRC211" s="287"/>
      <c r="VRD211" s="287"/>
      <c r="VRE211" s="287"/>
      <c r="VRF211" s="287"/>
      <c r="VRG211" s="287"/>
      <c r="VRH211" s="287"/>
      <c r="VRI211" s="287"/>
      <c r="VRJ211" s="287"/>
      <c r="VRK211" s="287"/>
      <c r="VRL211" s="287"/>
      <c r="VRM211" s="287"/>
      <c r="VRN211" s="287"/>
      <c r="VRO211" s="287"/>
      <c r="VRP211" s="287"/>
      <c r="VRQ211" s="287"/>
      <c r="VRR211" s="287"/>
      <c r="VRS211" s="287"/>
      <c r="VRT211" s="287"/>
      <c r="VRU211" s="287"/>
      <c r="VRV211" s="287"/>
      <c r="VRW211" s="287"/>
      <c r="VRX211" s="287"/>
      <c r="VRY211" s="287"/>
      <c r="VRZ211" s="287"/>
      <c r="VSA211" s="287"/>
      <c r="VSB211" s="287"/>
      <c r="VSC211" s="287"/>
      <c r="VSD211" s="287"/>
      <c r="VSE211" s="287"/>
      <c r="VSF211" s="287"/>
      <c r="VSG211" s="287"/>
      <c r="VSH211" s="287"/>
      <c r="VSI211" s="287"/>
      <c r="VSJ211" s="287"/>
      <c r="VSK211" s="287"/>
      <c r="VSL211" s="287"/>
      <c r="VSM211" s="287"/>
      <c r="VSN211" s="287"/>
      <c r="VSO211" s="287"/>
      <c r="VSP211" s="287"/>
      <c r="VSQ211" s="287"/>
      <c r="VSR211" s="287"/>
      <c r="VSS211" s="287"/>
      <c r="VST211" s="287"/>
      <c r="VSU211" s="287"/>
      <c r="VSV211" s="287"/>
      <c r="VSW211" s="287"/>
      <c r="VSX211" s="287"/>
      <c r="VSY211" s="287"/>
      <c r="VSZ211" s="287"/>
      <c r="VTA211" s="287"/>
      <c r="VTB211" s="287"/>
      <c r="VTC211" s="287"/>
      <c r="VTD211" s="287"/>
      <c r="VTE211" s="287"/>
      <c r="VTF211" s="287"/>
      <c r="VTG211" s="287"/>
      <c r="VTH211" s="287"/>
      <c r="VTI211" s="287"/>
      <c r="VTJ211" s="287"/>
      <c r="VTK211" s="287"/>
      <c r="VTL211" s="287"/>
      <c r="VTM211" s="287"/>
      <c r="VTN211" s="287"/>
      <c r="VTO211" s="287"/>
      <c r="VTP211" s="287"/>
      <c r="VTQ211" s="287"/>
      <c r="VTR211" s="287"/>
      <c r="VTS211" s="287"/>
      <c r="VTT211" s="287"/>
      <c r="VTU211" s="287"/>
      <c r="VTV211" s="287"/>
      <c r="VTW211" s="287"/>
      <c r="VTX211" s="287"/>
      <c r="VTY211" s="287"/>
      <c r="VTZ211" s="287"/>
      <c r="VUA211" s="287"/>
      <c r="VUB211" s="287"/>
      <c r="VUC211" s="287"/>
      <c r="VUD211" s="287"/>
      <c r="VUE211" s="287"/>
      <c r="VUF211" s="287"/>
      <c r="VUG211" s="287"/>
      <c r="VUH211" s="287"/>
      <c r="VUI211" s="287"/>
      <c r="VUJ211" s="287"/>
      <c r="VUK211" s="287"/>
      <c r="VUL211" s="287"/>
      <c r="VUM211" s="287"/>
      <c r="VUN211" s="287"/>
      <c r="VUO211" s="287"/>
      <c r="VUP211" s="287"/>
      <c r="VUQ211" s="287"/>
      <c r="VUR211" s="287"/>
      <c r="VUS211" s="287"/>
      <c r="VUT211" s="287"/>
      <c r="VUU211" s="287"/>
      <c r="VUV211" s="287"/>
      <c r="VUW211" s="287"/>
      <c r="VUX211" s="287"/>
      <c r="VUY211" s="287"/>
      <c r="VUZ211" s="287"/>
      <c r="VVA211" s="287"/>
      <c r="VVB211" s="287"/>
      <c r="VVC211" s="287"/>
      <c r="VVD211" s="287"/>
      <c r="VVE211" s="287"/>
      <c r="VVF211" s="287"/>
      <c r="VVG211" s="287"/>
      <c r="VVH211" s="287"/>
      <c r="VVI211" s="287"/>
      <c r="VVJ211" s="287"/>
      <c r="VVK211" s="287"/>
      <c r="VVL211" s="287"/>
      <c r="VVM211" s="287"/>
      <c r="VVN211" s="287"/>
      <c r="VVO211" s="287"/>
      <c r="VVP211" s="287"/>
      <c r="VVQ211" s="287"/>
      <c r="VVR211" s="287"/>
      <c r="VVS211" s="287"/>
      <c r="VVT211" s="287"/>
      <c r="VVU211" s="287"/>
      <c r="VVV211" s="287"/>
      <c r="VVW211" s="287"/>
      <c r="VVX211" s="287"/>
      <c r="VVY211" s="287"/>
      <c r="VVZ211" s="287"/>
      <c r="VWA211" s="287"/>
      <c r="VWB211" s="287"/>
      <c r="VWC211" s="287"/>
      <c r="VWD211" s="287"/>
      <c r="VWE211" s="287"/>
      <c r="VWF211" s="287"/>
      <c r="VWG211" s="287"/>
      <c r="VWH211" s="287"/>
      <c r="VWI211" s="287"/>
      <c r="VWJ211" s="287"/>
      <c r="VWK211" s="287"/>
      <c r="VWL211" s="287"/>
      <c r="VWM211" s="287"/>
      <c r="VWN211" s="287"/>
      <c r="VWO211" s="287"/>
      <c r="VWP211" s="287"/>
      <c r="VWQ211" s="287"/>
      <c r="VWR211" s="287"/>
      <c r="VWS211" s="287"/>
      <c r="VWT211" s="287"/>
      <c r="VWU211" s="287"/>
      <c r="VWV211" s="287"/>
      <c r="VWW211" s="287"/>
      <c r="VWX211" s="287"/>
      <c r="VWY211" s="287"/>
      <c r="VWZ211" s="287"/>
      <c r="VXA211" s="287"/>
      <c r="VXB211" s="287"/>
      <c r="VXC211" s="287"/>
      <c r="VXD211" s="287"/>
      <c r="VXE211" s="287"/>
      <c r="VXF211" s="287"/>
      <c r="VXG211" s="287"/>
      <c r="VXH211" s="287"/>
      <c r="VXI211" s="287"/>
      <c r="VXJ211" s="287"/>
      <c r="VXK211" s="287"/>
      <c r="VXL211" s="287"/>
      <c r="VXM211" s="287"/>
      <c r="VXN211" s="287"/>
      <c r="VXO211" s="287"/>
      <c r="VXP211" s="287"/>
      <c r="VXQ211" s="287"/>
      <c r="VXR211" s="287"/>
      <c r="VXS211" s="287"/>
      <c r="VXT211" s="287"/>
      <c r="VXU211" s="287"/>
      <c r="VXV211" s="287"/>
      <c r="VXW211" s="287"/>
      <c r="VXX211" s="287"/>
      <c r="VXY211" s="287"/>
      <c r="VXZ211" s="287"/>
      <c r="VYA211" s="287"/>
      <c r="VYB211" s="287"/>
      <c r="VYC211" s="287"/>
      <c r="VYD211" s="287"/>
      <c r="VYE211" s="287"/>
      <c r="VYF211" s="287"/>
      <c r="VYG211" s="287"/>
      <c r="VYH211" s="287"/>
      <c r="VYI211" s="287"/>
      <c r="VYJ211" s="287"/>
      <c r="VYK211" s="287"/>
      <c r="VYL211" s="287"/>
      <c r="VYM211" s="287"/>
      <c r="VYN211" s="287"/>
      <c r="VYO211" s="287"/>
      <c r="VYP211" s="287"/>
      <c r="VYQ211" s="287"/>
      <c r="VYR211" s="287"/>
      <c r="VYS211" s="287"/>
      <c r="VYT211" s="287"/>
      <c r="VYU211" s="287"/>
      <c r="VYV211" s="287"/>
      <c r="VYW211" s="287"/>
      <c r="VYX211" s="287"/>
      <c r="VYY211" s="287"/>
      <c r="VYZ211" s="287"/>
      <c r="VZA211" s="287"/>
      <c r="VZB211" s="287"/>
      <c r="VZC211" s="287"/>
      <c r="VZD211" s="287"/>
      <c r="VZE211" s="287"/>
      <c r="VZF211" s="287"/>
      <c r="VZG211" s="287"/>
      <c r="VZH211" s="287"/>
      <c r="VZI211" s="287"/>
      <c r="VZJ211" s="287"/>
      <c r="VZK211" s="287"/>
      <c r="VZL211" s="287"/>
      <c r="VZM211" s="287"/>
      <c r="VZN211" s="287"/>
      <c r="VZO211" s="287"/>
      <c r="VZP211" s="287"/>
      <c r="VZQ211" s="287"/>
      <c r="VZR211" s="287"/>
      <c r="VZS211" s="287"/>
      <c r="VZT211" s="287"/>
      <c r="VZU211" s="287"/>
      <c r="VZV211" s="287"/>
      <c r="VZW211" s="287"/>
      <c r="VZX211" s="287"/>
      <c r="VZY211" s="287"/>
      <c r="VZZ211" s="287"/>
      <c r="WAA211" s="287"/>
      <c r="WAB211" s="287"/>
      <c r="WAC211" s="287"/>
      <c r="WAD211" s="287"/>
      <c r="WAE211" s="287"/>
      <c r="WAF211" s="287"/>
      <c r="WAG211" s="287"/>
      <c r="WAH211" s="287"/>
      <c r="WAI211" s="287"/>
      <c r="WAJ211" s="287"/>
      <c r="WAK211" s="287"/>
      <c r="WAL211" s="287"/>
      <c r="WAM211" s="287"/>
      <c r="WAN211" s="287"/>
      <c r="WAO211" s="287"/>
      <c r="WAP211" s="287"/>
      <c r="WAQ211" s="287"/>
      <c r="WAR211" s="287"/>
      <c r="WAS211" s="287"/>
      <c r="WAT211" s="287"/>
      <c r="WAU211" s="287"/>
      <c r="WAV211" s="287"/>
      <c r="WAW211" s="287"/>
      <c r="WAX211" s="287"/>
      <c r="WAY211" s="287"/>
      <c r="WAZ211" s="287"/>
      <c r="WBA211" s="287"/>
      <c r="WBB211" s="287"/>
      <c r="WBC211" s="287"/>
      <c r="WBD211" s="287"/>
      <c r="WBE211" s="287"/>
      <c r="WBF211" s="287"/>
      <c r="WBG211" s="287"/>
      <c r="WBH211" s="287"/>
      <c r="WBI211" s="287"/>
      <c r="WBJ211" s="287"/>
      <c r="WBK211" s="287"/>
      <c r="WBL211" s="287"/>
      <c r="WBM211" s="287"/>
      <c r="WBN211" s="287"/>
      <c r="WBO211" s="287"/>
      <c r="WBP211" s="287"/>
      <c r="WBQ211" s="287"/>
      <c r="WBR211" s="287"/>
      <c r="WBS211" s="287"/>
      <c r="WBT211" s="287"/>
      <c r="WBU211" s="287"/>
      <c r="WBV211" s="287"/>
      <c r="WBW211" s="287"/>
      <c r="WBX211" s="287"/>
      <c r="WBY211" s="287"/>
      <c r="WBZ211" s="287"/>
      <c r="WCA211" s="287"/>
      <c r="WCB211" s="287"/>
      <c r="WCC211" s="287"/>
      <c r="WCD211" s="287"/>
      <c r="WCE211" s="287"/>
      <c r="WCF211" s="287"/>
      <c r="WCG211" s="287"/>
      <c r="WCH211" s="287"/>
      <c r="WCI211" s="287"/>
      <c r="WCJ211" s="287"/>
      <c r="WCK211" s="287"/>
      <c r="WCL211" s="287"/>
      <c r="WCM211" s="287"/>
      <c r="WCN211" s="287"/>
      <c r="WCO211" s="287"/>
      <c r="WCP211" s="287"/>
      <c r="WCQ211" s="287"/>
      <c r="WCR211" s="287"/>
      <c r="WCS211" s="287"/>
      <c r="WCT211" s="287"/>
      <c r="WCU211" s="287"/>
      <c r="WCV211" s="287"/>
      <c r="WCW211" s="287"/>
      <c r="WCX211" s="287"/>
      <c r="WCY211" s="287"/>
      <c r="WCZ211" s="287"/>
      <c r="WDA211" s="287"/>
      <c r="WDB211" s="287"/>
      <c r="WDC211" s="287"/>
      <c r="WDD211" s="287"/>
      <c r="WDE211" s="287"/>
      <c r="WDF211" s="287"/>
      <c r="WDG211" s="287"/>
      <c r="WDH211" s="287"/>
      <c r="WDI211" s="287"/>
      <c r="WDJ211" s="287"/>
      <c r="WDK211" s="287"/>
      <c r="WDL211" s="287"/>
      <c r="WDM211" s="287"/>
      <c r="WDN211" s="287"/>
      <c r="WDO211" s="287"/>
      <c r="WDP211" s="287"/>
      <c r="WDQ211" s="287"/>
      <c r="WDR211" s="287"/>
      <c r="WDS211" s="287"/>
      <c r="WDT211" s="287"/>
      <c r="WDU211" s="287"/>
      <c r="WDV211" s="287"/>
      <c r="WDW211" s="287"/>
      <c r="WDX211" s="287"/>
      <c r="WDY211" s="287"/>
      <c r="WDZ211" s="287"/>
      <c r="WEA211" s="287"/>
      <c r="WEB211" s="287"/>
      <c r="WEC211" s="287"/>
      <c r="WED211" s="287"/>
      <c r="WEE211" s="287"/>
      <c r="WEF211" s="287"/>
      <c r="WEG211" s="287"/>
      <c r="WEH211" s="287"/>
      <c r="WEI211" s="287"/>
      <c r="WEJ211" s="287"/>
      <c r="WEK211" s="287"/>
      <c r="WEL211" s="287"/>
      <c r="WEM211" s="287"/>
      <c r="WEN211" s="287"/>
      <c r="WEO211" s="287"/>
      <c r="WEP211" s="287"/>
      <c r="WEQ211" s="287"/>
      <c r="WER211" s="287"/>
      <c r="WES211" s="287"/>
      <c r="WET211" s="287"/>
      <c r="WEU211" s="287"/>
      <c r="WEV211" s="287"/>
      <c r="WEW211" s="287"/>
      <c r="WEX211" s="287"/>
      <c r="WEY211" s="287"/>
      <c r="WEZ211" s="287"/>
      <c r="WFA211" s="287"/>
      <c r="WFB211" s="287"/>
      <c r="WFC211" s="287"/>
      <c r="WFD211" s="287"/>
      <c r="WFE211" s="287"/>
      <c r="WFF211" s="287"/>
      <c r="WFG211" s="287"/>
      <c r="WFH211" s="287"/>
      <c r="WFI211" s="287"/>
      <c r="WFJ211" s="287"/>
      <c r="WFK211" s="287"/>
      <c r="WFL211" s="287"/>
      <c r="WFM211" s="287"/>
      <c r="WFN211" s="287"/>
      <c r="WFO211" s="287"/>
      <c r="WFP211" s="287"/>
      <c r="WFQ211" s="287"/>
      <c r="WFR211" s="287"/>
      <c r="WFS211" s="287"/>
      <c r="WFT211" s="287"/>
      <c r="WFU211" s="287"/>
      <c r="WFV211" s="287"/>
      <c r="WFW211" s="287"/>
      <c r="WFX211" s="287"/>
      <c r="WFY211" s="287"/>
      <c r="WFZ211" s="287"/>
      <c r="WGA211" s="287"/>
      <c r="WGB211" s="287"/>
      <c r="WGC211" s="287"/>
      <c r="WGD211" s="287"/>
      <c r="WGE211" s="287"/>
      <c r="WGF211" s="287"/>
      <c r="WGG211" s="287"/>
      <c r="WGH211" s="287"/>
      <c r="WGI211" s="287"/>
      <c r="WGJ211" s="287"/>
      <c r="WGK211" s="287"/>
      <c r="WGL211" s="287"/>
      <c r="WGM211" s="287"/>
      <c r="WGN211" s="287"/>
      <c r="WGO211" s="287"/>
      <c r="WGP211" s="287"/>
      <c r="WGQ211" s="287"/>
      <c r="WGR211" s="287"/>
      <c r="WGS211" s="287"/>
      <c r="WGT211" s="287"/>
      <c r="WGU211" s="287"/>
      <c r="WGV211" s="287"/>
      <c r="WGW211" s="287"/>
      <c r="WGX211" s="287"/>
      <c r="WGY211" s="287"/>
      <c r="WGZ211" s="287"/>
      <c r="WHA211" s="287"/>
      <c r="WHB211" s="287"/>
      <c r="WHC211" s="287"/>
      <c r="WHD211" s="287"/>
      <c r="WHE211" s="287"/>
      <c r="WHF211" s="287"/>
      <c r="WHG211" s="287"/>
      <c r="WHH211" s="287"/>
      <c r="WHI211" s="287"/>
      <c r="WHJ211" s="287"/>
      <c r="WHK211" s="287"/>
      <c r="WHL211" s="287"/>
      <c r="WHM211" s="287"/>
      <c r="WHN211" s="287"/>
      <c r="WHO211" s="287"/>
      <c r="WHP211" s="287"/>
      <c r="WHQ211" s="287"/>
      <c r="WHR211" s="287"/>
      <c r="WHS211" s="287"/>
      <c r="WHT211" s="287"/>
      <c r="WHU211" s="287"/>
      <c r="WHV211" s="287"/>
      <c r="WHW211" s="287"/>
      <c r="WHX211" s="287"/>
      <c r="WHY211" s="287"/>
      <c r="WHZ211" s="287"/>
      <c r="WIA211" s="287"/>
      <c r="WIB211" s="287"/>
      <c r="WIC211" s="287"/>
      <c r="WID211" s="287"/>
      <c r="WIE211" s="287"/>
      <c r="WIF211" s="287"/>
      <c r="WIG211" s="287"/>
      <c r="WIH211" s="287"/>
      <c r="WII211" s="287"/>
      <c r="WIJ211" s="287"/>
      <c r="WIK211" s="287"/>
      <c r="WIL211" s="287"/>
      <c r="WIM211" s="287"/>
      <c r="WIN211" s="287"/>
      <c r="WIO211" s="287"/>
      <c r="WIP211" s="287"/>
      <c r="WIQ211" s="287"/>
      <c r="WIR211" s="287"/>
      <c r="WIS211" s="287"/>
      <c r="WIT211" s="287"/>
      <c r="WIU211" s="287"/>
      <c r="WIV211" s="287"/>
      <c r="WIW211" s="287"/>
      <c r="WIX211" s="287"/>
      <c r="WIY211" s="287"/>
      <c r="WIZ211" s="287"/>
      <c r="WJA211" s="287"/>
      <c r="WJB211" s="287"/>
      <c r="WJC211" s="287"/>
      <c r="WJD211" s="287"/>
      <c r="WJE211" s="287"/>
      <c r="WJF211" s="287"/>
      <c r="WJG211" s="287"/>
      <c r="WJH211" s="287"/>
      <c r="WJI211" s="287"/>
      <c r="WJJ211" s="287"/>
      <c r="WJK211" s="287"/>
      <c r="WJL211" s="287"/>
      <c r="WJM211" s="287"/>
      <c r="WJN211" s="287"/>
      <c r="WJO211" s="287"/>
      <c r="WJP211" s="287"/>
      <c r="WJQ211" s="287"/>
      <c r="WJR211" s="287"/>
      <c r="WJS211" s="287"/>
      <c r="WJT211" s="287"/>
      <c r="WJU211" s="287"/>
      <c r="WJV211" s="287"/>
      <c r="WJW211" s="287"/>
      <c r="WJX211" s="287"/>
      <c r="WJY211" s="287"/>
      <c r="WJZ211" s="287"/>
      <c r="WKA211" s="287"/>
      <c r="WKB211" s="287"/>
      <c r="WKC211" s="287"/>
      <c r="WKD211" s="287"/>
      <c r="WKE211" s="287"/>
      <c r="WKF211" s="287"/>
      <c r="WKG211" s="287"/>
      <c r="WKH211" s="287"/>
      <c r="WKI211" s="287"/>
      <c r="WKJ211" s="287"/>
      <c r="WKK211" s="287"/>
      <c r="WKL211" s="287"/>
      <c r="WKM211" s="287"/>
      <c r="WKN211" s="287"/>
      <c r="WKO211" s="287"/>
      <c r="WKP211" s="287"/>
      <c r="WKQ211" s="287"/>
      <c r="WKR211" s="287"/>
      <c r="WKS211" s="287"/>
      <c r="WKT211" s="287"/>
      <c r="WKU211" s="287"/>
      <c r="WKV211" s="287"/>
      <c r="WKW211" s="287"/>
      <c r="WKX211" s="287"/>
      <c r="WKY211" s="287"/>
      <c r="WKZ211" s="287"/>
      <c r="WLA211" s="287"/>
      <c r="WLB211" s="287"/>
      <c r="WLC211" s="287"/>
      <c r="WLD211" s="287"/>
      <c r="WLE211" s="287"/>
      <c r="WLF211" s="287"/>
      <c r="WLG211" s="287"/>
      <c r="WLH211" s="287"/>
      <c r="WLI211" s="287"/>
      <c r="WLJ211" s="287"/>
      <c r="WLK211" s="287"/>
      <c r="WLL211" s="287"/>
      <c r="WLM211" s="287"/>
      <c r="WLN211" s="287"/>
      <c r="WLO211" s="287"/>
      <c r="WLP211" s="287"/>
      <c r="WLQ211" s="287"/>
      <c r="WLR211" s="287"/>
      <c r="WLS211" s="287"/>
      <c r="WLT211" s="287"/>
      <c r="WLU211" s="287"/>
      <c r="WLV211" s="287"/>
      <c r="WLW211" s="287"/>
      <c r="WLX211" s="287"/>
      <c r="WLY211" s="287"/>
      <c r="WLZ211" s="287"/>
      <c r="WMA211" s="287"/>
      <c r="WMB211" s="287"/>
      <c r="WMC211" s="287"/>
      <c r="WMD211" s="287"/>
      <c r="WME211" s="287"/>
      <c r="WMF211" s="287"/>
      <c r="WMG211" s="287"/>
      <c r="WMH211" s="287"/>
      <c r="WMI211" s="287"/>
      <c r="WMJ211" s="287"/>
      <c r="WMK211" s="287"/>
      <c r="WML211" s="287"/>
      <c r="WMM211" s="287"/>
      <c r="WMN211" s="287"/>
      <c r="WMO211" s="287"/>
      <c r="WMP211" s="287"/>
      <c r="WMQ211" s="287"/>
      <c r="WMR211" s="287"/>
      <c r="WMS211" s="287"/>
      <c r="WMT211" s="287"/>
      <c r="WMU211" s="287"/>
      <c r="WMV211" s="287"/>
      <c r="WMW211" s="287"/>
      <c r="WMX211" s="287"/>
      <c r="WMY211" s="287"/>
      <c r="WMZ211" s="287"/>
      <c r="WNA211" s="287"/>
      <c r="WNB211" s="287"/>
      <c r="WNC211" s="287"/>
      <c r="WND211" s="287"/>
      <c r="WNE211" s="287"/>
      <c r="WNF211" s="287"/>
      <c r="WNG211" s="287"/>
      <c r="WNH211" s="287"/>
      <c r="WNI211" s="287"/>
      <c r="WNJ211" s="287"/>
      <c r="WNK211" s="287"/>
      <c r="WNL211" s="287"/>
      <c r="WNM211" s="287"/>
      <c r="WNN211" s="287"/>
      <c r="WNO211" s="287"/>
      <c r="WNP211" s="287"/>
      <c r="WNQ211" s="287"/>
      <c r="WNR211" s="287"/>
      <c r="WNS211" s="287"/>
      <c r="WNT211" s="287"/>
      <c r="WNU211" s="287"/>
      <c r="WNV211" s="287"/>
      <c r="WNW211" s="287"/>
      <c r="WNX211" s="287"/>
      <c r="WNY211" s="287"/>
      <c r="WNZ211" s="287"/>
      <c r="WOA211" s="287"/>
      <c r="WOB211" s="287"/>
      <c r="WOC211" s="287"/>
      <c r="WOD211" s="287"/>
      <c r="WOE211" s="287"/>
      <c r="WOF211" s="287"/>
      <c r="WOG211" s="287"/>
      <c r="WOH211" s="287"/>
      <c r="WOI211" s="287"/>
      <c r="WOJ211" s="287"/>
      <c r="WOK211" s="287"/>
      <c r="WOL211" s="287"/>
      <c r="WOM211" s="287"/>
      <c r="WON211" s="287"/>
      <c r="WOO211" s="287"/>
      <c r="WOP211" s="287"/>
      <c r="WOQ211" s="287"/>
      <c r="WOR211" s="287"/>
      <c r="WOS211" s="287"/>
      <c r="WOT211" s="287"/>
      <c r="WOU211" s="287"/>
      <c r="WOV211" s="287"/>
      <c r="WOW211" s="287"/>
      <c r="WOX211" s="287"/>
      <c r="WOY211" s="287"/>
      <c r="WOZ211" s="287"/>
      <c r="WPA211" s="287"/>
      <c r="WPB211" s="287"/>
      <c r="WPC211" s="287"/>
      <c r="WPD211" s="287"/>
      <c r="WPE211" s="287"/>
      <c r="WPF211" s="287"/>
      <c r="WPG211" s="287"/>
      <c r="WPH211" s="287"/>
      <c r="WPI211" s="287"/>
      <c r="WPJ211" s="287"/>
      <c r="WPK211" s="287"/>
      <c r="WPL211" s="287"/>
      <c r="WPM211" s="287"/>
      <c r="WPN211" s="287"/>
      <c r="WPO211" s="287"/>
      <c r="WPP211" s="287"/>
      <c r="WPQ211" s="287"/>
      <c r="WPR211" s="287"/>
      <c r="WPS211" s="287"/>
      <c r="WPT211" s="287"/>
      <c r="WPU211" s="287"/>
      <c r="WPV211" s="287"/>
      <c r="WPW211" s="287"/>
      <c r="WPX211" s="287"/>
      <c r="WPY211" s="287"/>
      <c r="WPZ211" s="287"/>
      <c r="WQA211" s="287"/>
      <c r="WQB211" s="287"/>
      <c r="WQC211" s="287"/>
      <c r="WQD211" s="287"/>
      <c r="WQE211" s="287"/>
      <c r="WQF211" s="287"/>
      <c r="WQG211" s="287"/>
      <c r="WQH211" s="287"/>
      <c r="WQI211" s="287"/>
      <c r="WQJ211" s="287"/>
      <c r="WQK211" s="287"/>
      <c r="WQL211" s="287"/>
      <c r="WQM211" s="287"/>
      <c r="WQN211" s="287"/>
      <c r="WQO211" s="287"/>
      <c r="WQP211" s="287"/>
      <c r="WQQ211" s="287"/>
      <c r="WQR211" s="287"/>
      <c r="WQS211" s="287"/>
      <c r="WQT211" s="287"/>
      <c r="WQU211" s="287"/>
      <c r="WQV211" s="287"/>
      <c r="WQW211" s="287"/>
      <c r="WQX211" s="287"/>
      <c r="WQY211" s="287"/>
      <c r="WQZ211" s="287"/>
      <c r="WRA211" s="287"/>
      <c r="WRB211" s="287"/>
      <c r="WRC211" s="287"/>
      <c r="WRD211" s="287"/>
      <c r="WRE211" s="287"/>
      <c r="WRF211" s="287"/>
      <c r="WRG211" s="287"/>
      <c r="WRH211" s="287"/>
      <c r="WRI211" s="287"/>
      <c r="WRJ211" s="287"/>
      <c r="WRK211" s="287"/>
      <c r="WRL211" s="287"/>
      <c r="WRM211" s="287"/>
      <c r="WRN211" s="287"/>
      <c r="WRO211" s="287"/>
      <c r="WRP211" s="287"/>
      <c r="WRQ211" s="287"/>
      <c r="WRR211" s="287"/>
      <c r="WRS211" s="287"/>
      <c r="WRT211" s="287"/>
      <c r="WRU211" s="287"/>
      <c r="WRV211" s="287"/>
      <c r="WRW211" s="287"/>
      <c r="WRX211" s="287"/>
      <c r="WRY211" s="287"/>
      <c r="WRZ211" s="287"/>
      <c r="WSA211" s="287"/>
      <c r="WSB211" s="287"/>
      <c r="WSC211" s="287"/>
      <c r="WSD211" s="287"/>
      <c r="WSE211" s="287"/>
      <c r="WSF211" s="287"/>
      <c r="WSG211" s="287"/>
      <c r="WSH211" s="287"/>
      <c r="WSI211" s="287"/>
      <c r="WSJ211" s="287"/>
      <c r="WSK211" s="287"/>
      <c r="WSL211" s="287"/>
      <c r="WSM211" s="287"/>
      <c r="WSN211" s="287"/>
      <c r="WSO211" s="287"/>
      <c r="WSP211" s="287"/>
      <c r="WSQ211" s="287"/>
      <c r="WSR211" s="287"/>
      <c r="WSS211" s="287"/>
      <c r="WST211" s="287"/>
      <c r="WSU211" s="287"/>
      <c r="WSV211" s="287"/>
      <c r="WSW211" s="287"/>
      <c r="WSX211" s="287"/>
      <c r="WSY211" s="287"/>
      <c r="WSZ211" s="287"/>
      <c r="WTA211" s="287"/>
      <c r="WTB211" s="287"/>
      <c r="WTC211" s="287"/>
      <c r="WTD211" s="287"/>
      <c r="WTE211" s="287"/>
      <c r="WTF211" s="287"/>
      <c r="WTG211" s="287"/>
      <c r="WTH211" s="287"/>
      <c r="WTI211" s="287"/>
      <c r="WTJ211" s="287"/>
      <c r="WTK211" s="287"/>
      <c r="WTL211" s="287"/>
      <c r="WTM211" s="287"/>
      <c r="WTN211" s="287"/>
      <c r="WTO211" s="287"/>
      <c r="WTP211" s="287"/>
      <c r="WTQ211" s="287"/>
      <c r="WTR211" s="287"/>
      <c r="WTS211" s="287"/>
      <c r="WTT211" s="287"/>
      <c r="WTU211" s="287"/>
      <c r="WTV211" s="287"/>
      <c r="WTW211" s="287"/>
      <c r="WTX211" s="287"/>
      <c r="WTY211" s="287"/>
      <c r="WTZ211" s="287"/>
      <c r="WUA211" s="287"/>
      <c r="WUB211" s="287"/>
      <c r="WUC211" s="287"/>
      <c r="WUD211" s="287"/>
      <c r="WUE211" s="287"/>
      <c r="WUF211" s="287"/>
      <c r="WUG211" s="287"/>
      <c r="WUH211" s="287"/>
      <c r="WUI211" s="287"/>
      <c r="WUJ211" s="287"/>
      <c r="WUK211" s="287"/>
      <c r="WUL211" s="287"/>
      <c r="WUM211" s="287"/>
      <c r="WUN211" s="287"/>
      <c r="WUO211" s="287"/>
      <c r="WUP211" s="287"/>
      <c r="WUQ211" s="287"/>
      <c r="WUR211" s="287"/>
      <c r="WUS211" s="287"/>
      <c r="WUT211" s="287"/>
      <c r="WUU211" s="287"/>
      <c r="WUV211" s="287"/>
      <c r="WUW211" s="287"/>
      <c r="WUX211" s="287"/>
      <c r="WUY211" s="287"/>
      <c r="WUZ211" s="287"/>
      <c r="WVA211" s="287"/>
      <c r="WVB211" s="287"/>
      <c r="WVC211" s="287"/>
      <c r="WVD211" s="287"/>
      <c r="WVE211" s="287"/>
      <c r="WVF211" s="287"/>
      <c r="WVG211" s="287"/>
      <c r="WVH211" s="287"/>
      <c r="WVI211" s="287"/>
      <c r="WVJ211" s="287"/>
      <c r="WVK211" s="287"/>
      <c r="WVL211" s="287"/>
      <c r="WVM211" s="287"/>
      <c r="WVN211" s="287"/>
      <c r="WVO211" s="287"/>
      <c r="WVP211" s="287"/>
      <c r="WVQ211" s="287"/>
      <c r="WVR211" s="287"/>
      <c r="WVS211" s="287"/>
      <c r="WVT211" s="287"/>
      <c r="WVU211" s="287"/>
      <c r="WVV211" s="287"/>
      <c r="WVW211" s="287"/>
      <c r="WVX211" s="287"/>
      <c r="WVY211" s="287"/>
      <c r="WVZ211" s="287"/>
      <c r="WWA211" s="287"/>
      <c r="WWB211" s="287"/>
      <c r="WWC211" s="287"/>
      <c r="WWD211" s="287"/>
      <c r="WWE211" s="287"/>
      <c r="WWF211" s="287"/>
      <c r="WWG211" s="287"/>
      <c r="WWH211" s="287"/>
      <c r="WWI211" s="287"/>
      <c r="WWJ211" s="287"/>
      <c r="WWK211" s="287"/>
      <c r="WWL211" s="287"/>
      <c r="WWM211" s="287"/>
      <c r="WWN211" s="287"/>
      <c r="WWO211" s="287"/>
      <c r="WWP211" s="287"/>
      <c r="WWQ211" s="287"/>
      <c r="WWR211" s="287"/>
      <c r="WWS211" s="287"/>
      <c r="WWT211" s="287"/>
      <c r="WWU211" s="287"/>
      <c r="WWV211" s="287"/>
      <c r="WWW211" s="287"/>
      <c r="WWX211" s="287"/>
      <c r="WWY211" s="287"/>
      <c r="WWZ211" s="287"/>
      <c r="WXA211" s="287"/>
      <c r="WXB211" s="287"/>
      <c r="WXC211" s="287"/>
      <c r="WXD211" s="287"/>
      <c r="WXE211" s="287"/>
      <c r="WXF211" s="287"/>
      <c r="WXG211" s="287"/>
      <c r="WXH211" s="287"/>
      <c r="WXI211" s="287"/>
      <c r="WXJ211" s="287"/>
      <c r="WXK211" s="287"/>
      <c r="WXL211" s="287"/>
      <c r="WXM211" s="287"/>
      <c r="WXN211" s="287"/>
      <c r="WXO211" s="287"/>
      <c r="WXP211" s="287"/>
      <c r="WXQ211" s="287"/>
      <c r="WXR211" s="287"/>
      <c r="WXS211" s="287"/>
      <c r="WXT211" s="287"/>
      <c r="WXU211" s="287"/>
      <c r="WXV211" s="287"/>
      <c r="WXW211" s="287"/>
      <c r="WXX211" s="287"/>
      <c r="WXY211" s="287"/>
      <c r="WXZ211" s="287"/>
      <c r="WYA211" s="287"/>
      <c r="WYB211" s="287"/>
      <c r="WYC211" s="287"/>
      <c r="WYD211" s="287"/>
      <c r="WYE211" s="287"/>
      <c r="WYF211" s="287"/>
      <c r="WYG211" s="287"/>
      <c r="WYH211" s="287"/>
      <c r="WYI211" s="287"/>
      <c r="WYJ211" s="287"/>
      <c r="WYK211" s="287"/>
      <c r="WYL211" s="287"/>
      <c r="WYM211" s="287"/>
      <c r="WYN211" s="287"/>
      <c r="WYO211" s="287"/>
      <c r="WYP211" s="287"/>
      <c r="WYQ211" s="287"/>
      <c r="WYR211" s="287"/>
      <c r="WYS211" s="287"/>
      <c r="WYT211" s="287"/>
      <c r="WYU211" s="287"/>
      <c r="WYV211" s="287"/>
      <c r="WYW211" s="287"/>
      <c r="WYX211" s="287"/>
      <c r="WYY211" s="287"/>
      <c r="WYZ211" s="287"/>
      <c r="WZA211" s="287"/>
      <c r="WZB211" s="287"/>
      <c r="WZC211" s="287"/>
      <c r="WZD211" s="287"/>
      <c r="WZE211" s="287"/>
      <c r="WZF211" s="287"/>
      <c r="WZG211" s="287"/>
      <c r="WZH211" s="287"/>
      <c r="WZI211" s="287"/>
      <c r="WZJ211" s="287"/>
      <c r="WZK211" s="287"/>
      <c r="WZL211" s="287"/>
      <c r="WZM211" s="287"/>
      <c r="WZN211" s="287"/>
      <c r="WZO211" s="287"/>
      <c r="WZP211" s="287"/>
      <c r="WZQ211" s="287"/>
      <c r="WZR211" s="287"/>
      <c r="WZS211" s="287"/>
      <c r="WZT211" s="287"/>
      <c r="WZU211" s="287"/>
      <c r="WZV211" s="287"/>
      <c r="WZW211" s="287"/>
      <c r="WZX211" s="287"/>
      <c r="WZY211" s="287"/>
      <c r="WZZ211" s="287"/>
      <c r="XAA211" s="287"/>
      <c r="XAB211" s="287"/>
      <c r="XAC211" s="287"/>
      <c r="XAD211" s="287"/>
      <c r="XAE211" s="287"/>
      <c r="XAF211" s="287"/>
      <c r="XAG211" s="287"/>
      <c r="XAH211" s="287"/>
      <c r="XAI211" s="287"/>
      <c r="XAJ211" s="287"/>
      <c r="XAK211" s="287"/>
      <c r="XAL211" s="287"/>
      <c r="XAM211" s="287"/>
      <c r="XAN211" s="287"/>
      <c r="XAO211" s="287"/>
      <c r="XAP211" s="287"/>
      <c r="XAQ211" s="287"/>
      <c r="XAR211" s="287"/>
      <c r="XAS211" s="287"/>
      <c r="XAT211" s="287"/>
      <c r="XAU211" s="287"/>
      <c r="XAV211" s="287"/>
      <c r="XAW211" s="287"/>
      <c r="XAX211" s="287"/>
      <c r="XAY211" s="287"/>
      <c r="XAZ211" s="287"/>
      <c r="XBA211" s="287"/>
      <c r="XBB211" s="287"/>
      <c r="XBC211" s="287"/>
      <c r="XBD211" s="287"/>
      <c r="XBE211" s="287"/>
      <c r="XBF211" s="287"/>
      <c r="XBG211" s="287"/>
      <c r="XBH211" s="287"/>
      <c r="XBI211" s="287"/>
      <c r="XBJ211" s="287"/>
      <c r="XBK211" s="287"/>
      <c r="XBL211" s="287"/>
      <c r="XBM211" s="287"/>
      <c r="XBN211" s="287"/>
      <c r="XBO211" s="287"/>
      <c r="XBP211" s="287"/>
      <c r="XBQ211" s="287"/>
      <c r="XBR211" s="287"/>
      <c r="XBS211" s="287"/>
      <c r="XBT211" s="287"/>
      <c r="XBU211" s="287"/>
      <c r="XBV211" s="287"/>
      <c r="XBW211" s="287"/>
      <c r="XBX211" s="287"/>
      <c r="XBY211" s="287"/>
      <c r="XBZ211" s="287"/>
      <c r="XCA211" s="287"/>
      <c r="XCB211" s="287"/>
      <c r="XCC211" s="287"/>
      <c r="XCD211" s="287"/>
      <c r="XCE211" s="287"/>
      <c r="XCF211" s="287"/>
      <c r="XCG211" s="287"/>
      <c r="XCH211" s="287"/>
      <c r="XCI211" s="287"/>
      <c r="XCJ211" s="287"/>
      <c r="XCK211" s="287"/>
      <c r="XCL211" s="287"/>
      <c r="XCM211" s="287"/>
      <c r="XCN211" s="287"/>
      <c r="XCO211" s="287"/>
      <c r="XCP211" s="287"/>
      <c r="XCQ211" s="287"/>
      <c r="XCR211" s="287"/>
      <c r="XCS211" s="287"/>
      <c r="XCT211" s="287"/>
      <c r="XCU211" s="287"/>
      <c r="XCV211" s="287"/>
      <c r="XCW211" s="287"/>
      <c r="XCX211" s="287"/>
      <c r="XCY211" s="287"/>
      <c r="XCZ211" s="287"/>
      <c r="XDA211" s="287"/>
      <c r="XDB211" s="287"/>
      <c r="XDC211" s="287"/>
      <c r="XDD211" s="287"/>
      <c r="XDE211" s="287"/>
      <c r="XDF211" s="287"/>
      <c r="XDG211" s="287"/>
      <c r="XDH211" s="287"/>
      <c r="XDI211" s="287"/>
      <c r="XDJ211" s="287"/>
      <c r="XDK211" s="287"/>
      <c r="XDL211" s="287"/>
      <c r="XDM211" s="287"/>
      <c r="XDN211" s="287"/>
      <c r="XDO211" s="287"/>
      <c r="XDP211" s="287"/>
      <c r="XDQ211" s="287"/>
      <c r="XDR211" s="287"/>
      <c r="XDS211" s="287"/>
      <c r="XDT211" s="287"/>
      <c r="XDU211" s="287"/>
      <c r="XDV211" s="287"/>
      <c r="XDW211" s="287"/>
      <c r="XDX211" s="287"/>
      <c r="XDY211" s="287"/>
      <c r="XDZ211" s="287"/>
      <c r="XEA211" s="287"/>
      <c r="XEB211" s="287"/>
      <c r="XEC211" s="287"/>
      <c r="XED211" s="287"/>
      <c r="XEE211" s="287"/>
      <c r="XEF211" s="287"/>
      <c r="XEG211" s="287"/>
      <c r="XEH211" s="287"/>
      <c r="XEI211" s="287"/>
      <c r="XEJ211" s="287"/>
      <c r="XEK211" s="287"/>
      <c r="XEL211" s="287"/>
      <c r="XEM211" s="287"/>
      <c r="XEN211" s="287"/>
      <c r="XEO211" s="287"/>
      <c r="XEP211" s="287"/>
      <c r="XEQ211" s="287"/>
      <c r="XER211" s="287"/>
      <c r="XES211" s="287"/>
      <c r="XET211" s="287"/>
      <c r="XEU211" s="287"/>
      <c r="XEV211" s="287"/>
      <c r="XEW211" s="287"/>
      <c r="XEX211" s="287"/>
      <c r="XEY211" s="287"/>
      <c r="XEZ211" s="287"/>
      <c r="XFA211" s="287"/>
    </row>
    <row r="212" spans="1:16381" s="54" customFormat="1" ht="39" customHeight="1">
      <c r="A212" s="117">
        <f>A206+1</f>
        <v>6</v>
      </c>
      <c r="B212" s="328" t="s">
        <v>38</v>
      </c>
      <c r="C212" s="658" t="s">
        <v>315</v>
      </c>
      <c r="D212" s="91" t="s">
        <v>136</v>
      </c>
      <c r="E212" s="517" t="s">
        <v>552</v>
      </c>
      <c r="F212" s="773"/>
      <c r="G212" s="773">
        <f>(5+14+18)*2.8</f>
        <v>103.6</v>
      </c>
      <c r="H212" s="604"/>
      <c r="I212" s="604"/>
      <c r="J212" s="604"/>
      <c r="K212" s="604"/>
      <c r="L212" s="604"/>
      <c r="M212" s="604"/>
      <c r="N212" s="606"/>
      <c r="O212" s="143"/>
      <c r="P212" s="185"/>
    </row>
    <row r="213" spans="1:16381" s="45" customFormat="1" ht="18" customHeight="1">
      <c r="A213" s="117"/>
      <c r="B213" s="434" t="s">
        <v>17</v>
      </c>
      <c r="C213" s="659" t="s">
        <v>310</v>
      </c>
      <c r="D213" s="41" t="str">
        <f>D212</f>
        <v>m2</v>
      </c>
      <c r="E213" s="375" t="str">
        <f>E212</f>
        <v>m2</v>
      </c>
      <c r="F213" s="604">
        <v>1</v>
      </c>
      <c r="G213" s="604">
        <f>G212*F213</f>
        <v>103.6</v>
      </c>
      <c r="H213" s="604"/>
      <c r="I213" s="604"/>
      <c r="J213" s="604">
        <v>0</v>
      </c>
      <c r="K213" s="604">
        <f>J213*G213</f>
        <v>0</v>
      </c>
      <c r="L213" s="604"/>
      <c r="M213" s="604"/>
      <c r="N213" s="606">
        <f>M213+K213+I213</f>
        <v>0</v>
      </c>
      <c r="O213" s="143"/>
      <c r="P213" s="184">
        <v>7.5</v>
      </c>
    </row>
    <row r="214" spans="1:16381" s="45" customFormat="1" ht="18" customHeight="1">
      <c r="A214" s="117"/>
      <c r="B214" s="422" t="s">
        <v>96</v>
      </c>
      <c r="C214" s="659" t="s">
        <v>316</v>
      </c>
      <c r="D214" s="41" t="s">
        <v>45</v>
      </c>
      <c r="E214" s="375" t="s">
        <v>142</v>
      </c>
      <c r="F214" s="604">
        <f>4.1*0.01</f>
        <v>4.0999999999999995E-2</v>
      </c>
      <c r="G214" s="604">
        <f>F214*G212</f>
        <v>4.2475999999999994</v>
      </c>
      <c r="H214" s="604"/>
      <c r="I214" s="604"/>
      <c r="J214" s="604"/>
      <c r="K214" s="604"/>
      <c r="L214" s="604">
        <v>0</v>
      </c>
      <c r="M214" s="604">
        <f>L214*G214</f>
        <v>0</v>
      </c>
      <c r="N214" s="606">
        <f>M214+K214+I214</f>
        <v>0</v>
      </c>
      <c r="O214" s="143"/>
      <c r="P214" s="184"/>
    </row>
    <row r="215" spans="1:16381" s="45" customFormat="1" ht="18" customHeight="1">
      <c r="A215" s="117"/>
      <c r="B215" s="329"/>
      <c r="C215" s="659" t="s">
        <v>311</v>
      </c>
      <c r="D215" s="41" t="s">
        <v>2</v>
      </c>
      <c r="E215" s="777" t="s">
        <v>169</v>
      </c>
      <c r="F215" s="623">
        <v>2.1000000000000001E-2</v>
      </c>
      <c r="G215" s="604">
        <f>G212*F215</f>
        <v>2.1756000000000002</v>
      </c>
      <c r="H215" s="604"/>
      <c r="I215" s="604"/>
      <c r="J215" s="604"/>
      <c r="K215" s="604"/>
      <c r="L215" s="604">
        <v>0</v>
      </c>
      <c r="M215" s="604">
        <f>L215*G215</f>
        <v>0</v>
      </c>
      <c r="N215" s="606">
        <f>M215+K215+I215</f>
        <v>0</v>
      </c>
      <c r="O215" s="143"/>
      <c r="P215" s="184"/>
    </row>
    <row r="216" spans="1:16381" s="45" customFormat="1" ht="18" customHeight="1">
      <c r="A216" s="117"/>
      <c r="B216" s="329"/>
      <c r="C216" s="659" t="s">
        <v>317</v>
      </c>
      <c r="D216" s="41" t="s">
        <v>137</v>
      </c>
      <c r="E216" s="375" t="s">
        <v>288</v>
      </c>
      <c r="F216" s="604">
        <f>(1.58+0.2)/100</f>
        <v>1.78E-2</v>
      </c>
      <c r="G216" s="604">
        <f>G212*F216</f>
        <v>1.8440799999999999</v>
      </c>
      <c r="H216" s="604"/>
      <c r="I216" s="604"/>
      <c r="J216" s="604"/>
      <c r="K216" s="604"/>
      <c r="L216" s="604"/>
      <c r="M216" s="604"/>
      <c r="N216" s="606"/>
      <c r="O216" s="143"/>
      <c r="P216" s="184"/>
    </row>
    <row r="217" spans="1:16381" s="102" customFormat="1" ht="18" customHeight="1">
      <c r="A217" s="117"/>
      <c r="B217" s="329" t="s">
        <v>83</v>
      </c>
      <c r="C217" s="659" t="s">
        <v>318</v>
      </c>
      <c r="D217" s="41" t="s">
        <v>137</v>
      </c>
      <c r="E217" s="375" t="s">
        <v>288</v>
      </c>
      <c r="F217" s="604">
        <v>1.1599999999999999</v>
      </c>
      <c r="G217" s="604">
        <f>G216*F217</f>
        <v>2.1391327999999996</v>
      </c>
      <c r="H217" s="604">
        <v>0</v>
      </c>
      <c r="I217" s="604">
        <f>H217*G217</f>
        <v>0</v>
      </c>
      <c r="J217" s="604"/>
      <c r="K217" s="604"/>
      <c r="L217" s="604"/>
      <c r="M217" s="604"/>
      <c r="N217" s="606">
        <f>M217+K217+I217</f>
        <v>0</v>
      </c>
      <c r="O217" s="275"/>
      <c r="P217" s="185"/>
    </row>
    <row r="218" spans="1:16381" s="102" customFormat="1" ht="18" customHeight="1">
      <c r="A218" s="117"/>
      <c r="B218" s="329" t="s">
        <v>84</v>
      </c>
      <c r="C218" s="659" t="s">
        <v>319</v>
      </c>
      <c r="D218" s="41" t="s">
        <v>4</v>
      </c>
      <c r="E218" s="375" t="s">
        <v>145</v>
      </c>
      <c r="F218" s="776">
        <v>0.41599999999999998</v>
      </c>
      <c r="G218" s="604">
        <f>F218*G216</f>
        <v>0.76713727999999992</v>
      </c>
      <c r="H218" s="604">
        <v>0</v>
      </c>
      <c r="I218" s="604">
        <f>H218*G218</f>
        <v>0</v>
      </c>
      <c r="J218" s="604"/>
      <c r="K218" s="604"/>
      <c r="L218" s="604"/>
      <c r="M218" s="604"/>
      <c r="N218" s="606">
        <f>M218+K218+I218</f>
        <v>0</v>
      </c>
      <c r="O218" s="275"/>
      <c r="P218" s="185"/>
    </row>
    <row r="219" spans="1:16381" s="45" customFormat="1" ht="18" customHeight="1">
      <c r="A219" s="117"/>
      <c r="B219" s="329"/>
      <c r="C219" s="659" t="s">
        <v>313</v>
      </c>
      <c r="D219" s="41" t="s">
        <v>2</v>
      </c>
      <c r="E219" s="777" t="s">
        <v>169</v>
      </c>
      <c r="F219" s="776"/>
      <c r="G219" s="604">
        <f>G212*F219</f>
        <v>0</v>
      </c>
      <c r="H219" s="604">
        <v>0</v>
      </c>
      <c r="I219" s="604">
        <f>H219*G219</f>
        <v>0</v>
      </c>
      <c r="J219" s="604"/>
      <c r="K219" s="604"/>
      <c r="L219" s="604"/>
      <c r="M219" s="604"/>
      <c r="N219" s="606">
        <f>M219+K219+I219</f>
        <v>0</v>
      </c>
      <c r="O219" s="143"/>
      <c r="P219" s="184"/>
    </row>
    <row r="220" spans="1:16381" s="54" customFormat="1" ht="36" customHeight="1">
      <c r="A220" s="117">
        <f>A212+1</f>
        <v>7</v>
      </c>
      <c r="B220" s="328" t="s">
        <v>12</v>
      </c>
      <c r="C220" s="658" t="s">
        <v>320</v>
      </c>
      <c r="D220" s="91" t="s">
        <v>136</v>
      </c>
      <c r="E220" s="517" t="s">
        <v>552</v>
      </c>
      <c r="F220" s="604"/>
      <c r="G220" s="773">
        <f>G206*2.8-G228</f>
        <v>224.60000000000002</v>
      </c>
      <c r="H220" s="604"/>
      <c r="I220" s="604"/>
      <c r="J220" s="604"/>
      <c r="K220" s="604"/>
      <c r="L220" s="604"/>
      <c r="M220" s="604"/>
      <c r="N220" s="606"/>
      <c r="O220" s="143"/>
      <c r="P220" s="185"/>
    </row>
    <row r="221" spans="1:16381" s="63" customFormat="1" ht="18" customHeight="1">
      <c r="A221" s="117"/>
      <c r="B221" s="434" t="s">
        <v>17</v>
      </c>
      <c r="C221" s="659" t="s">
        <v>310</v>
      </c>
      <c r="D221" s="41" t="str">
        <f>D220</f>
        <v>m2</v>
      </c>
      <c r="E221" s="375" t="str">
        <f>E220</f>
        <v>m2</v>
      </c>
      <c r="F221" s="604">
        <v>1</v>
      </c>
      <c r="G221" s="604">
        <f>G220*F221</f>
        <v>224.60000000000002</v>
      </c>
      <c r="H221" s="604"/>
      <c r="I221" s="604"/>
      <c r="J221" s="604">
        <v>0</v>
      </c>
      <c r="K221" s="604">
        <f>J221*G221</f>
        <v>0</v>
      </c>
      <c r="L221" s="604"/>
      <c r="M221" s="604"/>
      <c r="N221" s="606">
        <f t="shared" ref="N221:N227" si="40">M221+K221+I221</f>
        <v>0</v>
      </c>
      <c r="O221" s="143"/>
      <c r="P221" s="184">
        <v>7.5</v>
      </c>
    </row>
    <row r="222" spans="1:16381" s="45" customFormat="1" ht="18" customHeight="1">
      <c r="A222" s="117"/>
      <c r="B222" s="329"/>
      <c r="C222" s="659" t="s">
        <v>311</v>
      </c>
      <c r="D222" s="41" t="s">
        <v>2</v>
      </c>
      <c r="E222" s="777" t="s">
        <v>169</v>
      </c>
      <c r="F222" s="604"/>
      <c r="G222" s="604">
        <f>G220*F222</f>
        <v>0</v>
      </c>
      <c r="H222" s="604"/>
      <c r="I222" s="604"/>
      <c r="J222" s="604"/>
      <c r="K222" s="604"/>
      <c r="L222" s="604">
        <v>0</v>
      </c>
      <c r="M222" s="604">
        <f>L222*G222</f>
        <v>0</v>
      </c>
      <c r="N222" s="606">
        <f t="shared" si="40"/>
        <v>0</v>
      </c>
      <c r="O222" s="143"/>
      <c r="P222" s="184"/>
    </row>
    <row r="223" spans="1:16381" s="45" customFormat="1" ht="17.25" customHeight="1">
      <c r="A223" s="117"/>
      <c r="B223" s="329" t="s">
        <v>65</v>
      </c>
      <c r="C223" s="659" t="s">
        <v>321</v>
      </c>
      <c r="D223" s="41" t="s">
        <v>16</v>
      </c>
      <c r="E223" s="375" t="s">
        <v>16</v>
      </c>
      <c r="F223" s="604">
        <v>0.63</v>
      </c>
      <c r="G223" s="604">
        <f>G220*F223</f>
        <v>141.49800000000002</v>
      </c>
      <c r="H223" s="604">
        <v>0</v>
      </c>
      <c r="I223" s="604">
        <f>H223*G223</f>
        <v>0</v>
      </c>
      <c r="J223" s="604"/>
      <c r="K223" s="604"/>
      <c r="L223" s="604"/>
      <c r="M223" s="604"/>
      <c r="N223" s="606">
        <f t="shared" si="40"/>
        <v>0</v>
      </c>
      <c r="O223" s="143"/>
      <c r="P223" s="184"/>
    </row>
    <row r="224" spans="1:16381" s="45" customFormat="1" ht="18" customHeight="1">
      <c r="A224" s="117"/>
      <c r="B224" s="329" t="s">
        <v>51</v>
      </c>
      <c r="C224" s="659" t="s">
        <v>322</v>
      </c>
      <c r="D224" s="41" t="s">
        <v>16</v>
      </c>
      <c r="E224" s="375" t="s">
        <v>16</v>
      </c>
      <c r="F224" s="604">
        <v>0.79</v>
      </c>
      <c r="G224" s="604">
        <f>G220*F224</f>
        <v>177.43400000000003</v>
      </c>
      <c r="H224" s="604">
        <v>0</v>
      </c>
      <c r="I224" s="604">
        <f>H224*G224</f>
        <v>0</v>
      </c>
      <c r="J224" s="604"/>
      <c r="K224" s="604"/>
      <c r="L224" s="604"/>
      <c r="M224" s="604"/>
      <c r="N224" s="606">
        <f t="shared" si="40"/>
        <v>0</v>
      </c>
      <c r="O224" s="143"/>
      <c r="P224" s="184"/>
    </row>
    <row r="225" spans="1:16381" s="45" customFormat="1" ht="18" customHeight="1">
      <c r="A225" s="117"/>
      <c r="B225" s="329"/>
      <c r="C225" s="659" t="s">
        <v>323</v>
      </c>
      <c r="D225" s="41" t="s">
        <v>3</v>
      </c>
      <c r="E225" s="375" t="s">
        <v>144</v>
      </c>
      <c r="F225" s="604">
        <v>0.5</v>
      </c>
      <c r="G225" s="604">
        <f>F225*G220</f>
        <v>112.30000000000001</v>
      </c>
      <c r="H225" s="604">
        <v>0</v>
      </c>
      <c r="I225" s="604">
        <f>H225*G225</f>
        <v>0</v>
      </c>
      <c r="J225" s="604"/>
      <c r="K225" s="604"/>
      <c r="L225" s="604"/>
      <c r="M225" s="604"/>
      <c r="N225" s="606">
        <f t="shared" si="40"/>
        <v>0</v>
      </c>
      <c r="O225" s="143"/>
      <c r="P225" s="184"/>
    </row>
    <row r="226" spans="1:16381" s="45" customFormat="1" ht="18" customHeight="1">
      <c r="A226" s="117"/>
      <c r="B226" s="329"/>
      <c r="C226" s="659" t="s">
        <v>324</v>
      </c>
      <c r="D226" s="41" t="s">
        <v>3</v>
      </c>
      <c r="E226" s="375" t="s">
        <v>144</v>
      </c>
      <c r="F226" s="604">
        <v>1.23</v>
      </c>
      <c r="G226" s="604">
        <f>F226*G220</f>
        <v>276.25800000000004</v>
      </c>
      <c r="H226" s="604">
        <v>0</v>
      </c>
      <c r="I226" s="604">
        <f>H226*G226</f>
        <v>0</v>
      </c>
      <c r="J226" s="604"/>
      <c r="K226" s="604"/>
      <c r="L226" s="604"/>
      <c r="M226" s="604"/>
      <c r="N226" s="606">
        <f t="shared" si="40"/>
        <v>0</v>
      </c>
      <c r="O226" s="143"/>
      <c r="P226" s="184"/>
    </row>
    <row r="227" spans="1:16381" s="45" customFormat="1" ht="18" customHeight="1">
      <c r="A227" s="117"/>
      <c r="B227" s="329"/>
      <c r="C227" s="659" t="s">
        <v>313</v>
      </c>
      <c r="D227" s="41" t="s">
        <v>2</v>
      </c>
      <c r="E227" s="777" t="s">
        <v>169</v>
      </c>
      <c r="F227" s="776"/>
      <c r="G227" s="604">
        <f>G220*F227</f>
        <v>0</v>
      </c>
      <c r="H227" s="604">
        <v>0</v>
      </c>
      <c r="I227" s="604">
        <f>H227*G227</f>
        <v>0</v>
      </c>
      <c r="J227" s="604"/>
      <c r="K227" s="604"/>
      <c r="L227" s="604"/>
      <c r="M227" s="604"/>
      <c r="N227" s="606">
        <f t="shared" si="40"/>
        <v>0</v>
      </c>
      <c r="O227" s="143"/>
      <c r="P227" s="184"/>
    </row>
    <row r="228" spans="1:16381" s="54" customFormat="1" ht="20.25" customHeight="1">
      <c r="A228" s="117">
        <f>A220+1</f>
        <v>8</v>
      </c>
      <c r="B228" s="328" t="s">
        <v>13</v>
      </c>
      <c r="C228" s="658" t="s">
        <v>376</v>
      </c>
      <c r="D228" s="91" t="s">
        <v>136</v>
      </c>
      <c r="E228" s="517" t="s">
        <v>552</v>
      </c>
      <c r="F228" s="604"/>
      <c r="G228" s="773">
        <f>(6.8+7.6)*2.5+2*0.6</f>
        <v>37.200000000000003</v>
      </c>
      <c r="H228" s="604"/>
      <c r="I228" s="604"/>
      <c r="J228" s="604"/>
      <c r="K228" s="604"/>
      <c r="L228" s="604"/>
      <c r="M228" s="604"/>
      <c r="N228" s="606"/>
      <c r="O228" s="143"/>
      <c r="P228" s="185"/>
    </row>
    <row r="229" spans="1:16381" s="63" customFormat="1" ht="17.25" customHeight="1">
      <c r="A229" s="117"/>
      <c r="B229" s="434" t="s">
        <v>17</v>
      </c>
      <c r="C229" s="659" t="s">
        <v>310</v>
      </c>
      <c r="D229" s="41" t="str">
        <f>D228</f>
        <v>m2</v>
      </c>
      <c r="E229" s="375" t="str">
        <f>E228</f>
        <v>m2</v>
      </c>
      <c r="F229" s="604">
        <v>1</v>
      </c>
      <c r="G229" s="604">
        <f>G228*F229</f>
        <v>37.200000000000003</v>
      </c>
      <c r="H229" s="604"/>
      <c r="I229" s="604"/>
      <c r="J229" s="604">
        <v>0</v>
      </c>
      <c r="K229" s="604">
        <f>J229*G229</f>
        <v>0</v>
      </c>
      <c r="L229" s="604"/>
      <c r="M229" s="604"/>
      <c r="N229" s="606">
        <f t="shared" ref="N229:N234" si="41">M229+K229+I229</f>
        <v>0</v>
      </c>
      <c r="O229" s="143"/>
      <c r="P229" s="184">
        <v>18.75</v>
      </c>
    </row>
    <row r="230" spans="1:16381" s="45" customFormat="1" ht="17.25" customHeight="1">
      <c r="A230" s="117"/>
      <c r="B230" s="329"/>
      <c r="C230" s="659" t="s">
        <v>311</v>
      </c>
      <c r="D230" s="41" t="s">
        <v>2</v>
      </c>
      <c r="E230" s="777" t="s">
        <v>169</v>
      </c>
      <c r="F230" s="604"/>
      <c r="G230" s="604">
        <f>G228*F230</f>
        <v>0</v>
      </c>
      <c r="H230" s="604"/>
      <c r="I230" s="604"/>
      <c r="J230" s="604"/>
      <c r="K230" s="604"/>
      <c r="L230" s="604">
        <v>0</v>
      </c>
      <c r="M230" s="604">
        <f>L230*G230</f>
        <v>0</v>
      </c>
      <c r="N230" s="606">
        <f t="shared" si="41"/>
        <v>0</v>
      </c>
      <c r="O230" s="143"/>
      <c r="P230" s="184"/>
    </row>
    <row r="231" spans="1:16381" s="45" customFormat="1" ht="15.75" customHeight="1">
      <c r="A231" s="117"/>
      <c r="B231" s="329" t="s">
        <v>87</v>
      </c>
      <c r="C231" s="659" t="s">
        <v>369</v>
      </c>
      <c r="D231" s="41" t="s">
        <v>16</v>
      </c>
      <c r="E231" s="375" t="s">
        <v>16</v>
      </c>
      <c r="F231" s="604">
        <v>7.5</v>
      </c>
      <c r="G231" s="604">
        <f>G228*F231</f>
        <v>279</v>
      </c>
      <c r="H231" s="604">
        <v>0</v>
      </c>
      <c r="I231" s="604">
        <f>H231*G231</f>
        <v>0</v>
      </c>
      <c r="J231" s="604"/>
      <c r="K231" s="604"/>
      <c r="L231" s="604"/>
      <c r="M231" s="604"/>
      <c r="N231" s="606">
        <f t="shared" si="41"/>
        <v>0</v>
      </c>
      <c r="O231" s="143"/>
      <c r="P231" s="184"/>
    </row>
    <row r="232" spans="1:16381" s="45" customFormat="1" ht="17.25" customHeight="1">
      <c r="A232" s="117"/>
      <c r="B232" s="329" t="s">
        <v>88</v>
      </c>
      <c r="C232" s="659" t="s">
        <v>373</v>
      </c>
      <c r="D232" s="41" t="s">
        <v>140</v>
      </c>
      <c r="E232" s="375" t="s">
        <v>197</v>
      </c>
      <c r="F232" s="604">
        <v>1.05</v>
      </c>
      <c r="G232" s="604">
        <f>G228*F232</f>
        <v>39.06</v>
      </c>
      <c r="H232" s="604">
        <v>0</v>
      </c>
      <c r="I232" s="604">
        <f>H232*G232</f>
        <v>0</v>
      </c>
      <c r="J232" s="604"/>
      <c r="K232" s="604"/>
      <c r="L232" s="604"/>
      <c r="M232" s="604"/>
      <c r="N232" s="606">
        <f t="shared" si="41"/>
        <v>0</v>
      </c>
      <c r="O232" s="143"/>
      <c r="P232" s="184"/>
    </row>
    <row r="233" spans="1:16381" s="45" customFormat="1" ht="17.25" customHeight="1">
      <c r="A233" s="117"/>
      <c r="B233" s="329"/>
      <c r="C233" s="659" t="s">
        <v>374</v>
      </c>
      <c r="D233" s="41" t="s">
        <v>3</v>
      </c>
      <c r="E233" s="375" t="s">
        <v>144</v>
      </c>
      <c r="F233" s="604">
        <v>0.5</v>
      </c>
      <c r="G233" s="604">
        <f>G228*F233</f>
        <v>18.600000000000001</v>
      </c>
      <c r="H233" s="604">
        <v>0</v>
      </c>
      <c r="I233" s="604">
        <f>H233*G233</f>
        <v>0</v>
      </c>
      <c r="J233" s="604"/>
      <c r="K233" s="604"/>
      <c r="L233" s="604"/>
      <c r="M233" s="604"/>
      <c r="N233" s="606">
        <f t="shared" si="41"/>
        <v>0</v>
      </c>
      <c r="O233" s="143"/>
      <c r="P233" s="184"/>
    </row>
    <row r="234" spans="1:16381" s="45" customFormat="1" ht="17.25" customHeight="1">
      <c r="A234" s="117"/>
      <c r="B234" s="329"/>
      <c r="C234" s="659" t="s">
        <v>313</v>
      </c>
      <c r="D234" s="41" t="s">
        <v>2</v>
      </c>
      <c r="E234" s="777" t="s">
        <v>169</v>
      </c>
      <c r="F234" s="776"/>
      <c r="G234" s="604">
        <f>G228*F234</f>
        <v>0</v>
      </c>
      <c r="H234" s="604">
        <v>0</v>
      </c>
      <c r="I234" s="604">
        <f>H234*G234</f>
        <v>0</v>
      </c>
      <c r="J234" s="604"/>
      <c r="K234" s="604"/>
      <c r="L234" s="604"/>
      <c r="M234" s="604"/>
      <c r="N234" s="606">
        <f t="shared" si="41"/>
        <v>0</v>
      </c>
      <c r="O234" s="143"/>
      <c r="P234" s="184"/>
    </row>
    <row r="235" spans="1:16381" s="42" customFormat="1" ht="18" customHeight="1">
      <c r="A235" s="859"/>
      <c r="B235" s="860"/>
      <c r="C235" s="853" t="s">
        <v>375</v>
      </c>
      <c r="D235" s="861"/>
      <c r="E235" s="862"/>
      <c r="F235" s="856"/>
      <c r="G235" s="856"/>
      <c r="H235" s="863"/>
      <c r="I235" s="864"/>
      <c r="J235" s="864"/>
      <c r="K235" s="864"/>
      <c r="L235" s="864"/>
      <c r="M235" s="864"/>
      <c r="N235" s="865"/>
      <c r="O235" s="286"/>
      <c r="P235" s="287"/>
      <c r="Q235" s="287"/>
      <c r="R235" s="287"/>
      <c r="S235" s="287"/>
      <c r="T235" s="287"/>
      <c r="U235" s="287"/>
      <c r="V235" s="287"/>
      <c r="W235" s="287"/>
      <c r="X235" s="287"/>
      <c r="Y235" s="287"/>
      <c r="Z235" s="287"/>
      <c r="AA235" s="287"/>
      <c r="AB235" s="287"/>
      <c r="AC235" s="287"/>
      <c r="AD235" s="287"/>
      <c r="AE235" s="287"/>
      <c r="AF235" s="287"/>
      <c r="AG235" s="287"/>
      <c r="AH235" s="287"/>
      <c r="AI235" s="287"/>
      <c r="AJ235" s="287"/>
      <c r="AK235" s="287"/>
      <c r="AL235" s="287"/>
      <c r="AM235" s="287"/>
      <c r="AN235" s="287"/>
      <c r="AO235" s="287"/>
      <c r="AP235" s="287"/>
      <c r="AQ235" s="287"/>
      <c r="AR235" s="287"/>
      <c r="AS235" s="287"/>
      <c r="AT235" s="287"/>
      <c r="AU235" s="287"/>
      <c r="AV235" s="287"/>
      <c r="AW235" s="287"/>
      <c r="AX235" s="287"/>
      <c r="AY235" s="287"/>
      <c r="AZ235" s="287"/>
      <c r="BA235" s="287"/>
      <c r="BB235" s="287"/>
      <c r="BC235" s="287"/>
      <c r="BD235" s="287"/>
      <c r="BE235" s="287"/>
      <c r="BF235" s="287"/>
      <c r="BG235" s="287"/>
      <c r="BH235" s="287"/>
      <c r="BI235" s="287"/>
      <c r="BJ235" s="287"/>
      <c r="BK235" s="287"/>
      <c r="BL235" s="287"/>
      <c r="BM235" s="287"/>
      <c r="BN235" s="287"/>
      <c r="BO235" s="287"/>
      <c r="BP235" s="287"/>
      <c r="BQ235" s="287"/>
      <c r="BR235" s="287"/>
      <c r="BS235" s="287"/>
      <c r="BT235" s="287"/>
      <c r="BU235" s="287"/>
      <c r="BV235" s="287"/>
      <c r="BW235" s="287"/>
      <c r="BX235" s="287"/>
      <c r="BY235" s="287"/>
      <c r="BZ235" s="287"/>
      <c r="CA235" s="287"/>
      <c r="CB235" s="287"/>
      <c r="CC235" s="287"/>
      <c r="CD235" s="287"/>
      <c r="CE235" s="287"/>
      <c r="CF235" s="287"/>
      <c r="CG235" s="287"/>
      <c r="CH235" s="287"/>
      <c r="CI235" s="287"/>
      <c r="CJ235" s="287"/>
      <c r="CK235" s="287"/>
      <c r="CL235" s="287"/>
      <c r="CM235" s="287"/>
      <c r="CN235" s="287"/>
      <c r="CO235" s="287"/>
      <c r="CP235" s="287"/>
      <c r="CQ235" s="287"/>
      <c r="CR235" s="287"/>
      <c r="CS235" s="287"/>
      <c r="CT235" s="287"/>
      <c r="CU235" s="287"/>
      <c r="CV235" s="287"/>
      <c r="CW235" s="287"/>
      <c r="CX235" s="287"/>
      <c r="CY235" s="287"/>
      <c r="CZ235" s="287"/>
      <c r="DA235" s="287"/>
      <c r="DB235" s="287"/>
      <c r="DC235" s="287"/>
      <c r="DD235" s="287"/>
      <c r="DE235" s="287"/>
      <c r="DF235" s="287"/>
      <c r="DG235" s="287"/>
      <c r="DH235" s="287"/>
      <c r="DI235" s="287"/>
      <c r="DJ235" s="287"/>
      <c r="DK235" s="287"/>
      <c r="DL235" s="287"/>
      <c r="DM235" s="287"/>
      <c r="DN235" s="287"/>
      <c r="DO235" s="287"/>
      <c r="DP235" s="287"/>
      <c r="DQ235" s="287"/>
      <c r="DR235" s="287"/>
      <c r="DS235" s="287"/>
      <c r="DT235" s="287"/>
      <c r="DU235" s="287"/>
      <c r="DV235" s="287"/>
      <c r="DW235" s="287"/>
      <c r="DX235" s="287"/>
      <c r="DY235" s="287"/>
      <c r="DZ235" s="287"/>
      <c r="EA235" s="287"/>
      <c r="EB235" s="287"/>
      <c r="EC235" s="287"/>
      <c r="ED235" s="287"/>
      <c r="EE235" s="287"/>
      <c r="EF235" s="287"/>
      <c r="EG235" s="287"/>
      <c r="EH235" s="287"/>
      <c r="EI235" s="287"/>
      <c r="EJ235" s="287"/>
      <c r="EK235" s="287"/>
      <c r="EL235" s="287"/>
      <c r="EM235" s="287"/>
      <c r="EN235" s="287"/>
      <c r="EO235" s="287"/>
      <c r="EP235" s="287"/>
      <c r="EQ235" s="287"/>
      <c r="ER235" s="287"/>
      <c r="ES235" s="287"/>
      <c r="ET235" s="287"/>
      <c r="EU235" s="287"/>
      <c r="EV235" s="287"/>
      <c r="EW235" s="287"/>
      <c r="EX235" s="287"/>
      <c r="EY235" s="287"/>
      <c r="EZ235" s="287"/>
      <c r="FA235" s="287"/>
      <c r="FB235" s="287"/>
      <c r="FC235" s="287"/>
      <c r="FD235" s="287"/>
      <c r="FE235" s="287"/>
      <c r="FF235" s="287"/>
      <c r="FG235" s="287"/>
      <c r="FH235" s="287"/>
      <c r="FI235" s="287"/>
      <c r="FJ235" s="287"/>
      <c r="FK235" s="287"/>
      <c r="FL235" s="287"/>
      <c r="FM235" s="287"/>
      <c r="FN235" s="287"/>
      <c r="FO235" s="287"/>
      <c r="FP235" s="287"/>
      <c r="FQ235" s="287"/>
      <c r="FR235" s="287"/>
      <c r="FS235" s="287"/>
      <c r="FT235" s="287"/>
      <c r="FU235" s="287"/>
      <c r="FV235" s="287"/>
      <c r="FW235" s="287"/>
      <c r="FX235" s="287"/>
      <c r="FY235" s="287"/>
      <c r="FZ235" s="287"/>
      <c r="GA235" s="287"/>
      <c r="GB235" s="287"/>
      <c r="GC235" s="287"/>
      <c r="GD235" s="287"/>
      <c r="GE235" s="287"/>
      <c r="GF235" s="287"/>
      <c r="GG235" s="287"/>
      <c r="GH235" s="287"/>
      <c r="GI235" s="287"/>
      <c r="GJ235" s="287"/>
      <c r="GK235" s="287"/>
      <c r="GL235" s="287"/>
      <c r="GM235" s="287"/>
      <c r="GN235" s="287"/>
      <c r="GO235" s="287"/>
      <c r="GP235" s="287"/>
      <c r="GQ235" s="287"/>
      <c r="GR235" s="287"/>
      <c r="GS235" s="287"/>
      <c r="GT235" s="287"/>
      <c r="GU235" s="287"/>
      <c r="GV235" s="287"/>
      <c r="GW235" s="287"/>
      <c r="GX235" s="287"/>
      <c r="GY235" s="287"/>
      <c r="GZ235" s="287"/>
      <c r="HA235" s="287"/>
      <c r="HB235" s="287"/>
      <c r="HC235" s="287"/>
      <c r="HD235" s="287"/>
      <c r="HE235" s="287"/>
      <c r="HF235" s="287"/>
      <c r="HG235" s="287"/>
      <c r="HH235" s="287"/>
      <c r="HI235" s="287"/>
      <c r="HJ235" s="287"/>
      <c r="HK235" s="287"/>
      <c r="HL235" s="287"/>
      <c r="HM235" s="287"/>
      <c r="HN235" s="287"/>
      <c r="HO235" s="287"/>
      <c r="HP235" s="287"/>
      <c r="HQ235" s="287"/>
      <c r="HR235" s="287"/>
      <c r="HS235" s="287"/>
      <c r="HT235" s="287"/>
      <c r="HU235" s="287"/>
      <c r="HV235" s="287"/>
      <c r="HW235" s="287"/>
      <c r="HX235" s="287"/>
      <c r="HY235" s="287"/>
      <c r="HZ235" s="287"/>
      <c r="IA235" s="287"/>
      <c r="IB235" s="287"/>
      <c r="IC235" s="287"/>
      <c r="ID235" s="287"/>
      <c r="IE235" s="287"/>
      <c r="IF235" s="287"/>
      <c r="IG235" s="287"/>
      <c r="IH235" s="287"/>
      <c r="II235" s="287"/>
      <c r="IJ235" s="287"/>
      <c r="IK235" s="287"/>
      <c r="IL235" s="287"/>
      <c r="IM235" s="287"/>
      <c r="IN235" s="287"/>
      <c r="IO235" s="287"/>
      <c r="IP235" s="287"/>
      <c r="IQ235" s="287"/>
      <c r="IR235" s="287"/>
      <c r="IS235" s="287"/>
      <c r="IT235" s="287"/>
      <c r="IU235" s="287"/>
      <c r="IV235" s="287"/>
      <c r="IW235" s="287"/>
      <c r="IX235" s="287"/>
      <c r="IY235" s="287"/>
      <c r="IZ235" s="287"/>
      <c r="JA235" s="287"/>
      <c r="JB235" s="287"/>
      <c r="JC235" s="287"/>
      <c r="JD235" s="287"/>
      <c r="JE235" s="287"/>
      <c r="JF235" s="287"/>
      <c r="JG235" s="287"/>
      <c r="JH235" s="287"/>
      <c r="JI235" s="287"/>
      <c r="JJ235" s="287"/>
      <c r="JK235" s="287"/>
      <c r="JL235" s="287"/>
      <c r="JM235" s="287"/>
      <c r="JN235" s="287"/>
      <c r="JO235" s="287"/>
      <c r="JP235" s="287"/>
      <c r="JQ235" s="287"/>
      <c r="JR235" s="287"/>
      <c r="JS235" s="287"/>
      <c r="JT235" s="287"/>
      <c r="JU235" s="287"/>
      <c r="JV235" s="287"/>
      <c r="JW235" s="287"/>
      <c r="JX235" s="287"/>
      <c r="JY235" s="287"/>
      <c r="JZ235" s="287"/>
      <c r="KA235" s="287"/>
      <c r="KB235" s="287"/>
      <c r="KC235" s="287"/>
      <c r="KD235" s="287"/>
      <c r="KE235" s="287"/>
      <c r="KF235" s="287"/>
      <c r="KG235" s="287"/>
      <c r="KH235" s="287"/>
      <c r="KI235" s="287"/>
      <c r="KJ235" s="287"/>
      <c r="KK235" s="287"/>
      <c r="KL235" s="287"/>
      <c r="KM235" s="287"/>
      <c r="KN235" s="287"/>
      <c r="KO235" s="287"/>
      <c r="KP235" s="287"/>
      <c r="KQ235" s="287"/>
      <c r="KR235" s="287"/>
      <c r="KS235" s="287"/>
      <c r="KT235" s="287"/>
      <c r="KU235" s="287"/>
      <c r="KV235" s="287"/>
      <c r="KW235" s="287"/>
      <c r="KX235" s="287"/>
      <c r="KY235" s="287"/>
      <c r="KZ235" s="287"/>
      <c r="LA235" s="287"/>
      <c r="LB235" s="287"/>
      <c r="LC235" s="287"/>
      <c r="LD235" s="287"/>
      <c r="LE235" s="287"/>
      <c r="LF235" s="287"/>
      <c r="LG235" s="287"/>
      <c r="LH235" s="287"/>
      <c r="LI235" s="287"/>
      <c r="LJ235" s="287"/>
      <c r="LK235" s="287"/>
      <c r="LL235" s="287"/>
      <c r="LM235" s="287"/>
      <c r="LN235" s="287"/>
      <c r="LO235" s="287"/>
      <c r="LP235" s="287"/>
      <c r="LQ235" s="287"/>
      <c r="LR235" s="287"/>
      <c r="LS235" s="287"/>
      <c r="LT235" s="287"/>
      <c r="LU235" s="287"/>
      <c r="LV235" s="287"/>
      <c r="LW235" s="287"/>
      <c r="LX235" s="287"/>
      <c r="LY235" s="287"/>
      <c r="LZ235" s="287"/>
      <c r="MA235" s="287"/>
      <c r="MB235" s="287"/>
      <c r="MC235" s="287"/>
      <c r="MD235" s="287"/>
      <c r="ME235" s="287"/>
      <c r="MF235" s="287"/>
      <c r="MG235" s="287"/>
      <c r="MH235" s="287"/>
      <c r="MI235" s="287"/>
      <c r="MJ235" s="287"/>
      <c r="MK235" s="287"/>
      <c r="ML235" s="287"/>
      <c r="MM235" s="287"/>
      <c r="MN235" s="287"/>
      <c r="MO235" s="287"/>
      <c r="MP235" s="287"/>
      <c r="MQ235" s="287"/>
      <c r="MR235" s="287"/>
      <c r="MS235" s="287"/>
      <c r="MT235" s="287"/>
      <c r="MU235" s="287"/>
      <c r="MV235" s="287"/>
      <c r="MW235" s="287"/>
      <c r="MX235" s="287"/>
      <c r="MY235" s="287"/>
      <c r="MZ235" s="287"/>
      <c r="NA235" s="287"/>
      <c r="NB235" s="287"/>
      <c r="NC235" s="287"/>
      <c r="ND235" s="287"/>
      <c r="NE235" s="287"/>
      <c r="NF235" s="287"/>
      <c r="NG235" s="287"/>
      <c r="NH235" s="287"/>
      <c r="NI235" s="287"/>
      <c r="NJ235" s="287"/>
      <c r="NK235" s="287"/>
      <c r="NL235" s="287"/>
      <c r="NM235" s="287"/>
      <c r="NN235" s="287"/>
      <c r="NO235" s="287"/>
      <c r="NP235" s="287"/>
      <c r="NQ235" s="287"/>
      <c r="NR235" s="287"/>
      <c r="NS235" s="287"/>
      <c r="NT235" s="287"/>
      <c r="NU235" s="287"/>
      <c r="NV235" s="287"/>
      <c r="NW235" s="287"/>
      <c r="NX235" s="287"/>
      <c r="NY235" s="287"/>
      <c r="NZ235" s="287"/>
      <c r="OA235" s="287"/>
      <c r="OB235" s="287"/>
      <c r="OC235" s="287"/>
      <c r="OD235" s="287"/>
      <c r="OE235" s="287"/>
      <c r="OF235" s="287"/>
      <c r="OG235" s="287"/>
      <c r="OH235" s="287"/>
      <c r="OI235" s="287"/>
      <c r="OJ235" s="287"/>
      <c r="OK235" s="287"/>
      <c r="OL235" s="287"/>
      <c r="OM235" s="287"/>
      <c r="ON235" s="287"/>
      <c r="OO235" s="287"/>
      <c r="OP235" s="287"/>
      <c r="OQ235" s="287"/>
      <c r="OR235" s="287"/>
      <c r="OS235" s="287"/>
      <c r="OT235" s="287"/>
      <c r="OU235" s="287"/>
      <c r="OV235" s="287"/>
      <c r="OW235" s="287"/>
      <c r="OX235" s="287"/>
      <c r="OY235" s="287"/>
      <c r="OZ235" s="287"/>
      <c r="PA235" s="287"/>
      <c r="PB235" s="287"/>
      <c r="PC235" s="287"/>
      <c r="PD235" s="287"/>
      <c r="PE235" s="287"/>
      <c r="PF235" s="287"/>
      <c r="PG235" s="287"/>
      <c r="PH235" s="287"/>
      <c r="PI235" s="287"/>
      <c r="PJ235" s="287"/>
      <c r="PK235" s="287"/>
      <c r="PL235" s="287"/>
      <c r="PM235" s="287"/>
      <c r="PN235" s="287"/>
      <c r="PO235" s="287"/>
      <c r="PP235" s="287"/>
      <c r="PQ235" s="287"/>
      <c r="PR235" s="287"/>
      <c r="PS235" s="287"/>
      <c r="PT235" s="287"/>
      <c r="PU235" s="287"/>
      <c r="PV235" s="287"/>
      <c r="PW235" s="287"/>
      <c r="PX235" s="287"/>
      <c r="PY235" s="287"/>
      <c r="PZ235" s="287"/>
      <c r="QA235" s="287"/>
      <c r="QB235" s="287"/>
      <c r="QC235" s="287"/>
      <c r="QD235" s="287"/>
      <c r="QE235" s="287"/>
      <c r="QF235" s="287"/>
      <c r="QG235" s="287"/>
      <c r="QH235" s="287"/>
      <c r="QI235" s="287"/>
      <c r="QJ235" s="287"/>
      <c r="QK235" s="287"/>
      <c r="QL235" s="287"/>
      <c r="QM235" s="287"/>
      <c r="QN235" s="287"/>
      <c r="QO235" s="287"/>
      <c r="QP235" s="287"/>
      <c r="QQ235" s="287"/>
      <c r="QR235" s="287"/>
      <c r="QS235" s="287"/>
      <c r="QT235" s="287"/>
      <c r="QU235" s="287"/>
      <c r="QV235" s="287"/>
      <c r="QW235" s="287"/>
      <c r="QX235" s="287"/>
      <c r="QY235" s="287"/>
      <c r="QZ235" s="287"/>
      <c r="RA235" s="287"/>
      <c r="RB235" s="287"/>
      <c r="RC235" s="287"/>
      <c r="RD235" s="287"/>
      <c r="RE235" s="287"/>
      <c r="RF235" s="287"/>
      <c r="RG235" s="287"/>
      <c r="RH235" s="287"/>
      <c r="RI235" s="287"/>
      <c r="RJ235" s="287"/>
      <c r="RK235" s="287"/>
      <c r="RL235" s="287"/>
      <c r="RM235" s="287"/>
      <c r="RN235" s="287"/>
      <c r="RO235" s="287"/>
      <c r="RP235" s="287"/>
      <c r="RQ235" s="287"/>
      <c r="RR235" s="287"/>
      <c r="RS235" s="287"/>
      <c r="RT235" s="287"/>
      <c r="RU235" s="287"/>
      <c r="RV235" s="287"/>
      <c r="RW235" s="287"/>
      <c r="RX235" s="287"/>
      <c r="RY235" s="287"/>
      <c r="RZ235" s="287"/>
      <c r="SA235" s="287"/>
      <c r="SB235" s="287"/>
      <c r="SC235" s="287"/>
      <c r="SD235" s="287"/>
      <c r="SE235" s="287"/>
      <c r="SF235" s="287"/>
      <c r="SG235" s="287"/>
      <c r="SH235" s="287"/>
      <c r="SI235" s="287"/>
      <c r="SJ235" s="287"/>
      <c r="SK235" s="287"/>
      <c r="SL235" s="287"/>
      <c r="SM235" s="287"/>
      <c r="SN235" s="287"/>
      <c r="SO235" s="287"/>
      <c r="SP235" s="287"/>
      <c r="SQ235" s="287"/>
      <c r="SR235" s="287"/>
      <c r="SS235" s="287"/>
      <c r="ST235" s="287"/>
      <c r="SU235" s="287"/>
      <c r="SV235" s="287"/>
      <c r="SW235" s="287"/>
      <c r="SX235" s="287"/>
      <c r="SY235" s="287"/>
      <c r="SZ235" s="287"/>
      <c r="TA235" s="287"/>
      <c r="TB235" s="287"/>
      <c r="TC235" s="287"/>
      <c r="TD235" s="287"/>
      <c r="TE235" s="287"/>
      <c r="TF235" s="287"/>
      <c r="TG235" s="287"/>
      <c r="TH235" s="287"/>
      <c r="TI235" s="287"/>
      <c r="TJ235" s="287"/>
      <c r="TK235" s="287"/>
      <c r="TL235" s="287"/>
      <c r="TM235" s="287"/>
      <c r="TN235" s="287"/>
      <c r="TO235" s="287"/>
      <c r="TP235" s="287"/>
      <c r="TQ235" s="287"/>
      <c r="TR235" s="287"/>
      <c r="TS235" s="287"/>
      <c r="TT235" s="287"/>
      <c r="TU235" s="287"/>
      <c r="TV235" s="287"/>
      <c r="TW235" s="287"/>
      <c r="TX235" s="287"/>
      <c r="TY235" s="287"/>
      <c r="TZ235" s="287"/>
      <c r="UA235" s="287"/>
      <c r="UB235" s="287"/>
      <c r="UC235" s="287"/>
      <c r="UD235" s="287"/>
      <c r="UE235" s="287"/>
      <c r="UF235" s="287"/>
      <c r="UG235" s="287"/>
      <c r="UH235" s="287"/>
      <c r="UI235" s="287"/>
      <c r="UJ235" s="287"/>
      <c r="UK235" s="287"/>
      <c r="UL235" s="287"/>
      <c r="UM235" s="287"/>
      <c r="UN235" s="287"/>
      <c r="UO235" s="287"/>
      <c r="UP235" s="287"/>
      <c r="UQ235" s="287"/>
      <c r="UR235" s="287"/>
      <c r="US235" s="287"/>
      <c r="UT235" s="287"/>
      <c r="UU235" s="287"/>
      <c r="UV235" s="287"/>
      <c r="UW235" s="287"/>
      <c r="UX235" s="287"/>
      <c r="UY235" s="287"/>
      <c r="UZ235" s="287"/>
      <c r="VA235" s="287"/>
      <c r="VB235" s="287"/>
      <c r="VC235" s="287"/>
      <c r="VD235" s="287"/>
      <c r="VE235" s="287"/>
      <c r="VF235" s="287"/>
      <c r="VG235" s="287"/>
      <c r="VH235" s="287"/>
      <c r="VI235" s="287"/>
      <c r="VJ235" s="287"/>
      <c r="VK235" s="287"/>
      <c r="VL235" s="287"/>
      <c r="VM235" s="287"/>
      <c r="VN235" s="287"/>
      <c r="VO235" s="287"/>
      <c r="VP235" s="287"/>
      <c r="VQ235" s="287"/>
      <c r="VR235" s="287"/>
      <c r="VS235" s="287"/>
      <c r="VT235" s="287"/>
      <c r="VU235" s="287"/>
      <c r="VV235" s="287"/>
      <c r="VW235" s="287"/>
      <c r="VX235" s="287"/>
      <c r="VY235" s="287"/>
      <c r="VZ235" s="287"/>
      <c r="WA235" s="287"/>
      <c r="WB235" s="287"/>
      <c r="WC235" s="287"/>
      <c r="WD235" s="287"/>
      <c r="WE235" s="287"/>
      <c r="WF235" s="287"/>
      <c r="WG235" s="287"/>
      <c r="WH235" s="287"/>
      <c r="WI235" s="287"/>
      <c r="WJ235" s="287"/>
      <c r="WK235" s="287"/>
      <c r="WL235" s="287"/>
      <c r="WM235" s="287"/>
      <c r="WN235" s="287"/>
      <c r="WO235" s="287"/>
      <c r="WP235" s="287"/>
      <c r="WQ235" s="287"/>
      <c r="WR235" s="287"/>
      <c r="WS235" s="287"/>
      <c r="WT235" s="287"/>
      <c r="WU235" s="287"/>
      <c r="WV235" s="287"/>
      <c r="WW235" s="287"/>
      <c r="WX235" s="287"/>
      <c r="WY235" s="287"/>
      <c r="WZ235" s="287"/>
      <c r="XA235" s="287"/>
      <c r="XB235" s="287"/>
      <c r="XC235" s="287"/>
      <c r="XD235" s="287"/>
      <c r="XE235" s="287"/>
      <c r="XF235" s="287"/>
      <c r="XG235" s="287"/>
      <c r="XH235" s="287"/>
      <c r="XI235" s="287"/>
      <c r="XJ235" s="287"/>
      <c r="XK235" s="287"/>
      <c r="XL235" s="287"/>
      <c r="XM235" s="287"/>
      <c r="XN235" s="287"/>
      <c r="XO235" s="287"/>
      <c r="XP235" s="287"/>
      <c r="XQ235" s="287"/>
      <c r="XR235" s="287"/>
      <c r="XS235" s="287"/>
      <c r="XT235" s="287"/>
      <c r="XU235" s="287"/>
      <c r="XV235" s="287"/>
      <c r="XW235" s="287"/>
      <c r="XX235" s="287"/>
      <c r="XY235" s="287"/>
      <c r="XZ235" s="287"/>
      <c r="YA235" s="287"/>
      <c r="YB235" s="287"/>
      <c r="YC235" s="287"/>
      <c r="YD235" s="287"/>
      <c r="YE235" s="287"/>
      <c r="YF235" s="287"/>
      <c r="YG235" s="287"/>
      <c r="YH235" s="287"/>
      <c r="YI235" s="287"/>
      <c r="YJ235" s="287"/>
      <c r="YK235" s="287"/>
      <c r="YL235" s="287"/>
      <c r="YM235" s="287"/>
      <c r="YN235" s="287"/>
      <c r="YO235" s="287"/>
      <c r="YP235" s="287"/>
      <c r="YQ235" s="287"/>
      <c r="YR235" s="287"/>
      <c r="YS235" s="287"/>
      <c r="YT235" s="287"/>
      <c r="YU235" s="287"/>
      <c r="YV235" s="287"/>
      <c r="YW235" s="287"/>
      <c r="YX235" s="287"/>
      <c r="YY235" s="287"/>
      <c r="YZ235" s="287"/>
      <c r="ZA235" s="287"/>
      <c r="ZB235" s="287"/>
      <c r="ZC235" s="287"/>
      <c r="ZD235" s="287"/>
      <c r="ZE235" s="287"/>
      <c r="ZF235" s="287"/>
      <c r="ZG235" s="287"/>
      <c r="ZH235" s="287"/>
      <c r="ZI235" s="287"/>
      <c r="ZJ235" s="287"/>
      <c r="ZK235" s="287"/>
      <c r="ZL235" s="287"/>
      <c r="ZM235" s="287"/>
      <c r="ZN235" s="287"/>
      <c r="ZO235" s="287"/>
      <c r="ZP235" s="287"/>
      <c r="ZQ235" s="287"/>
      <c r="ZR235" s="287"/>
      <c r="ZS235" s="287"/>
      <c r="ZT235" s="287"/>
      <c r="ZU235" s="287"/>
      <c r="ZV235" s="287"/>
      <c r="ZW235" s="287"/>
      <c r="ZX235" s="287"/>
      <c r="ZY235" s="287"/>
      <c r="ZZ235" s="287"/>
      <c r="AAA235" s="287"/>
      <c r="AAB235" s="287"/>
      <c r="AAC235" s="287"/>
      <c r="AAD235" s="287"/>
      <c r="AAE235" s="287"/>
      <c r="AAF235" s="287"/>
      <c r="AAG235" s="287"/>
      <c r="AAH235" s="287"/>
      <c r="AAI235" s="287"/>
      <c r="AAJ235" s="287"/>
      <c r="AAK235" s="287"/>
      <c r="AAL235" s="287"/>
      <c r="AAM235" s="287"/>
      <c r="AAN235" s="287"/>
      <c r="AAO235" s="287"/>
      <c r="AAP235" s="287"/>
      <c r="AAQ235" s="287"/>
      <c r="AAR235" s="287"/>
      <c r="AAS235" s="287"/>
      <c r="AAT235" s="287"/>
      <c r="AAU235" s="287"/>
      <c r="AAV235" s="287"/>
      <c r="AAW235" s="287"/>
      <c r="AAX235" s="287"/>
      <c r="AAY235" s="287"/>
      <c r="AAZ235" s="287"/>
      <c r="ABA235" s="287"/>
      <c r="ABB235" s="287"/>
      <c r="ABC235" s="287"/>
      <c r="ABD235" s="287"/>
      <c r="ABE235" s="287"/>
      <c r="ABF235" s="287"/>
      <c r="ABG235" s="287"/>
      <c r="ABH235" s="287"/>
      <c r="ABI235" s="287"/>
      <c r="ABJ235" s="287"/>
      <c r="ABK235" s="287"/>
      <c r="ABL235" s="287"/>
      <c r="ABM235" s="287"/>
      <c r="ABN235" s="287"/>
      <c r="ABO235" s="287"/>
      <c r="ABP235" s="287"/>
      <c r="ABQ235" s="287"/>
      <c r="ABR235" s="287"/>
      <c r="ABS235" s="287"/>
      <c r="ABT235" s="287"/>
      <c r="ABU235" s="287"/>
      <c r="ABV235" s="287"/>
      <c r="ABW235" s="287"/>
      <c r="ABX235" s="287"/>
      <c r="ABY235" s="287"/>
      <c r="ABZ235" s="287"/>
      <c r="ACA235" s="287"/>
      <c r="ACB235" s="287"/>
      <c r="ACC235" s="287"/>
      <c r="ACD235" s="287"/>
      <c r="ACE235" s="287"/>
      <c r="ACF235" s="287"/>
      <c r="ACG235" s="287"/>
      <c r="ACH235" s="287"/>
      <c r="ACI235" s="287"/>
      <c r="ACJ235" s="287"/>
      <c r="ACK235" s="287"/>
      <c r="ACL235" s="287"/>
      <c r="ACM235" s="287"/>
      <c r="ACN235" s="287"/>
      <c r="ACO235" s="287"/>
      <c r="ACP235" s="287"/>
      <c r="ACQ235" s="287"/>
      <c r="ACR235" s="287"/>
      <c r="ACS235" s="287"/>
      <c r="ACT235" s="287"/>
      <c r="ACU235" s="287"/>
      <c r="ACV235" s="287"/>
      <c r="ACW235" s="287"/>
      <c r="ACX235" s="287"/>
      <c r="ACY235" s="287"/>
      <c r="ACZ235" s="287"/>
      <c r="ADA235" s="287"/>
      <c r="ADB235" s="287"/>
      <c r="ADC235" s="287"/>
      <c r="ADD235" s="287"/>
      <c r="ADE235" s="287"/>
      <c r="ADF235" s="287"/>
      <c r="ADG235" s="287"/>
      <c r="ADH235" s="287"/>
      <c r="ADI235" s="287"/>
      <c r="ADJ235" s="287"/>
      <c r="ADK235" s="287"/>
      <c r="ADL235" s="287"/>
      <c r="ADM235" s="287"/>
      <c r="ADN235" s="287"/>
      <c r="ADO235" s="287"/>
      <c r="ADP235" s="287"/>
      <c r="ADQ235" s="287"/>
      <c r="ADR235" s="287"/>
      <c r="ADS235" s="287"/>
      <c r="ADT235" s="287"/>
      <c r="ADU235" s="287"/>
      <c r="ADV235" s="287"/>
      <c r="ADW235" s="287"/>
      <c r="ADX235" s="287"/>
      <c r="ADY235" s="287"/>
      <c r="ADZ235" s="287"/>
      <c r="AEA235" s="287"/>
      <c r="AEB235" s="287"/>
      <c r="AEC235" s="287"/>
      <c r="AED235" s="287"/>
      <c r="AEE235" s="287"/>
      <c r="AEF235" s="287"/>
      <c r="AEG235" s="287"/>
      <c r="AEH235" s="287"/>
      <c r="AEI235" s="287"/>
      <c r="AEJ235" s="287"/>
      <c r="AEK235" s="287"/>
      <c r="AEL235" s="287"/>
      <c r="AEM235" s="287"/>
      <c r="AEN235" s="287"/>
      <c r="AEO235" s="287"/>
      <c r="AEP235" s="287"/>
      <c r="AEQ235" s="287"/>
      <c r="AER235" s="287"/>
      <c r="AES235" s="287"/>
      <c r="AET235" s="287"/>
      <c r="AEU235" s="287"/>
      <c r="AEV235" s="287"/>
      <c r="AEW235" s="287"/>
      <c r="AEX235" s="287"/>
      <c r="AEY235" s="287"/>
      <c r="AEZ235" s="287"/>
      <c r="AFA235" s="287"/>
      <c r="AFB235" s="287"/>
      <c r="AFC235" s="287"/>
      <c r="AFD235" s="287"/>
      <c r="AFE235" s="287"/>
      <c r="AFF235" s="287"/>
      <c r="AFG235" s="287"/>
      <c r="AFH235" s="287"/>
      <c r="AFI235" s="287"/>
      <c r="AFJ235" s="287"/>
      <c r="AFK235" s="287"/>
      <c r="AFL235" s="287"/>
      <c r="AFM235" s="287"/>
      <c r="AFN235" s="287"/>
      <c r="AFO235" s="287"/>
      <c r="AFP235" s="287"/>
      <c r="AFQ235" s="287"/>
      <c r="AFR235" s="287"/>
      <c r="AFS235" s="287"/>
      <c r="AFT235" s="287"/>
      <c r="AFU235" s="287"/>
      <c r="AFV235" s="287"/>
      <c r="AFW235" s="287"/>
      <c r="AFX235" s="287"/>
      <c r="AFY235" s="287"/>
      <c r="AFZ235" s="287"/>
      <c r="AGA235" s="287"/>
      <c r="AGB235" s="287"/>
      <c r="AGC235" s="287"/>
      <c r="AGD235" s="287"/>
      <c r="AGE235" s="287"/>
      <c r="AGF235" s="287"/>
      <c r="AGG235" s="287"/>
      <c r="AGH235" s="287"/>
      <c r="AGI235" s="287"/>
      <c r="AGJ235" s="287"/>
      <c r="AGK235" s="287"/>
      <c r="AGL235" s="287"/>
      <c r="AGM235" s="287"/>
      <c r="AGN235" s="287"/>
      <c r="AGO235" s="287"/>
      <c r="AGP235" s="287"/>
      <c r="AGQ235" s="287"/>
      <c r="AGR235" s="287"/>
      <c r="AGS235" s="287"/>
      <c r="AGT235" s="287"/>
      <c r="AGU235" s="287"/>
      <c r="AGV235" s="287"/>
      <c r="AGW235" s="287"/>
      <c r="AGX235" s="287"/>
      <c r="AGY235" s="287"/>
      <c r="AGZ235" s="287"/>
      <c r="AHA235" s="287"/>
      <c r="AHB235" s="287"/>
      <c r="AHC235" s="287"/>
      <c r="AHD235" s="287"/>
      <c r="AHE235" s="287"/>
      <c r="AHF235" s="287"/>
      <c r="AHG235" s="287"/>
      <c r="AHH235" s="287"/>
      <c r="AHI235" s="287"/>
      <c r="AHJ235" s="287"/>
      <c r="AHK235" s="287"/>
      <c r="AHL235" s="287"/>
      <c r="AHM235" s="287"/>
      <c r="AHN235" s="287"/>
      <c r="AHO235" s="287"/>
      <c r="AHP235" s="287"/>
      <c r="AHQ235" s="287"/>
      <c r="AHR235" s="287"/>
      <c r="AHS235" s="287"/>
      <c r="AHT235" s="287"/>
      <c r="AHU235" s="287"/>
      <c r="AHV235" s="287"/>
      <c r="AHW235" s="287"/>
      <c r="AHX235" s="287"/>
      <c r="AHY235" s="287"/>
      <c r="AHZ235" s="287"/>
      <c r="AIA235" s="287"/>
      <c r="AIB235" s="287"/>
      <c r="AIC235" s="287"/>
      <c r="AID235" s="287"/>
      <c r="AIE235" s="287"/>
      <c r="AIF235" s="287"/>
      <c r="AIG235" s="287"/>
      <c r="AIH235" s="287"/>
      <c r="AII235" s="287"/>
      <c r="AIJ235" s="287"/>
      <c r="AIK235" s="287"/>
      <c r="AIL235" s="287"/>
      <c r="AIM235" s="287"/>
      <c r="AIN235" s="287"/>
      <c r="AIO235" s="287"/>
      <c r="AIP235" s="287"/>
      <c r="AIQ235" s="287"/>
      <c r="AIR235" s="287"/>
      <c r="AIS235" s="287"/>
      <c r="AIT235" s="287"/>
      <c r="AIU235" s="287"/>
      <c r="AIV235" s="287"/>
      <c r="AIW235" s="287"/>
      <c r="AIX235" s="287"/>
      <c r="AIY235" s="287"/>
      <c r="AIZ235" s="287"/>
      <c r="AJA235" s="287"/>
      <c r="AJB235" s="287"/>
      <c r="AJC235" s="287"/>
      <c r="AJD235" s="287"/>
      <c r="AJE235" s="287"/>
      <c r="AJF235" s="287"/>
      <c r="AJG235" s="287"/>
      <c r="AJH235" s="287"/>
      <c r="AJI235" s="287"/>
      <c r="AJJ235" s="287"/>
      <c r="AJK235" s="287"/>
      <c r="AJL235" s="287"/>
      <c r="AJM235" s="287"/>
      <c r="AJN235" s="287"/>
      <c r="AJO235" s="287"/>
      <c r="AJP235" s="287"/>
      <c r="AJQ235" s="287"/>
      <c r="AJR235" s="287"/>
      <c r="AJS235" s="287"/>
      <c r="AJT235" s="287"/>
      <c r="AJU235" s="287"/>
      <c r="AJV235" s="287"/>
      <c r="AJW235" s="287"/>
      <c r="AJX235" s="287"/>
      <c r="AJY235" s="287"/>
      <c r="AJZ235" s="287"/>
      <c r="AKA235" s="287"/>
      <c r="AKB235" s="287"/>
      <c r="AKC235" s="287"/>
      <c r="AKD235" s="287"/>
      <c r="AKE235" s="287"/>
      <c r="AKF235" s="287"/>
      <c r="AKG235" s="287"/>
      <c r="AKH235" s="287"/>
      <c r="AKI235" s="287"/>
      <c r="AKJ235" s="287"/>
      <c r="AKK235" s="287"/>
      <c r="AKL235" s="287"/>
      <c r="AKM235" s="287"/>
      <c r="AKN235" s="287"/>
      <c r="AKO235" s="287"/>
      <c r="AKP235" s="287"/>
      <c r="AKQ235" s="287"/>
      <c r="AKR235" s="287"/>
      <c r="AKS235" s="287"/>
      <c r="AKT235" s="287"/>
      <c r="AKU235" s="287"/>
      <c r="AKV235" s="287"/>
      <c r="AKW235" s="287"/>
      <c r="AKX235" s="287"/>
      <c r="AKY235" s="287"/>
      <c r="AKZ235" s="287"/>
      <c r="ALA235" s="287"/>
      <c r="ALB235" s="287"/>
      <c r="ALC235" s="287"/>
      <c r="ALD235" s="287"/>
      <c r="ALE235" s="287"/>
      <c r="ALF235" s="287"/>
      <c r="ALG235" s="287"/>
      <c r="ALH235" s="287"/>
      <c r="ALI235" s="287"/>
      <c r="ALJ235" s="287"/>
      <c r="ALK235" s="287"/>
      <c r="ALL235" s="287"/>
      <c r="ALM235" s="287"/>
      <c r="ALN235" s="287"/>
      <c r="ALO235" s="287"/>
      <c r="ALP235" s="287"/>
      <c r="ALQ235" s="287"/>
      <c r="ALR235" s="287"/>
      <c r="ALS235" s="287"/>
      <c r="ALT235" s="287"/>
      <c r="ALU235" s="287"/>
      <c r="ALV235" s="287"/>
      <c r="ALW235" s="287"/>
      <c r="ALX235" s="287"/>
      <c r="ALY235" s="287"/>
      <c r="ALZ235" s="287"/>
      <c r="AMA235" s="287"/>
      <c r="AMB235" s="287"/>
      <c r="AMC235" s="287"/>
      <c r="AMD235" s="287"/>
      <c r="AME235" s="287"/>
      <c r="AMF235" s="287"/>
      <c r="AMG235" s="287"/>
      <c r="AMH235" s="287"/>
      <c r="AMI235" s="287"/>
      <c r="AMJ235" s="287"/>
      <c r="AMK235" s="287"/>
      <c r="AML235" s="287"/>
      <c r="AMM235" s="287"/>
      <c r="AMN235" s="287"/>
      <c r="AMO235" s="287"/>
      <c r="AMP235" s="287"/>
      <c r="AMQ235" s="287"/>
      <c r="AMR235" s="287"/>
      <c r="AMS235" s="287"/>
      <c r="AMT235" s="287"/>
      <c r="AMU235" s="287"/>
      <c r="AMV235" s="287"/>
      <c r="AMW235" s="287"/>
      <c r="AMX235" s="287"/>
      <c r="AMY235" s="287"/>
      <c r="AMZ235" s="287"/>
      <c r="ANA235" s="287"/>
      <c r="ANB235" s="287"/>
      <c r="ANC235" s="287"/>
      <c r="AND235" s="287"/>
      <c r="ANE235" s="287"/>
      <c r="ANF235" s="287"/>
      <c r="ANG235" s="287"/>
      <c r="ANH235" s="287"/>
      <c r="ANI235" s="287"/>
      <c r="ANJ235" s="287"/>
      <c r="ANK235" s="287"/>
      <c r="ANL235" s="287"/>
      <c r="ANM235" s="287"/>
      <c r="ANN235" s="287"/>
      <c r="ANO235" s="287"/>
      <c r="ANP235" s="287"/>
      <c r="ANQ235" s="287"/>
      <c r="ANR235" s="287"/>
      <c r="ANS235" s="287"/>
      <c r="ANT235" s="287"/>
      <c r="ANU235" s="287"/>
      <c r="ANV235" s="287"/>
      <c r="ANW235" s="287"/>
      <c r="ANX235" s="287"/>
      <c r="ANY235" s="287"/>
      <c r="ANZ235" s="287"/>
      <c r="AOA235" s="287"/>
      <c r="AOB235" s="287"/>
      <c r="AOC235" s="287"/>
      <c r="AOD235" s="287"/>
      <c r="AOE235" s="287"/>
      <c r="AOF235" s="287"/>
      <c r="AOG235" s="287"/>
      <c r="AOH235" s="287"/>
      <c r="AOI235" s="287"/>
      <c r="AOJ235" s="287"/>
      <c r="AOK235" s="287"/>
      <c r="AOL235" s="287"/>
      <c r="AOM235" s="287"/>
      <c r="AON235" s="287"/>
      <c r="AOO235" s="287"/>
      <c r="AOP235" s="287"/>
      <c r="AOQ235" s="287"/>
      <c r="AOR235" s="287"/>
      <c r="AOS235" s="287"/>
      <c r="AOT235" s="287"/>
      <c r="AOU235" s="287"/>
      <c r="AOV235" s="287"/>
      <c r="AOW235" s="287"/>
      <c r="AOX235" s="287"/>
      <c r="AOY235" s="287"/>
      <c r="AOZ235" s="287"/>
      <c r="APA235" s="287"/>
      <c r="APB235" s="287"/>
      <c r="APC235" s="287"/>
      <c r="APD235" s="287"/>
      <c r="APE235" s="287"/>
      <c r="APF235" s="287"/>
      <c r="APG235" s="287"/>
      <c r="APH235" s="287"/>
      <c r="API235" s="287"/>
      <c r="APJ235" s="287"/>
      <c r="APK235" s="287"/>
      <c r="APL235" s="287"/>
      <c r="APM235" s="287"/>
      <c r="APN235" s="287"/>
      <c r="APO235" s="287"/>
      <c r="APP235" s="287"/>
      <c r="APQ235" s="287"/>
      <c r="APR235" s="287"/>
      <c r="APS235" s="287"/>
      <c r="APT235" s="287"/>
      <c r="APU235" s="287"/>
      <c r="APV235" s="287"/>
      <c r="APW235" s="287"/>
      <c r="APX235" s="287"/>
      <c r="APY235" s="287"/>
      <c r="APZ235" s="287"/>
      <c r="AQA235" s="287"/>
      <c r="AQB235" s="287"/>
      <c r="AQC235" s="287"/>
      <c r="AQD235" s="287"/>
      <c r="AQE235" s="287"/>
      <c r="AQF235" s="287"/>
      <c r="AQG235" s="287"/>
      <c r="AQH235" s="287"/>
      <c r="AQI235" s="287"/>
      <c r="AQJ235" s="287"/>
      <c r="AQK235" s="287"/>
      <c r="AQL235" s="287"/>
      <c r="AQM235" s="287"/>
      <c r="AQN235" s="287"/>
      <c r="AQO235" s="287"/>
      <c r="AQP235" s="287"/>
      <c r="AQQ235" s="287"/>
      <c r="AQR235" s="287"/>
      <c r="AQS235" s="287"/>
      <c r="AQT235" s="287"/>
      <c r="AQU235" s="287"/>
      <c r="AQV235" s="287"/>
      <c r="AQW235" s="287"/>
      <c r="AQX235" s="287"/>
      <c r="AQY235" s="287"/>
      <c r="AQZ235" s="287"/>
      <c r="ARA235" s="287"/>
      <c r="ARB235" s="287"/>
      <c r="ARC235" s="287"/>
      <c r="ARD235" s="287"/>
      <c r="ARE235" s="287"/>
      <c r="ARF235" s="287"/>
      <c r="ARG235" s="287"/>
      <c r="ARH235" s="287"/>
      <c r="ARI235" s="287"/>
      <c r="ARJ235" s="287"/>
      <c r="ARK235" s="287"/>
      <c r="ARL235" s="287"/>
      <c r="ARM235" s="287"/>
      <c r="ARN235" s="287"/>
      <c r="ARO235" s="287"/>
      <c r="ARP235" s="287"/>
      <c r="ARQ235" s="287"/>
      <c r="ARR235" s="287"/>
      <c r="ARS235" s="287"/>
      <c r="ART235" s="287"/>
      <c r="ARU235" s="287"/>
      <c r="ARV235" s="287"/>
      <c r="ARW235" s="287"/>
      <c r="ARX235" s="287"/>
      <c r="ARY235" s="287"/>
      <c r="ARZ235" s="287"/>
      <c r="ASA235" s="287"/>
      <c r="ASB235" s="287"/>
      <c r="ASC235" s="287"/>
      <c r="ASD235" s="287"/>
      <c r="ASE235" s="287"/>
      <c r="ASF235" s="287"/>
      <c r="ASG235" s="287"/>
      <c r="ASH235" s="287"/>
      <c r="ASI235" s="287"/>
      <c r="ASJ235" s="287"/>
      <c r="ASK235" s="287"/>
      <c r="ASL235" s="287"/>
      <c r="ASM235" s="287"/>
      <c r="ASN235" s="287"/>
      <c r="ASO235" s="287"/>
      <c r="ASP235" s="287"/>
      <c r="ASQ235" s="287"/>
      <c r="ASR235" s="287"/>
      <c r="ASS235" s="287"/>
      <c r="AST235" s="287"/>
      <c r="ASU235" s="287"/>
      <c r="ASV235" s="287"/>
      <c r="ASW235" s="287"/>
      <c r="ASX235" s="287"/>
      <c r="ASY235" s="287"/>
      <c r="ASZ235" s="287"/>
      <c r="ATA235" s="287"/>
      <c r="ATB235" s="287"/>
      <c r="ATC235" s="287"/>
      <c r="ATD235" s="287"/>
      <c r="ATE235" s="287"/>
      <c r="ATF235" s="287"/>
      <c r="ATG235" s="287"/>
      <c r="ATH235" s="287"/>
      <c r="ATI235" s="287"/>
      <c r="ATJ235" s="287"/>
      <c r="ATK235" s="287"/>
      <c r="ATL235" s="287"/>
      <c r="ATM235" s="287"/>
      <c r="ATN235" s="287"/>
      <c r="ATO235" s="287"/>
      <c r="ATP235" s="287"/>
      <c r="ATQ235" s="287"/>
      <c r="ATR235" s="287"/>
      <c r="ATS235" s="287"/>
      <c r="ATT235" s="287"/>
      <c r="ATU235" s="287"/>
      <c r="ATV235" s="287"/>
      <c r="ATW235" s="287"/>
      <c r="ATX235" s="287"/>
      <c r="ATY235" s="287"/>
      <c r="ATZ235" s="287"/>
      <c r="AUA235" s="287"/>
      <c r="AUB235" s="287"/>
      <c r="AUC235" s="287"/>
      <c r="AUD235" s="287"/>
      <c r="AUE235" s="287"/>
      <c r="AUF235" s="287"/>
      <c r="AUG235" s="287"/>
      <c r="AUH235" s="287"/>
      <c r="AUI235" s="287"/>
      <c r="AUJ235" s="287"/>
      <c r="AUK235" s="287"/>
      <c r="AUL235" s="287"/>
      <c r="AUM235" s="287"/>
      <c r="AUN235" s="287"/>
      <c r="AUO235" s="287"/>
      <c r="AUP235" s="287"/>
      <c r="AUQ235" s="287"/>
      <c r="AUR235" s="287"/>
      <c r="AUS235" s="287"/>
      <c r="AUT235" s="287"/>
      <c r="AUU235" s="287"/>
      <c r="AUV235" s="287"/>
      <c r="AUW235" s="287"/>
      <c r="AUX235" s="287"/>
      <c r="AUY235" s="287"/>
      <c r="AUZ235" s="287"/>
      <c r="AVA235" s="287"/>
      <c r="AVB235" s="287"/>
      <c r="AVC235" s="287"/>
      <c r="AVD235" s="287"/>
      <c r="AVE235" s="287"/>
      <c r="AVF235" s="287"/>
      <c r="AVG235" s="287"/>
      <c r="AVH235" s="287"/>
      <c r="AVI235" s="287"/>
      <c r="AVJ235" s="287"/>
      <c r="AVK235" s="287"/>
      <c r="AVL235" s="287"/>
      <c r="AVM235" s="287"/>
      <c r="AVN235" s="287"/>
      <c r="AVO235" s="287"/>
      <c r="AVP235" s="287"/>
      <c r="AVQ235" s="287"/>
      <c r="AVR235" s="287"/>
      <c r="AVS235" s="287"/>
      <c r="AVT235" s="287"/>
      <c r="AVU235" s="287"/>
      <c r="AVV235" s="287"/>
      <c r="AVW235" s="287"/>
      <c r="AVX235" s="287"/>
      <c r="AVY235" s="287"/>
      <c r="AVZ235" s="287"/>
      <c r="AWA235" s="287"/>
      <c r="AWB235" s="287"/>
      <c r="AWC235" s="287"/>
      <c r="AWD235" s="287"/>
      <c r="AWE235" s="287"/>
      <c r="AWF235" s="287"/>
      <c r="AWG235" s="287"/>
      <c r="AWH235" s="287"/>
      <c r="AWI235" s="287"/>
      <c r="AWJ235" s="287"/>
      <c r="AWK235" s="287"/>
      <c r="AWL235" s="287"/>
      <c r="AWM235" s="287"/>
      <c r="AWN235" s="287"/>
      <c r="AWO235" s="287"/>
      <c r="AWP235" s="287"/>
      <c r="AWQ235" s="287"/>
      <c r="AWR235" s="287"/>
      <c r="AWS235" s="287"/>
      <c r="AWT235" s="287"/>
      <c r="AWU235" s="287"/>
      <c r="AWV235" s="287"/>
      <c r="AWW235" s="287"/>
      <c r="AWX235" s="287"/>
      <c r="AWY235" s="287"/>
      <c r="AWZ235" s="287"/>
      <c r="AXA235" s="287"/>
      <c r="AXB235" s="287"/>
      <c r="AXC235" s="287"/>
      <c r="AXD235" s="287"/>
      <c r="AXE235" s="287"/>
      <c r="AXF235" s="287"/>
      <c r="AXG235" s="287"/>
      <c r="AXH235" s="287"/>
      <c r="AXI235" s="287"/>
      <c r="AXJ235" s="287"/>
      <c r="AXK235" s="287"/>
      <c r="AXL235" s="287"/>
      <c r="AXM235" s="287"/>
      <c r="AXN235" s="287"/>
      <c r="AXO235" s="287"/>
      <c r="AXP235" s="287"/>
      <c r="AXQ235" s="287"/>
      <c r="AXR235" s="287"/>
      <c r="AXS235" s="287"/>
      <c r="AXT235" s="287"/>
      <c r="AXU235" s="287"/>
      <c r="AXV235" s="287"/>
      <c r="AXW235" s="287"/>
      <c r="AXX235" s="287"/>
      <c r="AXY235" s="287"/>
      <c r="AXZ235" s="287"/>
      <c r="AYA235" s="287"/>
      <c r="AYB235" s="287"/>
      <c r="AYC235" s="287"/>
      <c r="AYD235" s="287"/>
      <c r="AYE235" s="287"/>
      <c r="AYF235" s="287"/>
      <c r="AYG235" s="287"/>
      <c r="AYH235" s="287"/>
      <c r="AYI235" s="287"/>
      <c r="AYJ235" s="287"/>
      <c r="AYK235" s="287"/>
      <c r="AYL235" s="287"/>
      <c r="AYM235" s="287"/>
      <c r="AYN235" s="287"/>
      <c r="AYO235" s="287"/>
      <c r="AYP235" s="287"/>
      <c r="AYQ235" s="287"/>
      <c r="AYR235" s="287"/>
      <c r="AYS235" s="287"/>
      <c r="AYT235" s="287"/>
      <c r="AYU235" s="287"/>
      <c r="AYV235" s="287"/>
      <c r="AYW235" s="287"/>
      <c r="AYX235" s="287"/>
      <c r="AYY235" s="287"/>
      <c r="AYZ235" s="287"/>
      <c r="AZA235" s="287"/>
      <c r="AZB235" s="287"/>
      <c r="AZC235" s="287"/>
      <c r="AZD235" s="287"/>
      <c r="AZE235" s="287"/>
      <c r="AZF235" s="287"/>
      <c r="AZG235" s="287"/>
      <c r="AZH235" s="287"/>
      <c r="AZI235" s="287"/>
      <c r="AZJ235" s="287"/>
      <c r="AZK235" s="287"/>
      <c r="AZL235" s="287"/>
      <c r="AZM235" s="287"/>
      <c r="AZN235" s="287"/>
      <c r="AZO235" s="287"/>
      <c r="AZP235" s="287"/>
      <c r="AZQ235" s="287"/>
      <c r="AZR235" s="287"/>
      <c r="AZS235" s="287"/>
      <c r="AZT235" s="287"/>
      <c r="AZU235" s="287"/>
      <c r="AZV235" s="287"/>
      <c r="AZW235" s="287"/>
      <c r="AZX235" s="287"/>
      <c r="AZY235" s="287"/>
      <c r="AZZ235" s="287"/>
      <c r="BAA235" s="287"/>
      <c r="BAB235" s="287"/>
      <c r="BAC235" s="287"/>
      <c r="BAD235" s="287"/>
      <c r="BAE235" s="287"/>
      <c r="BAF235" s="287"/>
      <c r="BAG235" s="287"/>
      <c r="BAH235" s="287"/>
      <c r="BAI235" s="287"/>
      <c r="BAJ235" s="287"/>
      <c r="BAK235" s="287"/>
      <c r="BAL235" s="287"/>
      <c r="BAM235" s="287"/>
      <c r="BAN235" s="287"/>
      <c r="BAO235" s="287"/>
      <c r="BAP235" s="287"/>
      <c r="BAQ235" s="287"/>
      <c r="BAR235" s="287"/>
      <c r="BAS235" s="287"/>
      <c r="BAT235" s="287"/>
      <c r="BAU235" s="287"/>
      <c r="BAV235" s="287"/>
      <c r="BAW235" s="287"/>
      <c r="BAX235" s="287"/>
      <c r="BAY235" s="287"/>
      <c r="BAZ235" s="287"/>
      <c r="BBA235" s="287"/>
      <c r="BBB235" s="287"/>
      <c r="BBC235" s="287"/>
      <c r="BBD235" s="287"/>
      <c r="BBE235" s="287"/>
      <c r="BBF235" s="287"/>
      <c r="BBG235" s="287"/>
      <c r="BBH235" s="287"/>
      <c r="BBI235" s="287"/>
      <c r="BBJ235" s="287"/>
      <c r="BBK235" s="287"/>
      <c r="BBL235" s="287"/>
      <c r="BBM235" s="287"/>
      <c r="BBN235" s="287"/>
      <c r="BBO235" s="287"/>
      <c r="BBP235" s="287"/>
      <c r="BBQ235" s="287"/>
      <c r="BBR235" s="287"/>
      <c r="BBS235" s="287"/>
      <c r="BBT235" s="287"/>
      <c r="BBU235" s="287"/>
      <c r="BBV235" s="287"/>
      <c r="BBW235" s="287"/>
      <c r="BBX235" s="287"/>
      <c r="BBY235" s="287"/>
      <c r="BBZ235" s="287"/>
      <c r="BCA235" s="287"/>
      <c r="BCB235" s="287"/>
      <c r="BCC235" s="287"/>
      <c r="BCD235" s="287"/>
      <c r="BCE235" s="287"/>
      <c r="BCF235" s="287"/>
      <c r="BCG235" s="287"/>
      <c r="BCH235" s="287"/>
      <c r="BCI235" s="287"/>
      <c r="BCJ235" s="287"/>
      <c r="BCK235" s="287"/>
      <c r="BCL235" s="287"/>
      <c r="BCM235" s="287"/>
      <c r="BCN235" s="287"/>
      <c r="BCO235" s="287"/>
      <c r="BCP235" s="287"/>
      <c r="BCQ235" s="287"/>
      <c r="BCR235" s="287"/>
      <c r="BCS235" s="287"/>
      <c r="BCT235" s="287"/>
      <c r="BCU235" s="287"/>
      <c r="BCV235" s="287"/>
      <c r="BCW235" s="287"/>
      <c r="BCX235" s="287"/>
      <c r="BCY235" s="287"/>
      <c r="BCZ235" s="287"/>
      <c r="BDA235" s="287"/>
      <c r="BDB235" s="287"/>
      <c r="BDC235" s="287"/>
      <c r="BDD235" s="287"/>
      <c r="BDE235" s="287"/>
      <c r="BDF235" s="287"/>
      <c r="BDG235" s="287"/>
      <c r="BDH235" s="287"/>
      <c r="BDI235" s="287"/>
      <c r="BDJ235" s="287"/>
      <c r="BDK235" s="287"/>
      <c r="BDL235" s="287"/>
      <c r="BDM235" s="287"/>
      <c r="BDN235" s="287"/>
      <c r="BDO235" s="287"/>
      <c r="BDP235" s="287"/>
      <c r="BDQ235" s="287"/>
      <c r="BDR235" s="287"/>
      <c r="BDS235" s="287"/>
      <c r="BDT235" s="287"/>
      <c r="BDU235" s="287"/>
      <c r="BDV235" s="287"/>
      <c r="BDW235" s="287"/>
      <c r="BDX235" s="287"/>
      <c r="BDY235" s="287"/>
      <c r="BDZ235" s="287"/>
      <c r="BEA235" s="287"/>
      <c r="BEB235" s="287"/>
      <c r="BEC235" s="287"/>
      <c r="BED235" s="287"/>
      <c r="BEE235" s="287"/>
      <c r="BEF235" s="287"/>
      <c r="BEG235" s="287"/>
      <c r="BEH235" s="287"/>
      <c r="BEI235" s="287"/>
      <c r="BEJ235" s="287"/>
      <c r="BEK235" s="287"/>
      <c r="BEL235" s="287"/>
      <c r="BEM235" s="287"/>
      <c r="BEN235" s="287"/>
      <c r="BEO235" s="287"/>
      <c r="BEP235" s="287"/>
      <c r="BEQ235" s="287"/>
      <c r="BER235" s="287"/>
      <c r="BES235" s="287"/>
      <c r="BET235" s="287"/>
      <c r="BEU235" s="287"/>
      <c r="BEV235" s="287"/>
      <c r="BEW235" s="287"/>
      <c r="BEX235" s="287"/>
      <c r="BEY235" s="287"/>
      <c r="BEZ235" s="287"/>
      <c r="BFA235" s="287"/>
      <c r="BFB235" s="287"/>
      <c r="BFC235" s="287"/>
      <c r="BFD235" s="287"/>
      <c r="BFE235" s="287"/>
      <c r="BFF235" s="287"/>
      <c r="BFG235" s="287"/>
      <c r="BFH235" s="287"/>
      <c r="BFI235" s="287"/>
      <c r="BFJ235" s="287"/>
      <c r="BFK235" s="287"/>
      <c r="BFL235" s="287"/>
      <c r="BFM235" s="287"/>
      <c r="BFN235" s="287"/>
      <c r="BFO235" s="287"/>
      <c r="BFP235" s="287"/>
      <c r="BFQ235" s="287"/>
      <c r="BFR235" s="287"/>
      <c r="BFS235" s="287"/>
      <c r="BFT235" s="287"/>
      <c r="BFU235" s="287"/>
      <c r="BFV235" s="287"/>
      <c r="BFW235" s="287"/>
      <c r="BFX235" s="287"/>
      <c r="BFY235" s="287"/>
      <c r="BFZ235" s="287"/>
      <c r="BGA235" s="287"/>
      <c r="BGB235" s="287"/>
      <c r="BGC235" s="287"/>
      <c r="BGD235" s="287"/>
      <c r="BGE235" s="287"/>
      <c r="BGF235" s="287"/>
      <c r="BGG235" s="287"/>
      <c r="BGH235" s="287"/>
      <c r="BGI235" s="287"/>
      <c r="BGJ235" s="287"/>
      <c r="BGK235" s="287"/>
      <c r="BGL235" s="287"/>
      <c r="BGM235" s="287"/>
      <c r="BGN235" s="287"/>
      <c r="BGO235" s="287"/>
      <c r="BGP235" s="287"/>
      <c r="BGQ235" s="287"/>
      <c r="BGR235" s="287"/>
      <c r="BGS235" s="287"/>
      <c r="BGT235" s="287"/>
      <c r="BGU235" s="287"/>
      <c r="BGV235" s="287"/>
      <c r="BGW235" s="287"/>
      <c r="BGX235" s="287"/>
      <c r="BGY235" s="287"/>
      <c r="BGZ235" s="287"/>
      <c r="BHA235" s="287"/>
      <c r="BHB235" s="287"/>
      <c r="BHC235" s="287"/>
      <c r="BHD235" s="287"/>
      <c r="BHE235" s="287"/>
      <c r="BHF235" s="287"/>
      <c r="BHG235" s="287"/>
      <c r="BHH235" s="287"/>
      <c r="BHI235" s="287"/>
      <c r="BHJ235" s="287"/>
      <c r="BHK235" s="287"/>
      <c r="BHL235" s="287"/>
      <c r="BHM235" s="287"/>
      <c r="BHN235" s="287"/>
      <c r="BHO235" s="287"/>
      <c r="BHP235" s="287"/>
      <c r="BHQ235" s="287"/>
      <c r="BHR235" s="287"/>
      <c r="BHS235" s="287"/>
      <c r="BHT235" s="287"/>
      <c r="BHU235" s="287"/>
      <c r="BHV235" s="287"/>
      <c r="BHW235" s="287"/>
      <c r="BHX235" s="287"/>
      <c r="BHY235" s="287"/>
      <c r="BHZ235" s="287"/>
      <c r="BIA235" s="287"/>
      <c r="BIB235" s="287"/>
      <c r="BIC235" s="287"/>
      <c r="BID235" s="287"/>
      <c r="BIE235" s="287"/>
      <c r="BIF235" s="287"/>
      <c r="BIG235" s="287"/>
      <c r="BIH235" s="287"/>
      <c r="BII235" s="287"/>
      <c r="BIJ235" s="287"/>
      <c r="BIK235" s="287"/>
      <c r="BIL235" s="287"/>
      <c r="BIM235" s="287"/>
      <c r="BIN235" s="287"/>
      <c r="BIO235" s="287"/>
      <c r="BIP235" s="287"/>
      <c r="BIQ235" s="287"/>
      <c r="BIR235" s="287"/>
      <c r="BIS235" s="287"/>
      <c r="BIT235" s="287"/>
      <c r="BIU235" s="287"/>
      <c r="BIV235" s="287"/>
      <c r="BIW235" s="287"/>
      <c r="BIX235" s="287"/>
      <c r="BIY235" s="287"/>
      <c r="BIZ235" s="287"/>
      <c r="BJA235" s="287"/>
      <c r="BJB235" s="287"/>
      <c r="BJC235" s="287"/>
      <c r="BJD235" s="287"/>
      <c r="BJE235" s="287"/>
      <c r="BJF235" s="287"/>
      <c r="BJG235" s="287"/>
      <c r="BJH235" s="287"/>
      <c r="BJI235" s="287"/>
      <c r="BJJ235" s="287"/>
      <c r="BJK235" s="287"/>
      <c r="BJL235" s="287"/>
      <c r="BJM235" s="287"/>
      <c r="BJN235" s="287"/>
      <c r="BJO235" s="287"/>
      <c r="BJP235" s="287"/>
      <c r="BJQ235" s="287"/>
      <c r="BJR235" s="287"/>
      <c r="BJS235" s="287"/>
      <c r="BJT235" s="287"/>
      <c r="BJU235" s="287"/>
      <c r="BJV235" s="287"/>
      <c r="BJW235" s="287"/>
      <c r="BJX235" s="287"/>
      <c r="BJY235" s="287"/>
      <c r="BJZ235" s="287"/>
      <c r="BKA235" s="287"/>
      <c r="BKB235" s="287"/>
      <c r="BKC235" s="287"/>
      <c r="BKD235" s="287"/>
      <c r="BKE235" s="287"/>
      <c r="BKF235" s="287"/>
      <c r="BKG235" s="287"/>
      <c r="BKH235" s="287"/>
      <c r="BKI235" s="287"/>
      <c r="BKJ235" s="287"/>
      <c r="BKK235" s="287"/>
      <c r="BKL235" s="287"/>
      <c r="BKM235" s="287"/>
      <c r="BKN235" s="287"/>
      <c r="BKO235" s="287"/>
      <c r="BKP235" s="287"/>
      <c r="BKQ235" s="287"/>
      <c r="BKR235" s="287"/>
      <c r="BKS235" s="287"/>
      <c r="BKT235" s="287"/>
      <c r="BKU235" s="287"/>
      <c r="BKV235" s="287"/>
      <c r="BKW235" s="287"/>
      <c r="BKX235" s="287"/>
      <c r="BKY235" s="287"/>
      <c r="BKZ235" s="287"/>
      <c r="BLA235" s="287"/>
      <c r="BLB235" s="287"/>
      <c r="BLC235" s="287"/>
      <c r="BLD235" s="287"/>
      <c r="BLE235" s="287"/>
      <c r="BLF235" s="287"/>
      <c r="BLG235" s="287"/>
      <c r="BLH235" s="287"/>
      <c r="BLI235" s="287"/>
      <c r="BLJ235" s="287"/>
      <c r="BLK235" s="287"/>
      <c r="BLL235" s="287"/>
      <c r="BLM235" s="287"/>
      <c r="BLN235" s="287"/>
      <c r="BLO235" s="287"/>
      <c r="BLP235" s="287"/>
      <c r="BLQ235" s="287"/>
      <c r="BLR235" s="287"/>
      <c r="BLS235" s="287"/>
      <c r="BLT235" s="287"/>
      <c r="BLU235" s="287"/>
      <c r="BLV235" s="287"/>
      <c r="BLW235" s="287"/>
      <c r="BLX235" s="287"/>
      <c r="BLY235" s="287"/>
      <c r="BLZ235" s="287"/>
      <c r="BMA235" s="287"/>
      <c r="BMB235" s="287"/>
      <c r="BMC235" s="287"/>
      <c r="BMD235" s="287"/>
      <c r="BME235" s="287"/>
      <c r="BMF235" s="287"/>
      <c r="BMG235" s="287"/>
      <c r="BMH235" s="287"/>
      <c r="BMI235" s="287"/>
      <c r="BMJ235" s="287"/>
      <c r="BMK235" s="287"/>
      <c r="BML235" s="287"/>
      <c r="BMM235" s="287"/>
      <c r="BMN235" s="287"/>
      <c r="BMO235" s="287"/>
      <c r="BMP235" s="287"/>
      <c r="BMQ235" s="287"/>
      <c r="BMR235" s="287"/>
      <c r="BMS235" s="287"/>
      <c r="BMT235" s="287"/>
      <c r="BMU235" s="287"/>
      <c r="BMV235" s="287"/>
      <c r="BMW235" s="287"/>
      <c r="BMX235" s="287"/>
      <c r="BMY235" s="287"/>
      <c r="BMZ235" s="287"/>
      <c r="BNA235" s="287"/>
      <c r="BNB235" s="287"/>
      <c r="BNC235" s="287"/>
      <c r="BND235" s="287"/>
      <c r="BNE235" s="287"/>
      <c r="BNF235" s="287"/>
      <c r="BNG235" s="287"/>
      <c r="BNH235" s="287"/>
      <c r="BNI235" s="287"/>
      <c r="BNJ235" s="287"/>
      <c r="BNK235" s="287"/>
      <c r="BNL235" s="287"/>
      <c r="BNM235" s="287"/>
      <c r="BNN235" s="287"/>
      <c r="BNO235" s="287"/>
      <c r="BNP235" s="287"/>
      <c r="BNQ235" s="287"/>
      <c r="BNR235" s="287"/>
      <c r="BNS235" s="287"/>
      <c r="BNT235" s="287"/>
      <c r="BNU235" s="287"/>
      <c r="BNV235" s="287"/>
      <c r="BNW235" s="287"/>
      <c r="BNX235" s="287"/>
      <c r="BNY235" s="287"/>
      <c r="BNZ235" s="287"/>
      <c r="BOA235" s="287"/>
      <c r="BOB235" s="287"/>
      <c r="BOC235" s="287"/>
      <c r="BOD235" s="287"/>
      <c r="BOE235" s="287"/>
      <c r="BOF235" s="287"/>
      <c r="BOG235" s="287"/>
      <c r="BOH235" s="287"/>
      <c r="BOI235" s="287"/>
      <c r="BOJ235" s="287"/>
      <c r="BOK235" s="287"/>
      <c r="BOL235" s="287"/>
      <c r="BOM235" s="287"/>
      <c r="BON235" s="287"/>
      <c r="BOO235" s="287"/>
      <c r="BOP235" s="287"/>
      <c r="BOQ235" s="287"/>
      <c r="BOR235" s="287"/>
      <c r="BOS235" s="287"/>
      <c r="BOT235" s="287"/>
      <c r="BOU235" s="287"/>
      <c r="BOV235" s="287"/>
      <c r="BOW235" s="287"/>
      <c r="BOX235" s="287"/>
      <c r="BOY235" s="287"/>
      <c r="BOZ235" s="287"/>
      <c r="BPA235" s="287"/>
      <c r="BPB235" s="287"/>
      <c r="BPC235" s="287"/>
      <c r="BPD235" s="287"/>
      <c r="BPE235" s="287"/>
      <c r="BPF235" s="287"/>
      <c r="BPG235" s="287"/>
      <c r="BPH235" s="287"/>
      <c r="BPI235" s="287"/>
      <c r="BPJ235" s="287"/>
      <c r="BPK235" s="287"/>
      <c r="BPL235" s="287"/>
      <c r="BPM235" s="287"/>
      <c r="BPN235" s="287"/>
      <c r="BPO235" s="287"/>
      <c r="BPP235" s="287"/>
      <c r="BPQ235" s="287"/>
      <c r="BPR235" s="287"/>
      <c r="BPS235" s="287"/>
      <c r="BPT235" s="287"/>
      <c r="BPU235" s="287"/>
      <c r="BPV235" s="287"/>
      <c r="BPW235" s="287"/>
      <c r="BPX235" s="287"/>
      <c r="BPY235" s="287"/>
      <c r="BPZ235" s="287"/>
      <c r="BQA235" s="287"/>
      <c r="BQB235" s="287"/>
      <c r="BQC235" s="287"/>
      <c r="BQD235" s="287"/>
      <c r="BQE235" s="287"/>
      <c r="BQF235" s="287"/>
      <c r="BQG235" s="287"/>
      <c r="BQH235" s="287"/>
      <c r="BQI235" s="287"/>
      <c r="BQJ235" s="287"/>
      <c r="BQK235" s="287"/>
      <c r="BQL235" s="287"/>
      <c r="BQM235" s="287"/>
      <c r="BQN235" s="287"/>
      <c r="BQO235" s="287"/>
      <c r="BQP235" s="287"/>
      <c r="BQQ235" s="287"/>
      <c r="BQR235" s="287"/>
      <c r="BQS235" s="287"/>
      <c r="BQT235" s="287"/>
      <c r="BQU235" s="287"/>
      <c r="BQV235" s="287"/>
      <c r="BQW235" s="287"/>
      <c r="BQX235" s="287"/>
      <c r="BQY235" s="287"/>
      <c r="BQZ235" s="287"/>
      <c r="BRA235" s="287"/>
      <c r="BRB235" s="287"/>
      <c r="BRC235" s="287"/>
      <c r="BRD235" s="287"/>
      <c r="BRE235" s="287"/>
      <c r="BRF235" s="287"/>
      <c r="BRG235" s="287"/>
      <c r="BRH235" s="287"/>
      <c r="BRI235" s="287"/>
      <c r="BRJ235" s="287"/>
      <c r="BRK235" s="287"/>
      <c r="BRL235" s="287"/>
      <c r="BRM235" s="287"/>
      <c r="BRN235" s="287"/>
      <c r="BRO235" s="287"/>
      <c r="BRP235" s="287"/>
      <c r="BRQ235" s="287"/>
      <c r="BRR235" s="287"/>
      <c r="BRS235" s="287"/>
      <c r="BRT235" s="287"/>
      <c r="BRU235" s="287"/>
      <c r="BRV235" s="287"/>
      <c r="BRW235" s="287"/>
      <c r="BRX235" s="287"/>
      <c r="BRY235" s="287"/>
      <c r="BRZ235" s="287"/>
      <c r="BSA235" s="287"/>
      <c r="BSB235" s="287"/>
      <c r="BSC235" s="287"/>
      <c r="BSD235" s="287"/>
      <c r="BSE235" s="287"/>
      <c r="BSF235" s="287"/>
      <c r="BSG235" s="287"/>
      <c r="BSH235" s="287"/>
      <c r="BSI235" s="287"/>
      <c r="BSJ235" s="287"/>
      <c r="BSK235" s="287"/>
      <c r="BSL235" s="287"/>
      <c r="BSM235" s="287"/>
      <c r="BSN235" s="287"/>
      <c r="BSO235" s="287"/>
      <c r="BSP235" s="287"/>
      <c r="BSQ235" s="287"/>
      <c r="BSR235" s="287"/>
      <c r="BSS235" s="287"/>
      <c r="BST235" s="287"/>
      <c r="BSU235" s="287"/>
      <c r="BSV235" s="287"/>
      <c r="BSW235" s="287"/>
      <c r="BSX235" s="287"/>
      <c r="BSY235" s="287"/>
      <c r="BSZ235" s="287"/>
      <c r="BTA235" s="287"/>
      <c r="BTB235" s="287"/>
      <c r="BTC235" s="287"/>
      <c r="BTD235" s="287"/>
      <c r="BTE235" s="287"/>
      <c r="BTF235" s="287"/>
      <c r="BTG235" s="287"/>
      <c r="BTH235" s="287"/>
      <c r="BTI235" s="287"/>
      <c r="BTJ235" s="287"/>
      <c r="BTK235" s="287"/>
      <c r="BTL235" s="287"/>
      <c r="BTM235" s="287"/>
      <c r="BTN235" s="287"/>
      <c r="BTO235" s="287"/>
      <c r="BTP235" s="287"/>
      <c r="BTQ235" s="287"/>
      <c r="BTR235" s="287"/>
      <c r="BTS235" s="287"/>
      <c r="BTT235" s="287"/>
      <c r="BTU235" s="287"/>
      <c r="BTV235" s="287"/>
      <c r="BTW235" s="287"/>
      <c r="BTX235" s="287"/>
      <c r="BTY235" s="287"/>
      <c r="BTZ235" s="287"/>
      <c r="BUA235" s="287"/>
      <c r="BUB235" s="287"/>
      <c r="BUC235" s="287"/>
      <c r="BUD235" s="287"/>
      <c r="BUE235" s="287"/>
      <c r="BUF235" s="287"/>
      <c r="BUG235" s="287"/>
      <c r="BUH235" s="287"/>
      <c r="BUI235" s="287"/>
      <c r="BUJ235" s="287"/>
      <c r="BUK235" s="287"/>
      <c r="BUL235" s="287"/>
      <c r="BUM235" s="287"/>
      <c r="BUN235" s="287"/>
      <c r="BUO235" s="287"/>
      <c r="BUP235" s="287"/>
      <c r="BUQ235" s="287"/>
      <c r="BUR235" s="287"/>
      <c r="BUS235" s="287"/>
      <c r="BUT235" s="287"/>
      <c r="BUU235" s="287"/>
      <c r="BUV235" s="287"/>
      <c r="BUW235" s="287"/>
      <c r="BUX235" s="287"/>
      <c r="BUY235" s="287"/>
      <c r="BUZ235" s="287"/>
      <c r="BVA235" s="287"/>
      <c r="BVB235" s="287"/>
      <c r="BVC235" s="287"/>
      <c r="BVD235" s="287"/>
      <c r="BVE235" s="287"/>
      <c r="BVF235" s="287"/>
      <c r="BVG235" s="287"/>
      <c r="BVH235" s="287"/>
      <c r="BVI235" s="287"/>
      <c r="BVJ235" s="287"/>
      <c r="BVK235" s="287"/>
      <c r="BVL235" s="287"/>
      <c r="BVM235" s="287"/>
      <c r="BVN235" s="287"/>
      <c r="BVO235" s="287"/>
      <c r="BVP235" s="287"/>
      <c r="BVQ235" s="287"/>
      <c r="BVR235" s="287"/>
      <c r="BVS235" s="287"/>
      <c r="BVT235" s="287"/>
      <c r="BVU235" s="287"/>
      <c r="BVV235" s="287"/>
      <c r="BVW235" s="287"/>
      <c r="BVX235" s="287"/>
      <c r="BVY235" s="287"/>
      <c r="BVZ235" s="287"/>
      <c r="BWA235" s="287"/>
      <c r="BWB235" s="287"/>
      <c r="BWC235" s="287"/>
      <c r="BWD235" s="287"/>
      <c r="BWE235" s="287"/>
      <c r="BWF235" s="287"/>
      <c r="BWG235" s="287"/>
      <c r="BWH235" s="287"/>
      <c r="BWI235" s="287"/>
      <c r="BWJ235" s="287"/>
      <c r="BWK235" s="287"/>
      <c r="BWL235" s="287"/>
      <c r="BWM235" s="287"/>
      <c r="BWN235" s="287"/>
      <c r="BWO235" s="287"/>
      <c r="BWP235" s="287"/>
      <c r="BWQ235" s="287"/>
      <c r="BWR235" s="287"/>
      <c r="BWS235" s="287"/>
      <c r="BWT235" s="287"/>
      <c r="BWU235" s="287"/>
      <c r="BWV235" s="287"/>
      <c r="BWW235" s="287"/>
      <c r="BWX235" s="287"/>
      <c r="BWY235" s="287"/>
      <c r="BWZ235" s="287"/>
      <c r="BXA235" s="287"/>
      <c r="BXB235" s="287"/>
      <c r="BXC235" s="287"/>
      <c r="BXD235" s="287"/>
      <c r="BXE235" s="287"/>
      <c r="BXF235" s="287"/>
      <c r="BXG235" s="287"/>
      <c r="BXH235" s="287"/>
      <c r="BXI235" s="287"/>
      <c r="BXJ235" s="287"/>
      <c r="BXK235" s="287"/>
      <c r="BXL235" s="287"/>
      <c r="BXM235" s="287"/>
      <c r="BXN235" s="287"/>
      <c r="BXO235" s="287"/>
      <c r="BXP235" s="287"/>
      <c r="BXQ235" s="287"/>
      <c r="BXR235" s="287"/>
      <c r="BXS235" s="287"/>
      <c r="BXT235" s="287"/>
      <c r="BXU235" s="287"/>
      <c r="BXV235" s="287"/>
      <c r="BXW235" s="287"/>
      <c r="BXX235" s="287"/>
      <c r="BXY235" s="287"/>
      <c r="BXZ235" s="287"/>
      <c r="BYA235" s="287"/>
      <c r="BYB235" s="287"/>
      <c r="BYC235" s="287"/>
      <c r="BYD235" s="287"/>
      <c r="BYE235" s="287"/>
      <c r="BYF235" s="287"/>
      <c r="BYG235" s="287"/>
      <c r="BYH235" s="287"/>
      <c r="BYI235" s="287"/>
      <c r="BYJ235" s="287"/>
      <c r="BYK235" s="287"/>
      <c r="BYL235" s="287"/>
      <c r="BYM235" s="287"/>
      <c r="BYN235" s="287"/>
      <c r="BYO235" s="287"/>
      <c r="BYP235" s="287"/>
      <c r="BYQ235" s="287"/>
      <c r="BYR235" s="287"/>
      <c r="BYS235" s="287"/>
      <c r="BYT235" s="287"/>
      <c r="BYU235" s="287"/>
      <c r="BYV235" s="287"/>
      <c r="BYW235" s="287"/>
      <c r="BYX235" s="287"/>
      <c r="BYY235" s="287"/>
      <c r="BYZ235" s="287"/>
      <c r="BZA235" s="287"/>
      <c r="BZB235" s="287"/>
      <c r="BZC235" s="287"/>
      <c r="BZD235" s="287"/>
      <c r="BZE235" s="287"/>
      <c r="BZF235" s="287"/>
      <c r="BZG235" s="287"/>
      <c r="BZH235" s="287"/>
      <c r="BZI235" s="287"/>
      <c r="BZJ235" s="287"/>
      <c r="BZK235" s="287"/>
      <c r="BZL235" s="287"/>
      <c r="BZM235" s="287"/>
      <c r="BZN235" s="287"/>
      <c r="BZO235" s="287"/>
      <c r="BZP235" s="287"/>
      <c r="BZQ235" s="287"/>
      <c r="BZR235" s="287"/>
      <c r="BZS235" s="287"/>
      <c r="BZT235" s="287"/>
      <c r="BZU235" s="287"/>
      <c r="BZV235" s="287"/>
      <c r="BZW235" s="287"/>
      <c r="BZX235" s="287"/>
      <c r="BZY235" s="287"/>
      <c r="BZZ235" s="287"/>
      <c r="CAA235" s="287"/>
      <c r="CAB235" s="287"/>
      <c r="CAC235" s="287"/>
      <c r="CAD235" s="287"/>
      <c r="CAE235" s="287"/>
      <c r="CAF235" s="287"/>
      <c r="CAG235" s="287"/>
      <c r="CAH235" s="287"/>
      <c r="CAI235" s="287"/>
      <c r="CAJ235" s="287"/>
      <c r="CAK235" s="287"/>
      <c r="CAL235" s="287"/>
      <c r="CAM235" s="287"/>
      <c r="CAN235" s="287"/>
      <c r="CAO235" s="287"/>
      <c r="CAP235" s="287"/>
      <c r="CAQ235" s="287"/>
      <c r="CAR235" s="287"/>
      <c r="CAS235" s="287"/>
      <c r="CAT235" s="287"/>
      <c r="CAU235" s="287"/>
      <c r="CAV235" s="287"/>
      <c r="CAW235" s="287"/>
      <c r="CAX235" s="287"/>
      <c r="CAY235" s="287"/>
      <c r="CAZ235" s="287"/>
      <c r="CBA235" s="287"/>
      <c r="CBB235" s="287"/>
      <c r="CBC235" s="287"/>
      <c r="CBD235" s="287"/>
      <c r="CBE235" s="287"/>
      <c r="CBF235" s="287"/>
      <c r="CBG235" s="287"/>
      <c r="CBH235" s="287"/>
      <c r="CBI235" s="287"/>
      <c r="CBJ235" s="287"/>
      <c r="CBK235" s="287"/>
      <c r="CBL235" s="287"/>
      <c r="CBM235" s="287"/>
      <c r="CBN235" s="287"/>
      <c r="CBO235" s="287"/>
      <c r="CBP235" s="287"/>
      <c r="CBQ235" s="287"/>
      <c r="CBR235" s="287"/>
      <c r="CBS235" s="287"/>
      <c r="CBT235" s="287"/>
      <c r="CBU235" s="287"/>
      <c r="CBV235" s="287"/>
      <c r="CBW235" s="287"/>
      <c r="CBX235" s="287"/>
      <c r="CBY235" s="287"/>
      <c r="CBZ235" s="287"/>
      <c r="CCA235" s="287"/>
      <c r="CCB235" s="287"/>
      <c r="CCC235" s="287"/>
      <c r="CCD235" s="287"/>
      <c r="CCE235" s="287"/>
      <c r="CCF235" s="287"/>
      <c r="CCG235" s="287"/>
      <c r="CCH235" s="287"/>
      <c r="CCI235" s="287"/>
      <c r="CCJ235" s="287"/>
      <c r="CCK235" s="287"/>
      <c r="CCL235" s="287"/>
      <c r="CCM235" s="287"/>
      <c r="CCN235" s="287"/>
      <c r="CCO235" s="287"/>
      <c r="CCP235" s="287"/>
      <c r="CCQ235" s="287"/>
      <c r="CCR235" s="287"/>
      <c r="CCS235" s="287"/>
      <c r="CCT235" s="287"/>
      <c r="CCU235" s="287"/>
      <c r="CCV235" s="287"/>
      <c r="CCW235" s="287"/>
      <c r="CCX235" s="287"/>
      <c r="CCY235" s="287"/>
      <c r="CCZ235" s="287"/>
      <c r="CDA235" s="287"/>
      <c r="CDB235" s="287"/>
      <c r="CDC235" s="287"/>
      <c r="CDD235" s="287"/>
      <c r="CDE235" s="287"/>
      <c r="CDF235" s="287"/>
      <c r="CDG235" s="287"/>
      <c r="CDH235" s="287"/>
      <c r="CDI235" s="287"/>
      <c r="CDJ235" s="287"/>
      <c r="CDK235" s="287"/>
      <c r="CDL235" s="287"/>
      <c r="CDM235" s="287"/>
      <c r="CDN235" s="287"/>
      <c r="CDO235" s="287"/>
      <c r="CDP235" s="287"/>
      <c r="CDQ235" s="287"/>
      <c r="CDR235" s="287"/>
      <c r="CDS235" s="287"/>
      <c r="CDT235" s="287"/>
      <c r="CDU235" s="287"/>
      <c r="CDV235" s="287"/>
      <c r="CDW235" s="287"/>
      <c r="CDX235" s="287"/>
      <c r="CDY235" s="287"/>
      <c r="CDZ235" s="287"/>
      <c r="CEA235" s="287"/>
      <c r="CEB235" s="287"/>
      <c r="CEC235" s="287"/>
      <c r="CED235" s="287"/>
      <c r="CEE235" s="287"/>
      <c r="CEF235" s="287"/>
      <c r="CEG235" s="287"/>
      <c r="CEH235" s="287"/>
      <c r="CEI235" s="287"/>
      <c r="CEJ235" s="287"/>
      <c r="CEK235" s="287"/>
      <c r="CEL235" s="287"/>
      <c r="CEM235" s="287"/>
      <c r="CEN235" s="287"/>
      <c r="CEO235" s="287"/>
      <c r="CEP235" s="287"/>
      <c r="CEQ235" s="287"/>
      <c r="CER235" s="287"/>
      <c r="CES235" s="287"/>
      <c r="CET235" s="287"/>
      <c r="CEU235" s="287"/>
      <c r="CEV235" s="287"/>
      <c r="CEW235" s="287"/>
      <c r="CEX235" s="287"/>
      <c r="CEY235" s="287"/>
      <c r="CEZ235" s="287"/>
      <c r="CFA235" s="287"/>
      <c r="CFB235" s="287"/>
      <c r="CFC235" s="287"/>
      <c r="CFD235" s="287"/>
      <c r="CFE235" s="287"/>
      <c r="CFF235" s="287"/>
      <c r="CFG235" s="287"/>
      <c r="CFH235" s="287"/>
      <c r="CFI235" s="287"/>
      <c r="CFJ235" s="287"/>
      <c r="CFK235" s="287"/>
      <c r="CFL235" s="287"/>
      <c r="CFM235" s="287"/>
      <c r="CFN235" s="287"/>
      <c r="CFO235" s="287"/>
      <c r="CFP235" s="287"/>
      <c r="CFQ235" s="287"/>
      <c r="CFR235" s="287"/>
      <c r="CFS235" s="287"/>
      <c r="CFT235" s="287"/>
      <c r="CFU235" s="287"/>
      <c r="CFV235" s="287"/>
      <c r="CFW235" s="287"/>
      <c r="CFX235" s="287"/>
      <c r="CFY235" s="287"/>
      <c r="CFZ235" s="287"/>
      <c r="CGA235" s="287"/>
      <c r="CGB235" s="287"/>
      <c r="CGC235" s="287"/>
      <c r="CGD235" s="287"/>
      <c r="CGE235" s="287"/>
      <c r="CGF235" s="287"/>
      <c r="CGG235" s="287"/>
      <c r="CGH235" s="287"/>
      <c r="CGI235" s="287"/>
      <c r="CGJ235" s="287"/>
      <c r="CGK235" s="287"/>
      <c r="CGL235" s="287"/>
      <c r="CGM235" s="287"/>
      <c r="CGN235" s="287"/>
      <c r="CGO235" s="287"/>
      <c r="CGP235" s="287"/>
      <c r="CGQ235" s="287"/>
      <c r="CGR235" s="287"/>
      <c r="CGS235" s="287"/>
      <c r="CGT235" s="287"/>
      <c r="CGU235" s="287"/>
      <c r="CGV235" s="287"/>
      <c r="CGW235" s="287"/>
      <c r="CGX235" s="287"/>
      <c r="CGY235" s="287"/>
      <c r="CGZ235" s="287"/>
      <c r="CHA235" s="287"/>
      <c r="CHB235" s="287"/>
      <c r="CHC235" s="287"/>
      <c r="CHD235" s="287"/>
      <c r="CHE235" s="287"/>
      <c r="CHF235" s="287"/>
      <c r="CHG235" s="287"/>
      <c r="CHH235" s="287"/>
      <c r="CHI235" s="287"/>
      <c r="CHJ235" s="287"/>
      <c r="CHK235" s="287"/>
      <c r="CHL235" s="287"/>
      <c r="CHM235" s="287"/>
      <c r="CHN235" s="287"/>
      <c r="CHO235" s="287"/>
      <c r="CHP235" s="287"/>
      <c r="CHQ235" s="287"/>
      <c r="CHR235" s="287"/>
      <c r="CHS235" s="287"/>
      <c r="CHT235" s="287"/>
      <c r="CHU235" s="287"/>
      <c r="CHV235" s="287"/>
      <c r="CHW235" s="287"/>
      <c r="CHX235" s="287"/>
      <c r="CHY235" s="287"/>
      <c r="CHZ235" s="287"/>
      <c r="CIA235" s="287"/>
      <c r="CIB235" s="287"/>
      <c r="CIC235" s="287"/>
      <c r="CID235" s="287"/>
      <c r="CIE235" s="287"/>
      <c r="CIF235" s="287"/>
      <c r="CIG235" s="287"/>
      <c r="CIH235" s="287"/>
      <c r="CII235" s="287"/>
      <c r="CIJ235" s="287"/>
      <c r="CIK235" s="287"/>
      <c r="CIL235" s="287"/>
      <c r="CIM235" s="287"/>
      <c r="CIN235" s="287"/>
      <c r="CIO235" s="287"/>
      <c r="CIP235" s="287"/>
      <c r="CIQ235" s="287"/>
      <c r="CIR235" s="287"/>
      <c r="CIS235" s="287"/>
      <c r="CIT235" s="287"/>
      <c r="CIU235" s="287"/>
      <c r="CIV235" s="287"/>
      <c r="CIW235" s="287"/>
      <c r="CIX235" s="287"/>
      <c r="CIY235" s="287"/>
      <c r="CIZ235" s="287"/>
      <c r="CJA235" s="287"/>
      <c r="CJB235" s="287"/>
      <c r="CJC235" s="287"/>
      <c r="CJD235" s="287"/>
      <c r="CJE235" s="287"/>
      <c r="CJF235" s="287"/>
      <c r="CJG235" s="287"/>
      <c r="CJH235" s="287"/>
      <c r="CJI235" s="287"/>
      <c r="CJJ235" s="287"/>
      <c r="CJK235" s="287"/>
      <c r="CJL235" s="287"/>
      <c r="CJM235" s="287"/>
      <c r="CJN235" s="287"/>
      <c r="CJO235" s="287"/>
      <c r="CJP235" s="287"/>
      <c r="CJQ235" s="287"/>
      <c r="CJR235" s="287"/>
      <c r="CJS235" s="287"/>
      <c r="CJT235" s="287"/>
      <c r="CJU235" s="287"/>
      <c r="CJV235" s="287"/>
      <c r="CJW235" s="287"/>
      <c r="CJX235" s="287"/>
      <c r="CJY235" s="287"/>
      <c r="CJZ235" s="287"/>
      <c r="CKA235" s="287"/>
      <c r="CKB235" s="287"/>
      <c r="CKC235" s="287"/>
      <c r="CKD235" s="287"/>
      <c r="CKE235" s="287"/>
      <c r="CKF235" s="287"/>
      <c r="CKG235" s="287"/>
      <c r="CKH235" s="287"/>
      <c r="CKI235" s="287"/>
      <c r="CKJ235" s="287"/>
      <c r="CKK235" s="287"/>
      <c r="CKL235" s="287"/>
      <c r="CKM235" s="287"/>
      <c r="CKN235" s="287"/>
      <c r="CKO235" s="287"/>
      <c r="CKP235" s="287"/>
      <c r="CKQ235" s="287"/>
      <c r="CKR235" s="287"/>
      <c r="CKS235" s="287"/>
      <c r="CKT235" s="287"/>
      <c r="CKU235" s="287"/>
      <c r="CKV235" s="287"/>
      <c r="CKW235" s="287"/>
      <c r="CKX235" s="287"/>
      <c r="CKY235" s="287"/>
      <c r="CKZ235" s="287"/>
      <c r="CLA235" s="287"/>
      <c r="CLB235" s="287"/>
      <c r="CLC235" s="287"/>
      <c r="CLD235" s="287"/>
      <c r="CLE235" s="287"/>
      <c r="CLF235" s="287"/>
      <c r="CLG235" s="287"/>
      <c r="CLH235" s="287"/>
      <c r="CLI235" s="287"/>
      <c r="CLJ235" s="287"/>
      <c r="CLK235" s="287"/>
      <c r="CLL235" s="287"/>
      <c r="CLM235" s="287"/>
      <c r="CLN235" s="287"/>
      <c r="CLO235" s="287"/>
      <c r="CLP235" s="287"/>
      <c r="CLQ235" s="287"/>
      <c r="CLR235" s="287"/>
      <c r="CLS235" s="287"/>
      <c r="CLT235" s="287"/>
      <c r="CLU235" s="287"/>
      <c r="CLV235" s="287"/>
      <c r="CLW235" s="287"/>
      <c r="CLX235" s="287"/>
      <c r="CLY235" s="287"/>
      <c r="CLZ235" s="287"/>
      <c r="CMA235" s="287"/>
      <c r="CMB235" s="287"/>
      <c r="CMC235" s="287"/>
      <c r="CMD235" s="287"/>
      <c r="CME235" s="287"/>
      <c r="CMF235" s="287"/>
      <c r="CMG235" s="287"/>
      <c r="CMH235" s="287"/>
      <c r="CMI235" s="287"/>
      <c r="CMJ235" s="287"/>
      <c r="CMK235" s="287"/>
      <c r="CML235" s="287"/>
      <c r="CMM235" s="287"/>
      <c r="CMN235" s="287"/>
      <c r="CMO235" s="287"/>
      <c r="CMP235" s="287"/>
      <c r="CMQ235" s="287"/>
      <c r="CMR235" s="287"/>
      <c r="CMS235" s="287"/>
      <c r="CMT235" s="287"/>
      <c r="CMU235" s="287"/>
      <c r="CMV235" s="287"/>
      <c r="CMW235" s="287"/>
      <c r="CMX235" s="287"/>
      <c r="CMY235" s="287"/>
      <c r="CMZ235" s="287"/>
      <c r="CNA235" s="287"/>
      <c r="CNB235" s="287"/>
      <c r="CNC235" s="287"/>
      <c r="CND235" s="287"/>
      <c r="CNE235" s="287"/>
      <c r="CNF235" s="287"/>
      <c r="CNG235" s="287"/>
      <c r="CNH235" s="287"/>
      <c r="CNI235" s="287"/>
      <c r="CNJ235" s="287"/>
      <c r="CNK235" s="287"/>
      <c r="CNL235" s="287"/>
      <c r="CNM235" s="287"/>
      <c r="CNN235" s="287"/>
      <c r="CNO235" s="287"/>
      <c r="CNP235" s="287"/>
      <c r="CNQ235" s="287"/>
      <c r="CNR235" s="287"/>
      <c r="CNS235" s="287"/>
      <c r="CNT235" s="287"/>
      <c r="CNU235" s="287"/>
      <c r="CNV235" s="287"/>
      <c r="CNW235" s="287"/>
      <c r="CNX235" s="287"/>
      <c r="CNY235" s="287"/>
      <c r="CNZ235" s="287"/>
      <c r="COA235" s="287"/>
      <c r="COB235" s="287"/>
      <c r="COC235" s="287"/>
      <c r="COD235" s="287"/>
      <c r="COE235" s="287"/>
      <c r="COF235" s="287"/>
      <c r="COG235" s="287"/>
      <c r="COH235" s="287"/>
      <c r="COI235" s="287"/>
      <c r="COJ235" s="287"/>
      <c r="COK235" s="287"/>
      <c r="COL235" s="287"/>
      <c r="COM235" s="287"/>
      <c r="CON235" s="287"/>
      <c r="COO235" s="287"/>
      <c r="COP235" s="287"/>
      <c r="COQ235" s="287"/>
      <c r="COR235" s="287"/>
      <c r="COS235" s="287"/>
      <c r="COT235" s="287"/>
      <c r="COU235" s="287"/>
      <c r="COV235" s="287"/>
      <c r="COW235" s="287"/>
      <c r="COX235" s="287"/>
      <c r="COY235" s="287"/>
      <c r="COZ235" s="287"/>
      <c r="CPA235" s="287"/>
      <c r="CPB235" s="287"/>
      <c r="CPC235" s="287"/>
      <c r="CPD235" s="287"/>
      <c r="CPE235" s="287"/>
      <c r="CPF235" s="287"/>
      <c r="CPG235" s="287"/>
      <c r="CPH235" s="287"/>
      <c r="CPI235" s="287"/>
      <c r="CPJ235" s="287"/>
      <c r="CPK235" s="287"/>
      <c r="CPL235" s="287"/>
      <c r="CPM235" s="287"/>
      <c r="CPN235" s="287"/>
      <c r="CPO235" s="287"/>
      <c r="CPP235" s="287"/>
      <c r="CPQ235" s="287"/>
      <c r="CPR235" s="287"/>
      <c r="CPS235" s="287"/>
      <c r="CPT235" s="287"/>
      <c r="CPU235" s="287"/>
      <c r="CPV235" s="287"/>
      <c r="CPW235" s="287"/>
      <c r="CPX235" s="287"/>
      <c r="CPY235" s="287"/>
      <c r="CPZ235" s="287"/>
      <c r="CQA235" s="287"/>
      <c r="CQB235" s="287"/>
      <c r="CQC235" s="287"/>
      <c r="CQD235" s="287"/>
      <c r="CQE235" s="287"/>
      <c r="CQF235" s="287"/>
      <c r="CQG235" s="287"/>
      <c r="CQH235" s="287"/>
      <c r="CQI235" s="287"/>
      <c r="CQJ235" s="287"/>
      <c r="CQK235" s="287"/>
      <c r="CQL235" s="287"/>
      <c r="CQM235" s="287"/>
      <c r="CQN235" s="287"/>
      <c r="CQO235" s="287"/>
      <c r="CQP235" s="287"/>
      <c r="CQQ235" s="287"/>
      <c r="CQR235" s="287"/>
      <c r="CQS235" s="287"/>
      <c r="CQT235" s="287"/>
      <c r="CQU235" s="287"/>
      <c r="CQV235" s="287"/>
      <c r="CQW235" s="287"/>
      <c r="CQX235" s="287"/>
      <c r="CQY235" s="287"/>
      <c r="CQZ235" s="287"/>
      <c r="CRA235" s="287"/>
      <c r="CRB235" s="287"/>
      <c r="CRC235" s="287"/>
      <c r="CRD235" s="287"/>
      <c r="CRE235" s="287"/>
      <c r="CRF235" s="287"/>
      <c r="CRG235" s="287"/>
      <c r="CRH235" s="287"/>
      <c r="CRI235" s="287"/>
      <c r="CRJ235" s="287"/>
      <c r="CRK235" s="287"/>
      <c r="CRL235" s="287"/>
      <c r="CRM235" s="287"/>
      <c r="CRN235" s="287"/>
      <c r="CRO235" s="287"/>
      <c r="CRP235" s="287"/>
      <c r="CRQ235" s="287"/>
      <c r="CRR235" s="287"/>
      <c r="CRS235" s="287"/>
      <c r="CRT235" s="287"/>
      <c r="CRU235" s="287"/>
      <c r="CRV235" s="287"/>
      <c r="CRW235" s="287"/>
      <c r="CRX235" s="287"/>
      <c r="CRY235" s="287"/>
      <c r="CRZ235" s="287"/>
      <c r="CSA235" s="287"/>
      <c r="CSB235" s="287"/>
      <c r="CSC235" s="287"/>
      <c r="CSD235" s="287"/>
      <c r="CSE235" s="287"/>
      <c r="CSF235" s="287"/>
      <c r="CSG235" s="287"/>
      <c r="CSH235" s="287"/>
      <c r="CSI235" s="287"/>
      <c r="CSJ235" s="287"/>
      <c r="CSK235" s="287"/>
      <c r="CSL235" s="287"/>
      <c r="CSM235" s="287"/>
      <c r="CSN235" s="287"/>
      <c r="CSO235" s="287"/>
      <c r="CSP235" s="287"/>
      <c r="CSQ235" s="287"/>
      <c r="CSR235" s="287"/>
      <c r="CSS235" s="287"/>
      <c r="CST235" s="287"/>
      <c r="CSU235" s="287"/>
      <c r="CSV235" s="287"/>
      <c r="CSW235" s="287"/>
      <c r="CSX235" s="287"/>
      <c r="CSY235" s="287"/>
      <c r="CSZ235" s="287"/>
      <c r="CTA235" s="287"/>
      <c r="CTB235" s="287"/>
      <c r="CTC235" s="287"/>
      <c r="CTD235" s="287"/>
      <c r="CTE235" s="287"/>
      <c r="CTF235" s="287"/>
      <c r="CTG235" s="287"/>
      <c r="CTH235" s="287"/>
      <c r="CTI235" s="287"/>
      <c r="CTJ235" s="287"/>
      <c r="CTK235" s="287"/>
      <c r="CTL235" s="287"/>
      <c r="CTM235" s="287"/>
      <c r="CTN235" s="287"/>
      <c r="CTO235" s="287"/>
      <c r="CTP235" s="287"/>
      <c r="CTQ235" s="287"/>
      <c r="CTR235" s="287"/>
      <c r="CTS235" s="287"/>
      <c r="CTT235" s="287"/>
      <c r="CTU235" s="287"/>
      <c r="CTV235" s="287"/>
      <c r="CTW235" s="287"/>
      <c r="CTX235" s="287"/>
      <c r="CTY235" s="287"/>
      <c r="CTZ235" s="287"/>
      <c r="CUA235" s="287"/>
      <c r="CUB235" s="287"/>
      <c r="CUC235" s="287"/>
      <c r="CUD235" s="287"/>
      <c r="CUE235" s="287"/>
      <c r="CUF235" s="287"/>
      <c r="CUG235" s="287"/>
      <c r="CUH235" s="287"/>
      <c r="CUI235" s="287"/>
      <c r="CUJ235" s="287"/>
      <c r="CUK235" s="287"/>
      <c r="CUL235" s="287"/>
      <c r="CUM235" s="287"/>
      <c r="CUN235" s="287"/>
      <c r="CUO235" s="287"/>
      <c r="CUP235" s="287"/>
      <c r="CUQ235" s="287"/>
      <c r="CUR235" s="287"/>
      <c r="CUS235" s="287"/>
      <c r="CUT235" s="287"/>
      <c r="CUU235" s="287"/>
      <c r="CUV235" s="287"/>
      <c r="CUW235" s="287"/>
      <c r="CUX235" s="287"/>
      <c r="CUY235" s="287"/>
      <c r="CUZ235" s="287"/>
      <c r="CVA235" s="287"/>
      <c r="CVB235" s="287"/>
      <c r="CVC235" s="287"/>
      <c r="CVD235" s="287"/>
      <c r="CVE235" s="287"/>
      <c r="CVF235" s="287"/>
      <c r="CVG235" s="287"/>
      <c r="CVH235" s="287"/>
      <c r="CVI235" s="287"/>
      <c r="CVJ235" s="287"/>
      <c r="CVK235" s="287"/>
      <c r="CVL235" s="287"/>
      <c r="CVM235" s="287"/>
      <c r="CVN235" s="287"/>
      <c r="CVO235" s="287"/>
      <c r="CVP235" s="287"/>
      <c r="CVQ235" s="287"/>
      <c r="CVR235" s="287"/>
      <c r="CVS235" s="287"/>
      <c r="CVT235" s="287"/>
      <c r="CVU235" s="287"/>
      <c r="CVV235" s="287"/>
      <c r="CVW235" s="287"/>
      <c r="CVX235" s="287"/>
      <c r="CVY235" s="287"/>
      <c r="CVZ235" s="287"/>
      <c r="CWA235" s="287"/>
      <c r="CWB235" s="287"/>
      <c r="CWC235" s="287"/>
      <c r="CWD235" s="287"/>
      <c r="CWE235" s="287"/>
      <c r="CWF235" s="287"/>
      <c r="CWG235" s="287"/>
      <c r="CWH235" s="287"/>
      <c r="CWI235" s="287"/>
      <c r="CWJ235" s="287"/>
      <c r="CWK235" s="287"/>
      <c r="CWL235" s="287"/>
      <c r="CWM235" s="287"/>
      <c r="CWN235" s="287"/>
      <c r="CWO235" s="287"/>
      <c r="CWP235" s="287"/>
      <c r="CWQ235" s="287"/>
      <c r="CWR235" s="287"/>
      <c r="CWS235" s="287"/>
      <c r="CWT235" s="287"/>
      <c r="CWU235" s="287"/>
      <c r="CWV235" s="287"/>
      <c r="CWW235" s="287"/>
      <c r="CWX235" s="287"/>
      <c r="CWY235" s="287"/>
      <c r="CWZ235" s="287"/>
      <c r="CXA235" s="287"/>
      <c r="CXB235" s="287"/>
      <c r="CXC235" s="287"/>
      <c r="CXD235" s="287"/>
      <c r="CXE235" s="287"/>
      <c r="CXF235" s="287"/>
      <c r="CXG235" s="287"/>
      <c r="CXH235" s="287"/>
      <c r="CXI235" s="287"/>
      <c r="CXJ235" s="287"/>
      <c r="CXK235" s="287"/>
      <c r="CXL235" s="287"/>
      <c r="CXM235" s="287"/>
      <c r="CXN235" s="287"/>
      <c r="CXO235" s="287"/>
      <c r="CXP235" s="287"/>
      <c r="CXQ235" s="287"/>
      <c r="CXR235" s="287"/>
      <c r="CXS235" s="287"/>
      <c r="CXT235" s="287"/>
      <c r="CXU235" s="287"/>
      <c r="CXV235" s="287"/>
      <c r="CXW235" s="287"/>
      <c r="CXX235" s="287"/>
      <c r="CXY235" s="287"/>
      <c r="CXZ235" s="287"/>
      <c r="CYA235" s="287"/>
      <c r="CYB235" s="287"/>
      <c r="CYC235" s="287"/>
      <c r="CYD235" s="287"/>
      <c r="CYE235" s="287"/>
      <c r="CYF235" s="287"/>
      <c r="CYG235" s="287"/>
      <c r="CYH235" s="287"/>
      <c r="CYI235" s="287"/>
      <c r="CYJ235" s="287"/>
      <c r="CYK235" s="287"/>
      <c r="CYL235" s="287"/>
      <c r="CYM235" s="287"/>
      <c r="CYN235" s="287"/>
      <c r="CYO235" s="287"/>
      <c r="CYP235" s="287"/>
      <c r="CYQ235" s="287"/>
      <c r="CYR235" s="287"/>
      <c r="CYS235" s="287"/>
      <c r="CYT235" s="287"/>
      <c r="CYU235" s="287"/>
      <c r="CYV235" s="287"/>
      <c r="CYW235" s="287"/>
      <c r="CYX235" s="287"/>
      <c r="CYY235" s="287"/>
      <c r="CYZ235" s="287"/>
      <c r="CZA235" s="287"/>
      <c r="CZB235" s="287"/>
      <c r="CZC235" s="287"/>
      <c r="CZD235" s="287"/>
      <c r="CZE235" s="287"/>
      <c r="CZF235" s="287"/>
      <c r="CZG235" s="287"/>
      <c r="CZH235" s="287"/>
      <c r="CZI235" s="287"/>
      <c r="CZJ235" s="287"/>
      <c r="CZK235" s="287"/>
      <c r="CZL235" s="287"/>
      <c r="CZM235" s="287"/>
      <c r="CZN235" s="287"/>
      <c r="CZO235" s="287"/>
      <c r="CZP235" s="287"/>
      <c r="CZQ235" s="287"/>
      <c r="CZR235" s="287"/>
      <c r="CZS235" s="287"/>
      <c r="CZT235" s="287"/>
      <c r="CZU235" s="287"/>
      <c r="CZV235" s="287"/>
      <c r="CZW235" s="287"/>
      <c r="CZX235" s="287"/>
      <c r="CZY235" s="287"/>
      <c r="CZZ235" s="287"/>
      <c r="DAA235" s="287"/>
      <c r="DAB235" s="287"/>
      <c r="DAC235" s="287"/>
      <c r="DAD235" s="287"/>
      <c r="DAE235" s="287"/>
      <c r="DAF235" s="287"/>
      <c r="DAG235" s="287"/>
      <c r="DAH235" s="287"/>
      <c r="DAI235" s="287"/>
      <c r="DAJ235" s="287"/>
      <c r="DAK235" s="287"/>
      <c r="DAL235" s="287"/>
      <c r="DAM235" s="287"/>
      <c r="DAN235" s="287"/>
      <c r="DAO235" s="287"/>
      <c r="DAP235" s="287"/>
      <c r="DAQ235" s="287"/>
      <c r="DAR235" s="287"/>
      <c r="DAS235" s="287"/>
      <c r="DAT235" s="287"/>
      <c r="DAU235" s="287"/>
      <c r="DAV235" s="287"/>
      <c r="DAW235" s="287"/>
      <c r="DAX235" s="287"/>
      <c r="DAY235" s="287"/>
      <c r="DAZ235" s="287"/>
      <c r="DBA235" s="287"/>
      <c r="DBB235" s="287"/>
      <c r="DBC235" s="287"/>
      <c r="DBD235" s="287"/>
      <c r="DBE235" s="287"/>
      <c r="DBF235" s="287"/>
      <c r="DBG235" s="287"/>
      <c r="DBH235" s="287"/>
      <c r="DBI235" s="287"/>
      <c r="DBJ235" s="287"/>
      <c r="DBK235" s="287"/>
      <c r="DBL235" s="287"/>
      <c r="DBM235" s="287"/>
      <c r="DBN235" s="287"/>
      <c r="DBO235" s="287"/>
      <c r="DBP235" s="287"/>
      <c r="DBQ235" s="287"/>
      <c r="DBR235" s="287"/>
      <c r="DBS235" s="287"/>
      <c r="DBT235" s="287"/>
      <c r="DBU235" s="287"/>
      <c r="DBV235" s="287"/>
      <c r="DBW235" s="287"/>
      <c r="DBX235" s="287"/>
      <c r="DBY235" s="287"/>
      <c r="DBZ235" s="287"/>
      <c r="DCA235" s="287"/>
      <c r="DCB235" s="287"/>
      <c r="DCC235" s="287"/>
      <c r="DCD235" s="287"/>
      <c r="DCE235" s="287"/>
      <c r="DCF235" s="287"/>
      <c r="DCG235" s="287"/>
      <c r="DCH235" s="287"/>
      <c r="DCI235" s="287"/>
      <c r="DCJ235" s="287"/>
      <c r="DCK235" s="287"/>
      <c r="DCL235" s="287"/>
      <c r="DCM235" s="287"/>
      <c r="DCN235" s="287"/>
      <c r="DCO235" s="287"/>
      <c r="DCP235" s="287"/>
      <c r="DCQ235" s="287"/>
      <c r="DCR235" s="287"/>
      <c r="DCS235" s="287"/>
      <c r="DCT235" s="287"/>
      <c r="DCU235" s="287"/>
      <c r="DCV235" s="287"/>
      <c r="DCW235" s="287"/>
      <c r="DCX235" s="287"/>
      <c r="DCY235" s="287"/>
      <c r="DCZ235" s="287"/>
      <c r="DDA235" s="287"/>
      <c r="DDB235" s="287"/>
      <c r="DDC235" s="287"/>
      <c r="DDD235" s="287"/>
      <c r="DDE235" s="287"/>
      <c r="DDF235" s="287"/>
      <c r="DDG235" s="287"/>
      <c r="DDH235" s="287"/>
      <c r="DDI235" s="287"/>
      <c r="DDJ235" s="287"/>
      <c r="DDK235" s="287"/>
      <c r="DDL235" s="287"/>
      <c r="DDM235" s="287"/>
      <c r="DDN235" s="287"/>
      <c r="DDO235" s="287"/>
      <c r="DDP235" s="287"/>
      <c r="DDQ235" s="287"/>
      <c r="DDR235" s="287"/>
      <c r="DDS235" s="287"/>
      <c r="DDT235" s="287"/>
      <c r="DDU235" s="287"/>
      <c r="DDV235" s="287"/>
      <c r="DDW235" s="287"/>
      <c r="DDX235" s="287"/>
      <c r="DDY235" s="287"/>
      <c r="DDZ235" s="287"/>
      <c r="DEA235" s="287"/>
      <c r="DEB235" s="287"/>
      <c r="DEC235" s="287"/>
      <c r="DED235" s="287"/>
      <c r="DEE235" s="287"/>
      <c r="DEF235" s="287"/>
      <c r="DEG235" s="287"/>
      <c r="DEH235" s="287"/>
      <c r="DEI235" s="287"/>
      <c r="DEJ235" s="287"/>
      <c r="DEK235" s="287"/>
      <c r="DEL235" s="287"/>
      <c r="DEM235" s="287"/>
      <c r="DEN235" s="287"/>
      <c r="DEO235" s="287"/>
      <c r="DEP235" s="287"/>
      <c r="DEQ235" s="287"/>
      <c r="DER235" s="287"/>
      <c r="DES235" s="287"/>
      <c r="DET235" s="287"/>
      <c r="DEU235" s="287"/>
      <c r="DEV235" s="287"/>
      <c r="DEW235" s="287"/>
      <c r="DEX235" s="287"/>
      <c r="DEY235" s="287"/>
      <c r="DEZ235" s="287"/>
      <c r="DFA235" s="287"/>
      <c r="DFB235" s="287"/>
      <c r="DFC235" s="287"/>
      <c r="DFD235" s="287"/>
      <c r="DFE235" s="287"/>
      <c r="DFF235" s="287"/>
      <c r="DFG235" s="287"/>
      <c r="DFH235" s="287"/>
      <c r="DFI235" s="287"/>
      <c r="DFJ235" s="287"/>
      <c r="DFK235" s="287"/>
      <c r="DFL235" s="287"/>
      <c r="DFM235" s="287"/>
      <c r="DFN235" s="287"/>
      <c r="DFO235" s="287"/>
      <c r="DFP235" s="287"/>
      <c r="DFQ235" s="287"/>
      <c r="DFR235" s="287"/>
      <c r="DFS235" s="287"/>
      <c r="DFT235" s="287"/>
      <c r="DFU235" s="287"/>
      <c r="DFV235" s="287"/>
      <c r="DFW235" s="287"/>
      <c r="DFX235" s="287"/>
      <c r="DFY235" s="287"/>
      <c r="DFZ235" s="287"/>
      <c r="DGA235" s="287"/>
      <c r="DGB235" s="287"/>
      <c r="DGC235" s="287"/>
      <c r="DGD235" s="287"/>
      <c r="DGE235" s="287"/>
      <c r="DGF235" s="287"/>
      <c r="DGG235" s="287"/>
      <c r="DGH235" s="287"/>
      <c r="DGI235" s="287"/>
      <c r="DGJ235" s="287"/>
      <c r="DGK235" s="287"/>
      <c r="DGL235" s="287"/>
      <c r="DGM235" s="287"/>
      <c r="DGN235" s="287"/>
      <c r="DGO235" s="287"/>
      <c r="DGP235" s="287"/>
      <c r="DGQ235" s="287"/>
      <c r="DGR235" s="287"/>
      <c r="DGS235" s="287"/>
      <c r="DGT235" s="287"/>
      <c r="DGU235" s="287"/>
      <c r="DGV235" s="287"/>
      <c r="DGW235" s="287"/>
      <c r="DGX235" s="287"/>
      <c r="DGY235" s="287"/>
      <c r="DGZ235" s="287"/>
      <c r="DHA235" s="287"/>
      <c r="DHB235" s="287"/>
      <c r="DHC235" s="287"/>
      <c r="DHD235" s="287"/>
      <c r="DHE235" s="287"/>
      <c r="DHF235" s="287"/>
      <c r="DHG235" s="287"/>
      <c r="DHH235" s="287"/>
      <c r="DHI235" s="287"/>
      <c r="DHJ235" s="287"/>
      <c r="DHK235" s="287"/>
      <c r="DHL235" s="287"/>
      <c r="DHM235" s="287"/>
      <c r="DHN235" s="287"/>
      <c r="DHO235" s="287"/>
      <c r="DHP235" s="287"/>
      <c r="DHQ235" s="287"/>
      <c r="DHR235" s="287"/>
      <c r="DHS235" s="287"/>
      <c r="DHT235" s="287"/>
      <c r="DHU235" s="287"/>
      <c r="DHV235" s="287"/>
      <c r="DHW235" s="287"/>
      <c r="DHX235" s="287"/>
      <c r="DHY235" s="287"/>
      <c r="DHZ235" s="287"/>
      <c r="DIA235" s="287"/>
      <c r="DIB235" s="287"/>
      <c r="DIC235" s="287"/>
      <c r="DID235" s="287"/>
      <c r="DIE235" s="287"/>
      <c r="DIF235" s="287"/>
      <c r="DIG235" s="287"/>
      <c r="DIH235" s="287"/>
      <c r="DII235" s="287"/>
      <c r="DIJ235" s="287"/>
      <c r="DIK235" s="287"/>
      <c r="DIL235" s="287"/>
      <c r="DIM235" s="287"/>
      <c r="DIN235" s="287"/>
      <c r="DIO235" s="287"/>
      <c r="DIP235" s="287"/>
      <c r="DIQ235" s="287"/>
      <c r="DIR235" s="287"/>
      <c r="DIS235" s="287"/>
      <c r="DIT235" s="287"/>
      <c r="DIU235" s="287"/>
      <c r="DIV235" s="287"/>
      <c r="DIW235" s="287"/>
      <c r="DIX235" s="287"/>
      <c r="DIY235" s="287"/>
      <c r="DIZ235" s="287"/>
      <c r="DJA235" s="287"/>
      <c r="DJB235" s="287"/>
      <c r="DJC235" s="287"/>
      <c r="DJD235" s="287"/>
      <c r="DJE235" s="287"/>
      <c r="DJF235" s="287"/>
      <c r="DJG235" s="287"/>
      <c r="DJH235" s="287"/>
      <c r="DJI235" s="287"/>
      <c r="DJJ235" s="287"/>
      <c r="DJK235" s="287"/>
      <c r="DJL235" s="287"/>
      <c r="DJM235" s="287"/>
      <c r="DJN235" s="287"/>
      <c r="DJO235" s="287"/>
      <c r="DJP235" s="287"/>
      <c r="DJQ235" s="287"/>
      <c r="DJR235" s="287"/>
      <c r="DJS235" s="287"/>
      <c r="DJT235" s="287"/>
      <c r="DJU235" s="287"/>
      <c r="DJV235" s="287"/>
      <c r="DJW235" s="287"/>
      <c r="DJX235" s="287"/>
      <c r="DJY235" s="287"/>
      <c r="DJZ235" s="287"/>
      <c r="DKA235" s="287"/>
      <c r="DKB235" s="287"/>
      <c r="DKC235" s="287"/>
      <c r="DKD235" s="287"/>
      <c r="DKE235" s="287"/>
      <c r="DKF235" s="287"/>
      <c r="DKG235" s="287"/>
      <c r="DKH235" s="287"/>
      <c r="DKI235" s="287"/>
      <c r="DKJ235" s="287"/>
      <c r="DKK235" s="287"/>
      <c r="DKL235" s="287"/>
      <c r="DKM235" s="287"/>
      <c r="DKN235" s="287"/>
      <c r="DKO235" s="287"/>
      <c r="DKP235" s="287"/>
      <c r="DKQ235" s="287"/>
      <c r="DKR235" s="287"/>
      <c r="DKS235" s="287"/>
      <c r="DKT235" s="287"/>
      <c r="DKU235" s="287"/>
      <c r="DKV235" s="287"/>
      <c r="DKW235" s="287"/>
      <c r="DKX235" s="287"/>
      <c r="DKY235" s="287"/>
      <c r="DKZ235" s="287"/>
      <c r="DLA235" s="287"/>
      <c r="DLB235" s="287"/>
      <c r="DLC235" s="287"/>
      <c r="DLD235" s="287"/>
      <c r="DLE235" s="287"/>
      <c r="DLF235" s="287"/>
      <c r="DLG235" s="287"/>
      <c r="DLH235" s="287"/>
      <c r="DLI235" s="287"/>
      <c r="DLJ235" s="287"/>
      <c r="DLK235" s="287"/>
      <c r="DLL235" s="287"/>
      <c r="DLM235" s="287"/>
      <c r="DLN235" s="287"/>
      <c r="DLO235" s="287"/>
      <c r="DLP235" s="287"/>
      <c r="DLQ235" s="287"/>
      <c r="DLR235" s="287"/>
      <c r="DLS235" s="287"/>
      <c r="DLT235" s="287"/>
      <c r="DLU235" s="287"/>
      <c r="DLV235" s="287"/>
      <c r="DLW235" s="287"/>
      <c r="DLX235" s="287"/>
      <c r="DLY235" s="287"/>
      <c r="DLZ235" s="287"/>
      <c r="DMA235" s="287"/>
      <c r="DMB235" s="287"/>
      <c r="DMC235" s="287"/>
      <c r="DMD235" s="287"/>
      <c r="DME235" s="287"/>
      <c r="DMF235" s="287"/>
      <c r="DMG235" s="287"/>
      <c r="DMH235" s="287"/>
      <c r="DMI235" s="287"/>
      <c r="DMJ235" s="287"/>
      <c r="DMK235" s="287"/>
      <c r="DML235" s="287"/>
      <c r="DMM235" s="287"/>
      <c r="DMN235" s="287"/>
      <c r="DMO235" s="287"/>
      <c r="DMP235" s="287"/>
      <c r="DMQ235" s="287"/>
      <c r="DMR235" s="287"/>
      <c r="DMS235" s="287"/>
      <c r="DMT235" s="287"/>
      <c r="DMU235" s="287"/>
      <c r="DMV235" s="287"/>
      <c r="DMW235" s="287"/>
      <c r="DMX235" s="287"/>
      <c r="DMY235" s="287"/>
      <c r="DMZ235" s="287"/>
      <c r="DNA235" s="287"/>
      <c r="DNB235" s="287"/>
      <c r="DNC235" s="287"/>
      <c r="DND235" s="287"/>
      <c r="DNE235" s="287"/>
      <c r="DNF235" s="287"/>
      <c r="DNG235" s="287"/>
      <c r="DNH235" s="287"/>
      <c r="DNI235" s="287"/>
      <c r="DNJ235" s="287"/>
      <c r="DNK235" s="287"/>
      <c r="DNL235" s="287"/>
      <c r="DNM235" s="287"/>
      <c r="DNN235" s="287"/>
      <c r="DNO235" s="287"/>
      <c r="DNP235" s="287"/>
      <c r="DNQ235" s="287"/>
      <c r="DNR235" s="287"/>
      <c r="DNS235" s="287"/>
      <c r="DNT235" s="287"/>
      <c r="DNU235" s="287"/>
      <c r="DNV235" s="287"/>
      <c r="DNW235" s="287"/>
      <c r="DNX235" s="287"/>
      <c r="DNY235" s="287"/>
      <c r="DNZ235" s="287"/>
      <c r="DOA235" s="287"/>
      <c r="DOB235" s="287"/>
      <c r="DOC235" s="287"/>
      <c r="DOD235" s="287"/>
      <c r="DOE235" s="287"/>
      <c r="DOF235" s="287"/>
      <c r="DOG235" s="287"/>
      <c r="DOH235" s="287"/>
      <c r="DOI235" s="287"/>
      <c r="DOJ235" s="287"/>
      <c r="DOK235" s="287"/>
      <c r="DOL235" s="287"/>
      <c r="DOM235" s="287"/>
      <c r="DON235" s="287"/>
      <c r="DOO235" s="287"/>
      <c r="DOP235" s="287"/>
      <c r="DOQ235" s="287"/>
      <c r="DOR235" s="287"/>
      <c r="DOS235" s="287"/>
      <c r="DOT235" s="287"/>
      <c r="DOU235" s="287"/>
      <c r="DOV235" s="287"/>
      <c r="DOW235" s="287"/>
      <c r="DOX235" s="287"/>
      <c r="DOY235" s="287"/>
      <c r="DOZ235" s="287"/>
      <c r="DPA235" s="287"/>
      <c r="DPB235" s="287"/>
      <c r="DPC235" s="287"/>
      <c r="DPD235" s="287"/>
      <c r="DPE235" s="287"/>
      <c r="DPF235" s="287"/>
      <c r="DPG235" s="287"/>
      <c r="DPH235" s="287"/>
      <c r="DPI235" s="287"/>
      <c r="DPJ235" s="287"/>
      <c r="DPK235" s="287"/>
      <c r="DPL235" s="287"/>
      <c r="DPM235" s="287"/>
      <c r="DPN235" s="287"/>
      <c r="DPO235" s="287"/>
      <c r="DPP235" s="287"/>
      <c r="DPQ235" s="287"/>
      <c r="DPR235" s="287"/>
      <c r="DPS235" s="287"/>
      <c r="DPT235" s="287"/>
      <c r="DPU235" s="287"/>
      <c r="DPV235" s="287"/>
      <c r="DPW235" s="287"/>
      <c r="DPX235" s="287"/>
      <c r="DPY235" s="287"/>
      <c r="DPZ235" s="287"/>
      <c r="DQA235" s="287"/>
      <c r="DQB235" s="287"/>
      <c r="DQC235" s="287"/>
      <c r="DQD235" s="287"/>
      <c r="DQE235" s="287"/>
      <c r="DQF235" s="287"/>
      <c r="DQG235" s="287"/>
      <c r="DQH235" s="287"/>
      <c r="DQI235" s="287"/>
      <c r="DQJ235" s="287"/>
      <c r="DQK235" s="287"/>
      <c r="DQL235" s="287"/>
      <c r="DQM235" s="287"/>
      <c r="DQN235" s="287"/>
      <c r="DQO235" s="287"/>
      <c r="DQP235" s="287"/>
      <c r="DQQ235" s="287"/>
      <c r="DQR235" s="287"/>
      <c r="DQS235" s="287"/>
      <c r="DQT235" s="287"/>
      <c r="DQU235" s="287"/>
      <c r="DQV235" s="287"/>
      <c r="DQW235" s="287"/>
      <c r="DQX235" s="287"/>
      <c r="DQY235" s="287"/>
      <c r="DQZ235" s="287"/>
      <c r="DRA235" s="287"/>
      <c r="DRB235" s="287"/>
      <c r="DRC235" s="287"/>
      <c r="DRD235" s="287"/>
      <c r="DRE235" s="287"/>
      <c r="DRF235" s="287"/>
      <c r="DRG235" s="287"/>
      <c r="DRH235" s="287"/>
      <c r="DRI235" s="287"/>
      <c r="DRJ235" s="287"/>
      <c r="DRK235" s="287"/>
      <c r="DRL235" s="287"/>
      <c r="DRM235" s="287"/>
      <c r="DRN235" s="287"/>
      <c r="DRO235" s="287"/>
      <c r="DRP235" s="287"/>
      <c r="DRQ235" s="287"/>
      <c r="DRR235" s="287"/>
      <c r="DRS235" s="287"/>
      <c r="DRT235" s="287"/>
      <c r="DRU235" s="287"/>
      <c r="DRV235" s="287"/>
      <c r="DRW235" s="287"/>
      <c r="DRX235" s="287"/>
      <c r="DRY235" s="287"/>
      <c r="DRZ235" s="287"/>
      <c r="DSA235" s="287"/>
      <c r="DSB235" s="287"/>
      <c r="DSC235" s="287"/>
      <c r="DSD235" s="287"/>
      <c r="DSE235" s="287"/>
      <c r="DSF235" s="287"/>
      <c r="DSG235" s="287"/>
      <c r="DSH235" s="287"/>
      <c r="DSI235" s="287"/>
      <c r="DSJ235" s="287"/>
      <c r="DSK235" s="287"/>
      <c r="DSL235" s="287"/>
      <c r="DSM235" s="287"/>
      <c r="DSN235" s="287"/>
      <c r="DSO235" s="287"/>
      <c r="DSP235" s="287"/>
      <c r="DSQ235" s="287"/>
      <c r="DSR235" s="287"/>
      <c r="DSS235" s="287"/>
      <c r="DST235" s="287"/>
      <c r="DSU235" s="287"/>
      <c r="DSV235" s="287"/>
      <c r="DSW235" s="287"/>
      <c r="DSX235" s="287"/>
      <c r="DSY235" s="287"/>
      <c r="DSZ235" s="287"/>
      <c r="DTA235" s="287"/>
      <c r="DTB235" s="287"/>
      <c r="DTC235" s="287"/>
      <c r="DTD235" s="287"/>
      <c r="DTE235" s="287"/>
      <c r="DTF235" s="287"/>
      <c r="DTG235" s="287"/>
      <c r="DTH235" s="287"/>
      <c r="DTI235" s="287"/>
      <c r="DTJ235" s="287"/>
      <c r="DTK235" s="287"/>
      <c r="DTL235" s="287"/>
      <c r="DTM235" s="287"/>
      <c r="DTN235" s="287"/>
      <c r="DTO235" s="287"/>
      <c r="DTP235" s="287"/>
      <c r="DTQ235" s="287"/>
      <c r="DTR235" s="287"/>
      <c r="DTS235" s="287"/>
      <c r="DTT235" s="287"/>
      <c r="DTU235" s="287"/>
      <c r="DTV235" s="287"/>
      <c r="DTW235" s="287"/>
      <c r="DTX235" s="287"/>
      <c r="DTY235" s="287"/>
      <c r="DTZ235" s="287"/>
      <c r="DUA235" s="287"/>
      <c r="DUB235" s="287"/>
      <c r="DUC235" s="287"/>
      <c r="DUD235" s="287"/>
      <c r="DUE235" s="287"/>
      <c r="DUF235" s="287"/>
      <c r="DUG235" s="287"/>
      <c r="DUH235" s="287"/>
      <c r="DUI235" s="287"/>
      <c r="DUJ235" s="287"/>
      <c r="DUK235" s="287"/>
      <c r="DUL235" s="287"/>
      <c r="DUM235" s="287"/>
      <c r="DUN235" s="287"/>
      <c r="DUO235" s="287"/>
      <c r="DUP235" s="287"/>
      <c r="DUQ235" s="287"/>
      <c r="DUR235" s="287"/>
      <c r="DUS235" s="287"/>
      <c r="DUT235" s="287"/>
      <c r="DUU235" s="287"/>
      <c r="DUV235" s="287"/>
      <c r="DUW235" s="287"/>
      <c r="DUX235" s="287"/>
      <c r="DUY235" s="287"/>
      <c r="DUZ235" s="287"/>
      <c r="DVA235" s="287"/>
      <c r="DVB235" s="287"/>
      <c r="DVC235" s="287"/>
      <c r="DVD235" s="287"/>
      <c r="DVE235" s="287"/>
      <c r="DVF235" s="287"/>
      <c r="DVG235" s="287"/>
      <c r="DVH235" s="287"/>
      <c r="DVI235" s="287"/>
      <c r="DVJ235" s="287"/>
      <c r="DVK235" s="287"/>
      <c r="DVL235" s="287"/>
      <c r="DVM235" s="287"/>
      <c r="DVN235" s="287"/>
      <c r="DVO235" s="287"/>
      <c r="DVP235" s="287"/>
      <c r="DVQ235" s="287"/>
      <c r="DVR235" s="287"/>
      <c r="DVS235" s="287"/>
      <c r="DVT235" s="287"/>
      <c r="DVU235" s="287"/>
      <c r="DVV235" s="287"/>
      <c r="DVW235" s="287"/>
      <c r="DVX235" s="287"/>
      <c r="DVY235" s="287"/>
      <c r="DVZ235" s="287"/>
      <c r="DWA235" s="287"/>
      <c r="DWB235" s="287"/>
      <c r="DWC235" s="287"/>
      <c r="DWD235" s="287"/>
      <c r="DWE235" s="287"/>
      <c r="DWF235" s="287"/>
      <c r="DWG235" s="287"/>
      <c r="DWH235" s="287"/>
      <c r="DWI235" s="287"/>
      <c r="DWJ235" s="287"/>
      <c r="DWK235" s="287"/>
      <c r="DWL235" s="287"/>
      <c r="DWM235" s="287"/>
      <c r="DWN235" s="287"/>
      <c r="DWO235" s="287"/>
      <c r="DWP235" s="287"/>
      <c r="DWQ235" s="287"/>
      <c r="DWR235" s="287"/>
      <c r="DWS235" s="287"/>
      <c r="DWT235" s="287"/>
      <c r="DWU235" s="287"/>
      <c r="DWV235" s="287"/>
      <c r="DWW235" s="287"/>
      <c r="DWX235" s="287"/>
      <c r="DWY235" s="287"/>
      <c r="DWZ235" s="287"/>
      <c r="DXA235" s="287"/>
      <c r="DXB235" s="287"/>
      <c r="DXC235" s="287"/>
      <c r="DXD235" s="287"/>
      <c r="DXE235" s="287"/>
      <c r="DXF235" s="287"/>
      <c r="DXG235" s="287"/>
      <c r="DXH235" s="287"/>
      <c r="DXI235" s="287"/>
      <c r="DXJ235" s="287"/>
      <c r="DXK235" s="287"/>
      <c r="DXL235" s="287"/>
      <c r="DXM235" s="287"/>
      <c r="DXN235" s="287"/>
      <c r="DXO235" s="287"/>
      <c r="DXP235" s="287"/>
      <c r="DXQ235" s="287"/>
      <c r="DXR235" s="287"/>
      <c r="DXS235" s="287"/>
      <c r="DXT235" s="287"/>
      <c r="DXU235" s="287"/>
      <c r="DXV235" s="287"/>
      <c r="DXW235" s="287"/>
      <c r="DXX235" s="287"/>
      <c r="DXY235" s="287"/>
      <c r="DXZ235" s="287"/>
      <c r="DYA235" s="287"/>
      <c r="DYB235" s="287"/>
      <c r="DYC235" s="287"/>
      <c r="DYD235" s="287"/>
      <c r="DYE235" s="287"/>
      <c r="DYF235" s="287"/>
      <c r="DYG235" s="287"/>
      <c r="DYH235" s="287"/>
      <c r="DYI235" s="287"/>
      <c r="DYJ235" s="287"/>
      <c r="DYK235" s="287"/>
      <c r="DYL235" s="287"/>
      <c r="DYM235" s="287"/>
      <c r="DYN235" s="287"/>
      <c r="DYO235" s="287"/>
      <c r="DYP235" s="287"/>
      <c r="DYQ235" s="287"/>
      <c r="DYR235" s="287"/>
      <c r="DYS235" s="287"/>
      <c r="DYT235" s="287"/>
      <c r="DYU235" s="287"/>
      <c r="DYV235" s="287"/>
      <c r="DYW235" s="287"/>
      <c r="DYX235" s="287"/>
      <c r="DYY235" s="287"/>
      <c r="DYZ235" s="287"/>
      <c r="DZA235" s="287"/>
      <c r="DZB235" s="287"/>
      <c r="DZC235" s="287"/>
      <c r="DZD235" s="287"/>
      <c r="DZE235" s="287"/>
      <c r="DZF235" s="287"/>
      <c r="DZG235" s="287"/>
      <c r="DZH235" s="287"/>
      <c r="DZI235" s="287"/>
      <c r="DZJ235" s="287"/>
      <c r="DZK235" s="287"/>
      <c r="DZL235" s="287"/>
      <c r="DZM235" s="287"/>
      <c r="DZN235" s="287"/>
      <c r="DZO235" s="287"/>
      <c r="DZP235" s="287"/>
      <c r="DZQ235" s="287"/>
      <c r="DZR235" s="287"/>
      <c r="DZS235" s="287"/>
      <c r="DZT235" s="287"/>
      <c r="DZU235" s="287"/>
      <c r="DZV235" s="287"/>
      <c r="DZW235" s="287"/>
      <c r="DZX235" s="287"/>
      <c r="DZY235" s="287"/>
      <c r="DZZ235" s="287"/>
      <c r="EAA235" s="287"/>
      <c r="EAB235" s="287"/>
      <c r="EAC235" s="287"/>
      <c r="EAD235" s="287"/>
      <c r="EAE235" s="287"/>
      <c r="EAF235" s="287"/>
      <c r="EAG235" s="287"/>
      <c r="EAH235" s="287"/>
      <c r="EAI235" s="287"/>
      <c r="EAJ235" s="287"/>
      <c r="EAK235" s="287"/>
      <c r="EAL235" s="287"/>
      <c r="EAM235" s="287"/>
      <c r="EAN235" s="287"/>
      <c r="EAO235" s="287"/>
      <c r="EAP235" s="287"/>
      <c r="EAQ235" s="287"/>
      <c r="EAR235" s="287"/>
      <c r="EAS235" s="287"/>
      <c r="EAT235" s="287"/>
      <c r="EAU235" s="287"/>
      <c r="EAV235" s="287"/>
      <c r="EAW235" s="287"/>
      <c r="EAX235" s="287"/>
      <c r="EAY235" s="287"/>
      <c r="EAZ235" s="287"/>
      <c r="EBA235" s="287"/>
      <c r="EBB235" s="287"/>
      <c r="EBC235" s="287"/>
      <c r="EBD235" s="287"/>
      <c r="EBE235" s="287"/>
      <c r="EBF235" s="287"/>
      <c r="EBG235" s="287"/>
      <c r="EBH235" s="287"/>
      <c r="EBI235" s="287"/>
      <c r="EBJ235" s="287"/>
      <c r="EBK235" s="287"/>
      <c r="EBL235" s="287"/>
      <c r="EBM235" s="287"/>
      <c r="EBN235" s="287"/>
      <c r="EBO235" s="287"/>
      <c r="EBP235" s="287"/>
      <c r="EBQ235" s="287"/>
      <c r="EBR235" s="287"/>
      <c r="EBS235" s="287"/>
      <c r="EBT235" s="287"/>
      <c r="EBU235" s="287"/>
      <c r="EBV235" s="287"/>
      <c r="EBW235" s="287"/>
      <c r="EBX235" s="287"/>
      <c r="EBY235" s="287"/>
      <c r="EBZ235" s="287"/>
      <c r="ECA235" s="287"/>
      <c r="ECB235" s="287"/>
      <c r="ECC235" s="287"/>
      <c r="ECD235" s="287"/>
      <c r="ECE235" s="287"/>
      <c r="ECF235" s="287"/>
      <c r="ECG235" s="287"/>
      <c r="ECH235" s="287"/>
      <c r="ECI235" s="287"/>
      <c r="ECJ235" s="287"/>
      <c r="ECK235" s="287"/>
      <c r="ECL235" s="287"/>
      <c r="ECM235" s="287"/>
      <c r="ECN235" s="287"/>
      <c r="ECO235" s="287"/>
      <c r="ECP235" s="287"/>
      <c r="ECQ235" s="287"/>
      <c r="ECR235" s="287"/>
      <c r="ECS235" s="287"/>
      <c r="ECT235" s="287"/>
      <c r="ECU235" s="287"/>
      <c r="ECV235" s="287"/>
      <c r="ECW235" s="287"/>
      <c r="ECX235" s="287"/>
      <c r="ECY235" s="287"/>
      <c r="ECZ235" s="287"/>
      <c r="EDA235" s="287"/>
      <c r="EDB235" s="287"/>
      <c r="EDC235" s="287"/>
      <c r="EDD235" s="287"/>
      <c r="EDE235" s="287"/>
      <c r="EDF235" s="287"/>
      <c r="EDG235" s="287"/>
      <c r="EDH235" s="287"/>
      <c r="EDI235" s="287"/>
      <c r="EDJ235" s="287"/>
      <c r="EDK235" s="287"/>
      <c r="EDL235" s="287"/>
      <c r="EDM235" s="287"/>
      <c r="EDN235" s="287"/>
      <c r="EDO235" s="287"/>
      <c r="EDP235" s="287"/>
      <c r="EDQ235" s="287"/>
      <c r="EDR235" s="287"/>
      <c r="EDS235" s="287"/>
      <c r="EDT235" s="287"/>
      <c r="EDU235" s="287"/>
      <c r="EDV235" s="287"/>
      <c r="EDW235" s="287"/>
      <c r="EDX235" s="287"/>
      <c r="EDY235" s="287"/>
      <c r="EDZ235" s="287"/>
      <c r="EEA235" s="287"/>
      <c r="EEB235" s="287"/>
      <c r="EEC235" s="287"/>
      <c r="EED235" s="287"/>
      <c r="EEE235" s="287"/>
      <c r="EEF235" s="287"/>
      <c r="EEG235" s="287"/>
      <c r="EEH235" s="287"/>
      <c r="EEI235" s="287"/>
      <c r="EEJ235" s="287"/>
      <c r="EEK235" s="287"/>
      <c r="EEL235" s="287"/>
      <c r="EEM235" s="287"/>
      <c r="EEN235" s="287"/>
      <c r="EEO235" s="287"/>
      <c r="EEP235" s="287"/>
      <c r="EEQ235" s="287"/>
      <c r="EER235" s="287"/>
      <c r="EES235" s="287"/>
      <c r="EET235" s="287"/>
      <c r="EEU235" s="287"/>
      <c r="EEV235" s="287"/>
      <c r="EEW235" s="287"/>
      <c r="EEX235" s="287"/>
      <c r="EEY235" s="287"/>
      <c r="EEZ235" s="287"/>
      <c r="EFA235" s="287"/>
      <c r="EFB235" s="287"/>
      <c r="EFC235" s="287"/>
      <c r="EFD235" s="287"/>
      <c r="EFE235" s="287"/>
      <c r="EFF235" s="287"/>
      <c r="EFG235" s="287"/>
      <c r="EFH235" s="287"/>
      <c r="EFI235" s="287"/>
      <c r="EFJ235" s="287"/>
      <c r="EFK235" s="287"/>
      <c r="EFL235" s="287"/>
      <c r="EFM235" s="287"/>
      <c r="EFN235" s="287"/>
      <c r="EFO235" s="287"/>
      <c r="EFP235" s="287"/>
      <c r="EFQ235" s="287"/>
      <c r="EFR235" s="287"/>
      <c r="EFS235" s="287"/>
      <c r="EFT235" s="287"/>
      <c r="EFU235" s="287"/>
      <c r="EFV235" s="287"/>
      <c r="EFW235" s="287"/>
      <c r="EFX235" s="287"/>
      <c r="EFY235" s="287"/>
      <c r="EFZ235" s="287"/>
      <c r="EGA235" s="287"/>
      <c r="EGB235" s="287"/>
      <c r="EGC235" s="287"/>
      <c r="EGD235" s="287"/>
      <c r="EGE235" s="287"/>
      <c r="EGF235" s="287"/>
      <c r="EGG235" s="287"/>
      <c r="EGH235" s="287"/>
      <c r="EGI235" s="287"/>
      <c r="EGJ235" s="287"/>
      <c r="EGK235" s="287"/>
      <c r="EGL235" s="287"/>
      <c r="EGM235" s="287"/>
      <c r="EGN235" s="287"/>
      <c r="EGO235" s="287"/>
      <c r="EGP235" s="287"/>
      <c r="EGQ235" s="287"/>
      <c r="EGR235" s="287"/>
      <c r="EGS235" s="287"/>
      <c r="EGT235" s="287"/>
      <c r="EGU235" s="287"/>
      <c r="EGV235" s="287"/>
      <c r="EGW235" s="287"/>
      <c r="EGX235" s="287"/>
      <c r="EGY235" s="287"/>
      <c r="EGZ235" s="287"/>
      <c r="EHA235" s="287"/>
      <c r="EHB235" s="287"/>
      <c r="EHC235" s="287"/>
      <c r="EHD235" s="287"/>
      <c r="EHE235" s="287"/>
      <c r="EHF235" s="287"/>
      <c r="EHG235" s="287"/>
      <c r="EHH235" s="287"/>
      <c r="EHI235" s="287"/>
      <c r="EHJ235" s="287"/>
      <c r="EHK235" s="287"/>
      <c r="EHL235" s="287"/>
      <c r="EHM235" s="287"/>
      <c r="EHN235" s="287"/>
      <c r="EHO235" s="287"/>
      <c r="EHP235" s="287"/>
      <c r="EHQ235" s="287"/>
      <c r="EHR235" s="287"/>
      <c r="EHS235" s="287"/>
      <c r="EHT235" s="287"/>
      <c r="EHU235" s="287"/>
      <c r="EHV235" s="287"/>
      <c r="EHW235" s="287"/>
      <c r="EHX235" s="287"/>
      <c r="EHY235" s="287"/>
      <c r="EHZ235" s="287"/>
      <c r="EIA235" s="287"/>
      <c r="EIB235" s="287"/>
      <c r="EIC235" s="287"/>
      <c r="EID235" s="287"/>
      <c r="EIE235" s="287"/>
      <c r="EIF235" s="287"/>
      <c r="EIG235" s="287"/>
      <c r="EIH235" s="287"/>
      <c r="EII235" s="287"/>
      <c r="EIJ235" s="287"/>
      <c r="EIK235" s="287"/>
      <c r="EIL235" s="287"/>
      <c r="EIM235" s="287"/>
      <c r="EIN235" s="287"/>
      <c r="EIO235" s="287"/>
      <c r="EIP235" s="287"/>
      <c r="EIQ235" s="287"/>
      <c r="EIR235" s="287"/>
      <c r="EIS235" s="287"/>
      <c r="EIT235" s="287"/>
      <c r="EIU235" s="287"/>
      <c r="EIV235" s="287"/>
      <c r="EIW235" s="287"/>
      <c r="EIX235" s="287"/>
      <c r="EIY235" s="287"/>
      <c r="EIZ235" s="287"/>
      <c r="EJA235" s="287"/>
      <c r="EJB235" s="287"/>
      <c r="EJC235" s="287"/>
      <c r="EJD235" s="287"/>
      <c r="EJE235" s="287"/>
      <c r="EJF235" s="287"/>
      <c r="EJG235" s="287"/>
      <c r="EJH235" s="287"/>
      <c r="EJI235" s="287"/>
      <c r="EJJ235" s="287"/>
      <c r="EJK235" s="287"/>
      <c r="EJL235" s="287"/>
      <c r="EJM235" s="287"/>
      <c r="EJN235" s="287"/>
      <c r="EJO235" s="287"/>
      <c r="EJP235" s="287"/>
      <c r="EJQ235" s="287"/>
      <c r="EJR235" s="287"/>
      <c r="EJS235" s="287"/>
      <c r="EJT235" s="287"/>
      <c r="EJU235" s="287"/>
      <c r="EJV235" s="287"/>
      <c r="EJW235" s="287"/>
      <c r="EJX235" s="287"/>
      <c r="EJY235" s="287"/>
      <c r="EJZ235" s="287"/>
      <c r="EKA235" s="287"/>
      <c r="EKB235" s="287"/>
      <c r="EKC235" s="287"/>
      <c r="EKD235" s="287"/>
      <c r="EKE235" s="287"/>
      <c r="EKF235" s="287"/>
      <c r="EKG235" s="287"/>
      <c r="EKH235" s="287"/>
      <c r="EKI235" s="287"/>
      <c r="EKJ235" s="287"/>
      <c r="EKK235" s="287"/>
      <c r="EKL235" s="287"/>
      <c r="EKM235" s="287"/>
      <c r="EKN235" s="287"/>
      <c r="EKO235" s="287"/>
      <c r="EKP235" s="287"/>
      <c r="EKQ235" s="287"/>
      <c r="EKR235" s="287"/>
      <c r="EKS235" s="287"/>
      <c r="EKT235" s="287"/>
      <c r="EKU235" s="287"/>
      <c r="EKV235" s="287"/>
      <c r="EKW235" s="287"/>
      <c r="EKX235" s="287"/>
      <c r="EKY235" s="287"/>
      <c r="EKZ235" s="287"/>
      <c r="ELA235" s="287"/>
      <c r="ELB235" s="287"/>
      <c r="ELC235" s="287"/>
      <c r="ELD235" s="287"/>
      <c r="ELE235" s="287"/>
      <c r="ELF235" s="287"/>
      <c r="ELG235" s="287"/>
      <c r="ELH235" s="287"/>
      <c r="ELI235" s="287"/>
      <c r="ELJ235" s="287"/>
      <c r="ELK235" s="287"/>
      <c r="ELL235" s="287"/>
      <c r="ELM235" s="287"/>
      <c r="ELN235" s="287"/>
      <c r="ELO235" s="287"/>
      <c r="ELP235" s="287"/>
      <c r="ELQ235" s="287"/>
      <c r="ELR235" s="287"/>
      <c r="ELS235" s="287"/>
      <c r="ELT235" s="287"/>
      <c r="ELU235" s="287"/>
      <c r="ELV235" s="287"/>
      <c r="ELW235" s="287"/>
      <c r="ELX235" s="287"/>
      <c r="ELY235" s="287"/>
      <c r="ELZ235" s="287"/>
      <c r="EMA235" s="287"/>
      <c r="EMB235" s="287"/>
      <c r="EMC235" s="287"/>
      <c r="EMD235" s="287"/>
      <c r="EME235" s="287"/>
      <c r="EMF235" s="287"/>
      <c r="EMG235" s="287"/>
      <c r="EMH235" s="287"/>
      <c r="EMI235" s="287"/>
      <c r="EMJ235" s="287"/>
      <c r="EMK235" s="287"/>
      <c r="EML235" s="287"/>
      <c r="EMM235" s="287"/>
      <c r="EMN235" s="287"/>
      <c r="EMO235" s="287"/>
      <c r="EMP235" s="287"/>
      <c r="EMQ235" s="287"/>
      <c r="EMR235" s="287"/>
      <c r="EMS235" s="287"/>
      <c r="EMT235" s="287"/>
      <c r="EMU235" s="287"/>
      <c r="EMV235" s="287"/>
      <c r="EMW235" s="287"/>
      <c r="EMX235" s="287"/>
      <c r="EMY235" s="287"/>
      <c r="EMZ235" s="287"/>
      <c r="ENA235" s="287"/>
      <c r="ENB235" s="287"/>
      <c r="ENC235" s="287"/>
      <c r="END235" s="287"/>
      <c r="ENE235" s="287"/>
      <c r="ENF235" s="287"/>
      <c r="ENG235" s="287"/>
      <c r="ENH235" s="287"/>
      <c r="ENI235" s="287"/>
      <c r="ENJ235" s="287"/>
      <c r="ENK235" s="287"/>
      <c r="ENL235" s="287"/>
      <c r="ENM235" s="287"/>
      <c r="ENN235" s="287"/>
      <c r="ENO235" s="287"/>
      <c r="ENP235" s="287"/>
      <c r="ENQ235" s="287"/>
      <c r="ENR235" s="287"/>
      <c r="ENS235" s="287"/>
      <c r="ENT235" s="287"/>
      <c r="ENU235" s="287"/>
      <c r="ENV235" s="287"/>
      <c r="ENW235" s="287"/>
      <c r="ENX235" s="287"/>
      <c r="ENY235" s="287"/>
      <c r="ENZ235" s="287"/>
      <c r="EOA235" s="287"/>
      <c r="EOB235" s="287"/>
      <c r="EOC235" s="287"/>
      <c r="EOD235" s="287"/>
      <c r="EOE235" s="287"/>
      <c r="EOF235" s="287"/>
      <c r="EOG235" s="287"/>
      <c r="EOH235" s="287"/>
      <c r="EOI235" s="287"/>
      <c r="EOJ235" s="287"/>
      <c r="EOK235" s="287"/>
      <c r="EOL235" s="287"/>
      <c r="EOM235" s="287"/>
      <c r="EON235" s="287"/>
      <c r="EOO235" s="287"/>
      <c r="EOP235" s="287"/>
      <c r="EOQ235" s="287"/>
      <c r="EOR235" s="287"/>
      <c r="EOS235" s="287"/>
      <c r="EOT235" s="287"/>
      <c r="EOU235" s="287"/>
      <c r="EOV235" s="287"/>
      <c r="EOW235" s="287"/>
      <c r="EOX235" s="287"/>
      <c r="EOY235" s="287"/>
      <c r="EOZ235" s="287"/>
      <c r="EPA235" s="287"/>
      <c r="EPB235" s="287"/>
      <c r="EPC235" s="287"/>
      <c r="EPD235" s="287"/>
      <c r="EPE235" s="287"/>
      <c r="EPF235" s="287"/>
      <c r="EPG235" s="287"/>
      <c r="EPH235" s="287"/>
      <c r="EPI235" s="287"/>
      <c r="EPJ235" s="287"/>
      <c r="EPK235" s="287"/>
      <c r="EPL235" s="287"/>
      <c r="EPM235" s="287"/>
      <c r="EPN235" s="287"/>
      <c r="EPO235" s="287"/>
      <c r="EPP235" s="287"/>
      <c r="EPQ235" s="287"/>
      <c r="EPR235" s="287"/>
      <c r="EPS235" s="287"/>
      <c r="EPT235" s="287"/>
      <c r="EPU235" s="287"/>
      <c r="EPV235" s="287"/>
      <c r="EPW235" s="287"/>
      <c r="EPX235" s="287"/>
      <c r="EPY235" s="287"/>
      <c r="EPZ235" s="287"/>
      <c r="EQA235" s="287"/>
      <c r="EQB235" s="287"/>
      <c r="EQC235" s="287"/>
      <c r="EQD235" s="287"/>
      <c r="EQE235" s="287"/>
      <c r="EQF235" s="287"/>
      <c r="EQG235" s="287"/>
      <c r="EQH235" s="287"/>
      <c r="EQI235" s="287"/>
      <c r="EQJ235" s="287"/>
      <c r="EQK235" s="287"/>
      <c r="EQL235" s="287"/>
      <c r="EQM235" s="287"/>
      <c r="EQN235" s="287"/>
      <c r="EQO235" s="287"/>
      <c r="EQP235" s="287"/>
      <c r="EQQ235" s="287"/>
      <c r="EQR235" s="287"/>
      <c r="EQS235" s="287"/>
      <c r="EQT235" s="287"/>
      <c r="EQU235" s="287"/>
      <c r="EQV235" s="287"/>
      <c r="EQW235" s="287"/>
      <c r="EQX235" s="287"/>
      <c r="EQY235" s="287"/>
      <c r="EQZ235" s="287"/>
      <c r="ERA235" s="287"/>
      <c r="ERB235" s="287"/>
      <c r="ERC235" s="287"/>
      <c r="ERD235" s="287"/>
      <c r="ERE235" s="287"/>
      <c r="ERF235" s="287"/>
      <c r="ERG235" s="287"/>
      <c r="ERH235" s="287"/>
      <c r="ERI235" s="287"/>
      <c r="ERJ235" s="287"/>
      <c r="ERK235" s="287"/>
      <c r="ERL235" s="287"/>
      <c r="ERM235" s="287"/>
      <c r="ERN235" s="287"/>
      <c r="ERO235" s="287"/>
      <c r="ERP235" s="287"/>
      <c r="ERQ235" s="287"/>
      <c r="ERR235" s="287"/>
      <c r="ERS235" s="287"/>
      <c r="ERT235" s="287"/>
      <c r="ERU235" s="287"/>
      <c r="ERV235" s="287"/>
      <c r="ERW235" s="287"/>
      <c r="ERX235" s="287"/>
      <c r="ERY235" s="287"/>
      <c r="ERZ235" s="287"/>
      <c r="ESA235" s="287"/>
      <c r="ESB235" s="287"/>
      <c r="ESC235" s="287"/>
      <c r="ESD235" s="287"/>
      <c r="ESE235" s="287"/>
      <c r="ESF235" s="287"/>
      <c r="ESG235" s="287"/>
      <c r="ESH235" s="287"/>
      <c r="ESI235" s="287"/>
      <c r="ESJ235" s="287"/>
      <c r="ESK235" s="287"/>
      <c r="ESL235" s="287"/>
      <c r="ESM235" s="287"/>
      <c r="ESN235" s="287"/>
      <c r="ESO235" s="287"/>
      <c r="ESP235" s="287"/>
      <c r="ESQ235" s="287"/>
      <c r="ESR235" s="287"/>
      <c r="ESS235" s="287"/>
      <c r="EST235" s="287"/>
      <c r="ESU235" s="287"/>
      <c r="ESV235" s="287"/>
      <c r="ESW235" s="287"/>
      <c r="ESX235" s="287"/>
      <c r="ESY235" s="287"/>
      <c r="ESZ235" s="287"/>
      <c r="ETA235" s="287"/>
      <c r="ETB235" s="287"/>
      <c r="ETC235" s="287"/>
      <c r="ETD235" s="287"/>
      <c r="ETE235" s="287"/>
      <c r="ETF235" s="287"/>
      <c r="ETG235" s="287"/>
      <c r="ETH235" s="287"/>
      <c r="ETI235" s="287"/>
      <c r="ETJ235" s="287"/>
      <c r="ETK235" s="287"/>
      <c r="ETL235" s="287"/>
      <c r="ETM235" s="287"/>
      <c r="ETN235" s="287"/>
      <c r="ETO235" s="287"/>
      <c r="ETP235" s="287"/>
      <c r="ETQ235" s="287"/>
      <c r="ETR235" s="287"/>
      <c r="ETS235" s="287"/>
      <c r="ETT235" s="287"/>
      <c r="ETU235" s="287"/>
      <c r="ETV235" s="287"/>
      <c r="ETW235" s="287"/>
      <c r="ETX235" s="287"/>
      <c r="ETY235" s="287"/>
      <c r="ETZ235" s="287"/>
      <c r="EUA235" s="287"/>
      <c r="EUB235" s="287"/>
      <c r="EUC235" s="287"/>
      <c r="EUD235" s="287"/>
      <c r="EUE235" s="287"/>
      <c r="EUF235" s="287"/>
      <c r="EUG235" s="287"/>
      <c r="EUH235" s="287"/>
      <c r="EUI235" s="287"/>
      <c r="EUJ235" s="287"/>
      <c r="EUK235" s="287"/>
      <c r="EUL235" s="287"/>
      <c r="EUM235" s="287"/>
      <c r="EUN235" s="287"/>
      <c r="EUO235" s="287"/>
      <c r="EUP235" s="287"/>
      <c r="EUQ235" s="287"/>
      <c r="EUR235" s="287"/>
      <c r="EUS235" s="287"/>
      <c r="EUT235" s="287"/>
      <c r="EUU235" s="287"/>
      <c r="EUV235" s="287"/>
      <c r="EUW235" s="287"/>
      <c r="EUX235" s="287"/>
      <c r="EUY235" s="287"/>
      <c r="EUZ235" s="287"/>
      <c r="EVA235" s="287"/>
      <c r="EVB235" s="287"/>
      <c r="EVC235" s="287"/>
      <c r="EVD235" s="287"/>
      <c r="EVE235" s="287"/>
      <c r="EVF235" s="287"/>
      <c r="EVG235" s="287"/>
      <c r="EVH235" s="287"/>
      <c r="EVI235" s="287"/>
      <c r="EVJ235" s="287"/>
      <c r="EVK235" s="287"/>
      <c r="EVL235" s="287"/>
      <c r="EVM235" s="287"/>
      <c r="EVN235" s="287"/>
      <c r="EVO235" s="287"/>
      <c r="EVP235" s="287"/>
      <c r="EVQ235" s="287"/>
      <c r="EVR235" s="287"/>
      <c r="EVS235" s="287"/>
      <c r="EVT235" s="287"/>
      <c r="EVU235" s="287"/>
      <c r="EVV235" s="287"/>
      <c r="EVW235" s="287"/>
      <c r="EVX235" s="287"/>
      <c r="EVY235" s="287"/>
      <c r="EVZ235" s="287"/>
      <c r="EWA235" s="287"/>
      <c r="EWB235" s="287"/>
      <c r="EWC235" s="287"/>
      <c r="EWD235" s="287"/>
      <c r="EWE235" s="287"/>
      <c r="EWF235" s="287"/>
      <c r="EWG235" s="287"/>
      <c r="EWH235" s="287"/>
      <c r="EWI235" s="287"/>
      <c r="EWJ235" s="287"/>
      <c r="EWK235" s="287"/>
      <c r="EWL235" s="287"/>
      <c r="EWM235" s="287"/>
      <c r="EWN235" s="287"/>
      <c r="EWO235" s="287"/>
      <c r="EWP235" s="287"/>
      <c r="EWQ235" s="287"/>
      <c r="EWR235" s="287"/>
      <c r="EWS235" s="287"/>
      <c r="EWT235" s="287"/>
      <c r="EWU235" s="287"/>
      <c r="EWV235" s="287"/>
      <c r="EWW235" s="287"/>
      <c r="EWX235" s="287"/>
      <c r="EWY235" s="287"/>
      <c r="EWZ235" s="287"/>
      <c r="EXA235" s="287"/>
      <c r="EXB235" s="287"/>
      <c r="EXC235" s="287"/>
      <c r="EXD235" s="287"/>
      <c r="EXE235" s="287"/>
      <c r="EXF235" s="287"/>
      <c r="EXG235" s="287"/>
      <c r="EXH235" s="287"/>
      <c r="EXI235" s="287"/>
      <c r="EXJ235" s="287"/>
      <c r="EXK235" s="287"/>
      <c r="EXL235" s="287"/>
      <c r="EXM235" s="287"/>
      <c r="EXN235" s="287"/>
      <c r="EXO235" s="287"/>
      <c r="EXP235" s="287"/>
      <c r="EXQ235" s="287"/>
      <c r="EXR235" s="287"/>
      <c r="EXS235" s="287"/>
      <c r="EXT235" s="287"/>
      <c r="EXU235" s="287"/>
      <c r="EXV235" s="287"/>
      <c r="EXW235" s="287"/>
      <c r="EXX235" s="287"/>
      <c r="EXY235" s="287"/>
      <c r="EXZ235" s="287"/>
      <c r="EYA235" s="287"/>
      <c r="EYB235" s="287"/>
      <c r="EYC235" s="287"/>
      <c r="EYD235" s="287"/>
      <c r="EYE235" s="287"/>
      <c r="EYF235" s="287"/>
      <c r="EYG235" s="287"/>
      <c r="EYH235" s="287"/>
      <c r="EYI235" s="287"/>
      <c r="EYJ235" s="287"/>
      <c r="EYK235" s="287"/>
      <c r="EYL235" s="287"/>
      <c r="EYM235" s="287"/>
      <c r="EYN235" s="287"/>
      <c r="EYO235" s="287"/>
      <c r="EYP235" s="287"/>
      <c r="EYQ235" s="287"/>
      <c r="EYR235" s="287"/>
      <c r="EYS235" s="287"/>
      <c r="EYT235" s="287"/>
      <c r="EYU235" s="287"/>
      <c r="EYV235" s="287"/>
      <c r="EYW235" s="287"/>
      <c r="EYX235" s="287"/>
      <c r="EYY235" s="287"/>
      <c r="EYZ235" s="287"/>
      <c r="EZA235" s="287"/>
      <c r="EZB235" s="287"/>
      <c r="EZC235" s="287"/>
      <c r="EZD235" s="287"/>
      <c r="EZE235" s="287"/>
      <c r="EZF235" s="287"/>
      <c r="EZG235" s="287"/>
      <c r="EZH235" s="287"/>
      <c r="EZI235" s="287"/>
      <c r="EZJ235" s="287"/>
      <c r="EZK235" s="287"/>
      <c r="EZL235" s="287"/>
      <c r="EZM235" s="287"/>
      <c r="EZN235" s="287"/>
      <c r="EZO235" s="287"/>
      <c r="EZP235" s="287"/>
      <c r="EZQ235" s="287"/>
      <c r="EZR235" s="287"/>
      <c r="EZS235" s="287"/>
      <c r="EZT235" s="287"/>
      <c r="EZU235" s="287"/>
      <c r="EZV235" s="287"/>
      <c r="EZW235" s="287"/>
      <c r="EZX235" s="287"/>
      <c r="EZY235" s="287"/>
      <c r="EZZ235" s="287"/>
      <c r="FAA235" s="287"/>
      <c r="FAB235" s="287"/>
      <c r="FAC235" s="287"/>
      <c r="FAD235" s="287"/>
      <c r="FAE235" s="287"/>
      <c r="FAF235" s="287"/>
      <c r="FAG235" s="287"/>
      <c r="FAH235" s="287"/>
      <c r="FAI235" s="287"/>
      <c r="FAJ235" s="287"/>
      <c r="FAK235" s="287"/>
      <c r="FAL235" s="287"/>
      <c r="FAM235" s="287"/>
      <c r="FAN235" s="287"/>
      <c r="FAO235" s="287"/>
      <c r="FAP235" s="287"/>
      <c r="FAQ235" s="287"/>
      <c r="FAR235" s="287"/>
      <c r="FAS235" s="287"/>
      <c r="FAT235" s="287"/>
      <c r="FAU235" s="287"/>
      <c r="FAV235" s="287"/>
      <c r="FAW235" s="287"/>
      <c r="FAX235" s="287"/>
      <c r="FAY235" s="287"/>
      <c r="FAZ235" s="287"/>
      <c r="FBA235" s="287"/>
      <c r="FBB235" s="287"/>
      <c r="FBC235" s="287"/>
      <c r="FBD235" s="287"/>
      <c r="FBE235" s="287"/>
      <c r="FBF235" s="287"/>
      <c r="FBG235" s="287"/>
      <c r="FBH235" s="287"/>
      <c r="FBI235" s="287"/>
      <c r="FBJ235" s="287"/>
      <c r="FBK235" s="287"/>
      <c r="FBL235" s="287"/>
      <c r="FBM235" s="287"/>
      <c r="FBN235" s="287"/>
      <c r="FBO235" s="287"/>
      <c r="FBP235" s="287"/>
      <c r="FBQ235" s="287"/>
      <c r="FBR235" s="287"/>
      <c r="FBS235" s="287"/>
      <c r="FBT235" s="287"/>
      <c r="FBU235" s="287"/>
      <c r="FBV235" s="287"/>
      <c r="FBW235" s="287"/>
      <c r="FBX235" s="287"/>
      <c r="FBY235" s="287"/>
      <c r="FBZ235" s="287"/>
      <c r="FCA235" s="287"/>
      <c r="FCB235" s="287"/>
      <c r="FCC235" s="287"/>
      <c r="FCD235" s="287"/>
      <c r="FCE235" s="287"/>
      <c r="FCF235" s="287"/>
      <c r="FCG235" s="287"/>
      <c r="FCH235" s="287"/>
      <c r="FCI235" s="287"/>
      <c r="FCJ235" s="287"/>
      <c r="FCK235" s="287"/>
      <c r="FCL235" s="287"/>
      <c r="FCM235" s="287"/>
      <c r="FCN235" s="287"/>
      <c r="FCO235" s="287"/>
      <c r="FCP235" s="287"/>
      <c r="FCQ235" s="287"/>
      <c r="FCR235" s="287"/>
      <c r="FCS235" s="287"/>
      <c r="FCT235" s="287"/>
      <c r="FCU235" s="287"/>
      <c r="FCV235" s="287"/>
      <c r="FCW235" s="287"/>
      <c r="FCX235" s="287"/>
      <c r="FCY235" s="287"/>
      <c r="FCZ235" s="287"/>
      <c r="FDA235" s="287"/>
      <c r="FDB235" s="287"/>
      <c r="FDC235" s="287"/>
      <c r="FDD235" s="287"/>
      <c r="FDE235" s="287"/>
      <c r="FDF235" s="287"/>
      <c r="FDG235" s="287"/>
      <c r="FDH235" s="287"/>
      <c r="FDI235" s="287"/>
      <c r="FDJ235" s="287"/>
      <c r="FDK235" s="287"/>
      <c r="FDL235" s="287"/>
      <c r="FDM235" s="287"/>
      <c r="FDN235" s="287"/>
      <c r="FDO235" s="287"/>
      <c r="FDP235" s="287"/>
      <c r="FDQ235" s="287"/>
      <c r="FDR235" s="287"/>
      <c r="FDS235" s="287"/>
      <c r="FDT235" s="287"/>
      <c r="FDU235" s="287"/>
      <c r="FDV235" s="287"/>
      <c r="FDW235" s="287"/>
      <c r="FDX235" s="287"/>
      <c r="FDY235" s="287"/>
      <c r="FDZ235" s="287"/>
      <c r="FEA235" s="287"/>
      <c r="FEB235" s="287"/>
      <c r="FEC235" s="287"/>
      <c r="FED235" s="287"/>
      <c r="FEE235" s="287"/>
      <c r="FEF235" s="287"/>
      <c r="FEG235" s="287"/>
      <c r="FEH235" s="287"/>
      <c r="FEI235" s="287"/>
      <c r="FEJ235" s="287"/>
      <c r="FEK235" s="287"/>
      <c r="FEL235" s="287"/>
      <c r="FEM235" s="287"/>
      <c r="FEN235" s="287"/>
      <c r="FEO235" s="287"/>
      <c r="FEP235" s="287"/>
      <c r="FEQ235" s="287"/>
      <c r="FER235" s="287"/>
      <c r="FES235" s="287"/>
      <c r="FET235" s="287"/>
      <c r="FEU235" s="287"/>
      <c r="FEV235" s="287"/>
      <c r="FEW235" s="287"/>
      <c r="FEX235" s="287"/>
      <c r="FEY235" s="287"/>
      <c r="FEZ235" s="287"/>
      <c r="FFA235" s="287"/>
      <c r="FFB235" s="287"/>
      <c r="FFC235" s="287"/>
      <c r="FFD235" s="287"/>
      <c r="FFE235" s="287"/>
      <c r="FFF235" s="287"/>
      <c r="FFG235" s="287"/>
      <c r="FFH235" s="287"/>
      <c r="FFI235" s="287"/>
      <c r="FFJ235" s="287"/>
      <c r="FFK235" s="287"/>
      <c r="FFL235" s="287"/>
      <c r="FFM235" s="287"/>
      <c r="FFN235" s="287"/>
      <c r="FFO235" s="287"/>
      <c r="FFP235" s="287"/>
      <c r="FFQ235" s="287"/>
      <c r="FFR235" s="287"/>
      <c r="FFS235" s="287"/>
      <c r="FFT235" s="287"/>
      <c r="FFU235" s="287"/>
      <c r="FFV235" s="287"/>
      <c r="FFW235" s="287"/>
      <c r="FFX235" s="287"/>
      <c r="FFY235" s="287"/>
      <c r="FFZ235" s="287"/>
      <c r="FGA235" s="287"/>
      <c r="FGB235" s="287"/>
      <c r="FGC235" s="287"/>
      <c r="FGD235" s="287"/>
      <c r="FGE235" s="287"/>
      <c r="FGF235" s="287"/>
      <c r="FGG235" s="287"/>
      <c r="FGH235" s="287"/>
      <c r="FGI235" s="287"/>
      <c r="FGJ235" s="287"/>
      <c r="FGK235" s="287"/>
      <c r="FGL235" s="287"/>
      <c r="FGM235" s="287"/>
      <c r="FGN235" s="287"/>
      <c r="FGO235" s="287"/>
      <c r="FGP235" s="287"/>
      <c r="FGQ235" s="287"/>
      <c r="FGR235" s="287"/>
      <c r="FGS235" s="287"/>
      <c r="FGT235" s="287"/>
      <c r="FGU235" s="287"/>
      <c r="FGV235" s="287"/>
      <c r="FGW235" s="287"/>
      <c r="FGX235" s="287"/>
      <c r="FGY235" s="287"/>
      <c r="FGZ235" s="287"/>
      <c r="FHA235" s="287"/>
      <c r="FHB235" s="287"/>
      <c r="FHC235" s="287"/>
      <c r="FHD235" s="287"/>
      <c r="FHE235" s="287"/>
      <c r="FHF235" s="287"/>
      <c r="FHG235" s="287"/>
      <c r="FHH235" s="287"/>
      <c r="FHI235" s="287"/>
      <c r="FHJ235" s="287"/>
      <c r="FHK235" s="287"/>
      <c r="FHL235" s="287"/>
      <c r="FHM235" s="287"/>
      <c r="FHN235" s="287"/>
      <c r="FHO235" s="287"/>
      <c r="FHP235" s="287"/>
      <c r="FHQ235" s="287"/>
      <c r="FHR235" s="287"/>
      <c r="FHS235" s="287"/>
      <c r="FHT235" s="287"/>
      <c r="FHU235" s="287"/>
      <c r="FHV235" s="287"/>
      <c r="FHW235" s="287"/>
      <c r="FHX235" s="287"/>
      <c r="FHY235" s="287"/>
      <c r="FHZ235" s="287"/>
      <c r="FIA235" s="287"/>
      <c r="FIB235" s="287"/>
      <c r="FIC235" s="287"/>
      <c r="FID235" s="287"/>
      <c r="FIE235" s="287"/>
      <c r="FIF235" s="287"/>
      <c r="FIG235" s="287"/>
      <c r="FIH235" s="287"/>
      <c r="FII235" s="287"/>
      <c r="FIJ235" s="287"/>
      <c r="FIK235" s="287"/>
      <c r="FIL235" s="287"/>
      <c r="FIM235" s="287"/>
      <c r="FIN235" s="287"/>
      <c r="FIO235" s="287"/>
      <c r="FIP235" s="287"/>
      <c r="FIQ235" s="287"/>
      <c r="FIR235" s="287"/>
      <c r="FIS235" s="287"/>
      <c r="FIT235" s="287"/>
      <c r="FIU235" s="287"/>
      <c r="FIV235" s="287"/>
      <c r="FIW235" s="287"/>
      <c r="FIX235" s="287"/>
      <c r="FIY235" s="287"/>
      <c r="FIZ235" s="287"/>
      <c r="FJA235" s="287"/>
      <c r="FJB235" s="287"/>
      <c r="FJC235" s="287"/>
      <c r="FJD235" s="287"/>
      <c r="FJE235" s="287"/>
      <c r="FJF235" s="287"/>
      <c r="FJG235" s="287"/>
      <c r="FJH235" s="287"/>
      <c r="FJI235" s="287"/>
      <c r="FJJ235" s="287"/>
      <c r="FJK235" s="287"/>
      <c r="FJL235" s="287"/>
      <c r="FJM235" s="287"/>
      <c r="FJN235" s="287"/>
      <c r="FJO235" s="287"/>
      <c r="FJP235" s="287"/>
      <c r="FJQ235" s="287"/>
      <c r="FJR235" s="287"/>
      <c r="FJS235" s="287"/>
      <c r="FJT235" s="287"/>
      <c r="FJU235" s="287"/>
      <c r="FJV235" s="287"/>
      <c r="FJW235" s="287"/>
      <c r="FJX235" s="287"/>
      <c r="FJY235" s="287"/>
      <c r="FJZ235" s="287"/>
      <c r="FKA235" s="287"/>
      <c r="FKB235" s="287"/>
      <c r="FKC235" s="287"/>
      <c r="FKD235" s="287"/>
      <c r="FKE235" s="287"/>
      <c r="FKF235" s="287"/>
      <c r="FKG235" s="287"/>
      <c r="FKH235" s="287"/>
      <c r="FKI235" s="287"/>
      <c r="FKJ235" s="287"/>
      <c r="FKK235" s="287"/>
      <c r="FKL235" s="287"/>
      <c r="FKM235" s="287"/>
      <c r="FKN235" s="287"/>
      <c r="FKO235" s="287"/>
      <c r="FKP235" s="287"/>
      <c r="FKQ235" s="287"/>
      <c r="FKR235" s="287"/>
      <c r="FKS235" s="287"/>
      <c r="FKT235" s="287"/>
      <c r="FKU235" s="287"/>
      <c r="FKV235" s="287"/>
      <c r="FKW235" s="287"/>
      <c r="FKX235" s="287"/>
      <c r="FKY235" s="287"/>
      <c r="FKZ235" s="287"/>
      <c r="FLA235" s="287"/>
      <c r="FLB235" s="287"/>
      <c r="FLC235" s="287"/>
      <c r="FLD235" s="287"/>
      <c r="FLE235" s="287"/>
      <c r="FLF235" s="287"/>
      <c r="FLG235" s="287"/>
      <c r="FLH235" s="287"/>
      <c r="FLI235" s="287"/>
      <c r="FLJ235" s="287"/>
      <c r="FLK235" s="287"/>
      <c r="FLL235" s="287"/>
      <c r="FLM235" s="287"/>
      <c r="FLN235" s="287"/>
      <c r="FLO235" s="287"/>
      <c r="FLP235" s="287"/>
      <c r="FLQ235" s="287"/>
      <c r="FLR235" s="287"/>
      <c r="FLS235" s="287"/>
      <c r="FLT235" s="287"/>
      <c r="FLU235" s="287"/>
      <c r="FLV235" s="287"/>
      <c r="FLW235" s="287"/>
      <c r="FLX235" s="287"/>
      <c r="FLY235" s="287"/>
      <c r="FLZ235" s="287"/>
      <c r="FMA235" s="287"/>
      <c r="FMB235" s="287"/>
      <c r="FMC235" s="287"/>
      <c r="FMD235" s="287"/>
      <c r="FME235" s="287"/>
      <c r="FMF235" s="287"/>
      <c r="FMG235" s="287"/>
      <c r="FMH235" s="287"/>
      <c r="FMI235" s="287"/>
      <c r="FMJ235" s="287"/>
      <c r="FMK235" s="287"/>
      <c r="FML235" s="287"/>
      <c r="FMM235" s="287"/>
      <c r="FMN235" s="287"/>
      <c r="FMO235" s="287"/>
      <c r="FMP235" s="287"/>
      <c r="FMQ235" s="287"/>
      <c r="FMR235" s="287"/>
      <c r="FMS235" s="287"/>
      <c r="FMT235" s="287"/>
      <c r="FMU235" s="287"/>
      <c r="FMV235" s="287"/>
      <c r="FMW235" s="287"/>
      <c r="FMX235" s="287"/>
      <c r="FMY235" s="287"/>
      <c r="FMZ235" s="287"/>
      <c r="FNA235" s="287"/>
      <c r="FNB235" s="287"/>
      <c r="FNC235" s="287"/>
      <c r="FND235" s="287"/>
      <c r="FNE235" s="287"/>
      <c r="FNF235" s="287"/>
      <c r="FNG235" s="287"/>
      <c r="FNH235" s="287"/>
      <c r="FNI235" s="287"/>
      <c r="FNJ235" s="287"/>
      <c r="FNK235" s="287"/>
      <c r="FNL235" s="287"/>
      <c r="FNM235" s="287"/>
      <c r="FNN235" s="287"/>
      <c r="FNO235" s="287"/>
      <c r="FNP235" s="287"/>
      <c r="FNQ235" s="287"/>
      <c r="FNR235" s="287"/>
      <c r="FNS235" s="287"/>
      <c r="FNT235" s="287"/>
      <c r="FNU235" s="287"/>
      <c r="FNV235" s="287"/>
      <c r="FNW235" s="287"/>
      <c r="FNX235" s="287"/>
      <c r="FNY235" s="287"/>
      <c r="FNZ235" s="287"/>
      <c r="FOA235" s="287"/>
      <c r="FOB235" s="287"/>
      <c r="FOC235" s="287"/>
      <c r="FOD235" s="287"/>
      <c r="FOE235" s="287"/>
      <c r="FOF235" s="287"/>
      <c r="FOG235" s="287"/>
      <c r="FOH235" s="287"/>
      <c r="FOI235" s="287"/>
      <c r="FOJ235" s="287"/>
      <c r="FOK235" s="287"/>
      <c r="FOL235" s="287"/>
      <c r="FOM235" s="287"/>
      <c r="FON235" s="287"/>
      <c r="FOO235" s="287"/>
      <c r="FOP235" s="287"/>
      <c r="FOQ235" s="287"/>
      <c r="FOR235" s="287"/>
      <c r="FOS235" s="287"/>
      <c r="FOT235" s="287"/>
      <c r="FOU235" s="287"/>
      <c r="FOV235" s="287"/>
      <c r="FOW235" s="287"/>
      <c r="FOX235" s="287"/>
      <c r="FOY235" s="287"/>
      <c r="FOZ235" s="287"/>
      <c r="FPA235" s="287"/>
      <c r="FPB235" s="287"/>
      <c r="FPC235" s="287"/>
      <c r="FPD235" s="287"/>
      <c r="FPE235" s="287"/>
      <c r="FPF235" s="287"/>
      <c r="FPG235" s="287"/>
      <c r="FPH235" s="287"/>
      <c r="FPI235" s="287"/>
      <c r="FPJ235" s="287"/>
      <c r="FPK235" s="287"/>
      <c r="FPL235" s="287"/>
      <c r="FPM235" s="287"/>
      <c r="FPN235" s="287"/>
      <c r="FPO235" s="287"/>
      <c r="FPP235" s="287"/>
      <c r="FPQ235" s="287"/>
      <c r="FPR235" s="287"/>
      <c r="FPS235" s="287"/>
      <c r="FPT235" s="287"/>
      <c r="FPU235" s="287"/>
      <c r="FPV235" s="287"/>
      <c r="FPW235" s="287"/>
      <c r="FPX235" s="287"/>
      <c r="FPY235" s="287"/>
      <c r="FPZ235" s="287"/>
      <c r="FQA235" s="287"/>
      <c r="FQB235" s="287"/>
      <c r="FQC235" s="287"/>
      <c r="FQD235" s="287"/>
      <c r="FQE235" s="287"/>
      <c r="FQF235" s="287"/>
      <c r="FQG235" s="287"/>
      <c r="FQH235" s="287"/>
      <c r="FQI235" s="287"/>
      <c r="FQJ235" s="287"/>
      <c r="FQK235" s="287"/>
      <c r="FQL235" s="287"/>
      <c r="FQM235" s="287"/>
      <c r="FQN235" s="287"/>
      <c r="FQO235" s="287"/>
      <c r="FQP235" s="287"/>
      <c r="FQQ235" s="287"/>
      <c r="FQR235" s="287"/>
      <c r="FQS235" s="287"/>
      <c r="FQT235" s="287"/>
      <c r="FQU235" s="287"/>
      <c r="FQV235" s="287"/>
      <c r="FQW235" s="287"/>
      <c r="FQX235" s="287"/>
      <c r="FQY235" s="287"/>
      <c r="FQZ235" s="287"/>
      <c r="FRA235" s="287"/>
      <c r="FRB235" s="287"/>
      <c r="FRC235" s="287"/>
      <c r="FRD235" s="287"/>
      <c r="FRE235" s="287"/>
      <c r="FRF235" s="287"/>
      <c r="FRG235" s="287"/>
      <c r="FRH235" s="287"/>
      <c r="FRI235" s="287"/>
      <c r="FRJ235" s="287"/>
      <c r="FRK235" s="287"/>
      <c r="FRL235" s="287"/>
      <c r="FRM235" s="287"/>
      <c r="FRN235" s="287"/>
      <c r="FRO235" s="287"/>
      <c r="FRP235" s="287"/>
      <c r="FRQ235" s="287"/>
      <c r="FRR235" s="287"/>
      <c r="FRS235" s="287"/>
      <c r="FRT235" s="287"/>
      <c r="FRU235" s="287"/>
      <c r="FRV235" s="287"/>
      <c r="FRW235" s="287"/>
      <c r="FRX235" s="287"/>
      <c r="FRY235" s="287"/>
      <c r="FRZ235" s="287"/>
      <c r="FSA235" s="287"/>
      <c r="FSB235" s="287"/>
      <c r="FSC235" s="287"/>
      <c r="FSD235" s="287"/>
      <c r="FSE235" s="287"/>
      <c r="FSF235" s="287"/>
      <c r="FSG235" s="287"/>
      <c r="FSH235" s="287"/>
      <c r="FSI235" s="287"/>
      <c r="FSJ235" s="287"/>
      <c r="FSK235" s="287"/>
      <c r="FSL235" s="287"/>
      <c r="FSM235" s="287"/>
      <c r="FSN235" s="287"/>
      <c r="FSO235" s="287"/>
      <c r="FSP235" s="287"/>
      <c r="FSQ235" s="287"/>
      <c r="FSR235" s="287"/>
      <c r="FSS235" s="287"/>
      <c r="FST235" s="287"/>
      <c r="FSU235" s="287"/>
      <c r="FSV235" s="287"/>
      <c r="FSW235" s="287"/>
      <c r="FSX235" s="287"/>
      <c r="FSY235" s="287"/>
      <c r="FSZ235" s="287"/>
      <c r="FTA235" s="287"/>
      <c r="FTB235" s="287"/>
      <c r="FTC235" s="287"/>
      <c r="FTD235" s="287"/>
      <c r="FTE235" s="287"/>
      <c r="FTF235" s="287"/>
      <c r="FTG235" s="287"/>
      <c r="FTH235" s="287"/>
      <c r="FTI235" s="287"/>
      <c r="FTJ235" s="287"/>
      <c r="FTK235" s="287"/>
      <c r="FTL235" s="287"/>
      <c r="FTM235" s="287"/>
      <c r="FTN235" s="287"/>
      <c r="FTO235" s="287"/>
      <c r="FTP235" s="287"/>
      <c r="FTQ235" s="287"/>
      <c r="FTR235" s="287"/>
      <c r="FTS235" s="287"/>
      <c r="FTT235" s="287"/>
      <c r="FTU235" s="287"/>
      <c r="FTV235" s="287"/>
      <c r="FTW235" s="287"/>
      <c r="FTX235" s="287"/>
      <c r="FTY235" s="287"/>
      <c r="FTZ235" s="287"/>
      <c r="FUA235" s="287"/>
      <c r="FUB235" s="287"/>
      <c r="FUC235" s="287"/>
      <c r="FUD235" s="287"/>
      <c r="FUE235" s="287"/>
      <c r="FUF235" s="287"/>
      <c r="FUG235" s="287"/>
      <c r="FUH235" s="287"/>
      <c r="FUI235" s="287"/>
      <c r="FUJ235" s="287"/>
      <c r="FUK235" s="287"/>
      <c r="FUL235" s="287"/>
      <c r="FUM235" s="287"/>
      <c r="FUN235" s="287"/>
      <c r="FUO235" s="287"/>
      <c r="FUP235" s="287"/>
      <c r="FUQ235" s="287"/>
      <c r="FUR235" s="287"/>
      <c r="FUS235" s="287"/>
      <c r="FUT235" s="287"/>
      <c r="FUU235" s="287"/>
      <c r="FUV235" s="287"/>
      <c r="FUW235" s="287"/>
      <c r="FUX235" s="287"/>
      <c r="FUY235" s="287"/>
      <c r="FUZ235" s="287"/>
      <c r="FVA235" s="287"/>
      <c r="FVB235" s="287"/>
      <c r="FVC235" s="287"/>
      <c r="FVD235" s="287"/>
      <c r="FVE235" s="287"/>
      <c r="FVF235" s="287"/>
      <c r="FVG235" s="287"/>
      <c r="FVH235" s="287"/>
      <c r="FVI235" s="287"/>
      <c r="FVJ235" s="287"/>
      <c r="FVK235" s="287"/>
      <c r="FVL235" s="287"/>
      <c r="FVM235" s="287"/>
      <c r="FVN235" s="287"/>
      <c r="FVO235" s="287"/>
      <c r="FVP235" s="287"/>
      <c r="FVQ235" s="287"/>
      <c r="FVR235" s="287"/>
      <c r="FVS235" s="287"/>
      <c r="FVT235" s="287"/>
      <c r="FVU235" s="287"/>
      <c r="FVV235" s="287"/>
      <c r="FVW235" s="287"/>
      <c r="FVX235" s="287"/>
      <c r="FVY235" s="287"/>
      <c r="FVZ235" s="287"/>
      <c r="FWA235" s="287"/>
      <c r="FWB235" s="287"/>
      <c r="FWC235" s="287"/>
      <c r="FWD235" s="287"/>
      <c r="FWE235" s="287"/>
      <c r="FWF235" s="287"/>
      <c r="FWG235" s="287"/>
      <c r="FWH235" s="287"/>
      <c r="FWI235" s="287"/>
      <c r="FWJ235" s="287"/>
      <c r="FWK235" s="287"/>
      <c r="FWL235" s="287"/>
      <c r="FWM235" s="287"/>
      <c r="FWN235" s="287"/>
      <c r="FWO235" s="287"/>
      <c r="FWP235" s="287"/>
      <c r="FWQ235" s="287"/>
      <c r="FWR235" s="287"/>
      <c r="FWS235" s="287"/>
      <c r="FWT235" s="287"/>
      <c r="FWU235" s="287"/>
      <c r="FWV235" s="287"/>
      <c r="FWW235" s="287"/>
      <c r="FWX235" s="287"/>
      <c r="FWY235" s="287"/>
      <c r="FWZ235" s="287"/>
      <c r="FXA235" s="287"/>
      <c r="FXB235" s="287"/>
      <c r="FXC235" s="287"/>
      <c r="FXD235" s="287"/>
      <c r="FXE235" s="287"/>
      <c r="FXF235" s="287"/>
      <c r="FXG235" s="287"/>
      <c r="FXH235" s="287"/>
      <c r="FXI235" s="287"/>
      <c r="FXJ235" s="287"/>
      <c r="FXK235" s="287"/>
      <c r="FXL235" s="287"/>
      <c r="FXM235" s="287"/>
      <c r="FXN235" s="287"/>
      <c r="FXO235" s="287"/>
      <c r="FXP235" s="287"/>
      <c r="FXQ235" s="287"/>
      <c r="FXR235" s="287"/>
      <c r="FXS235" s="287"/>
      <c r="FXT235" s="287"/>
      <c r="FXU235" s="287"/>
      <c r="FXV235" s="287"/>
      <c r="FXW235" s="287"/>
      <c r="FXX235" s="287"/>
      <c r="FXY235" s="287"/>
      <c r="FXZ235" s="287"/>
      <c r="FYA235" s="287"/>
      <c r="FYB235" s="287"/>
      <c r="FYC235" s="287"/>
      <c r="FYD235" s="287"/>
      <c r="FYE235" s="287"/>
      <c r="FYF235" s="287"/>
      <c r="FYG235" s="287"/>
      <c r="FYH235" s="287"/>
      <c r="FYI235" s="287"/>
      <c r="FYJ235" s="287"/>
      <c r="FYK235" s="287"/>
      <c r="FYL235" s="287"/>
      <c r="FYM235" s="287"/>
      <c r="FYN235" s="287"/>
      <c r="FYO235" s="287"/>
      <c r="FYP235" s="287"/>
      <c r="FYQ235" s="287"/>
      <c r="FYR235" s="287"/>
      <c r="FYS235" s="287"/>
      <c r="FYT235" s="287"/>
      <c r="FYU235" s="287"/>
      <c r="FYV235" s="287"/>
      <c r="FYW235" s="287"/>
      <c r="FYX235" s="287"/>
      <c r="FYY235" s="287"/>
      <c r="FYZ235" s="287"/>
      <c r="FZA235" s="287"/>
      <c r="FZB235" s="287"/>
      <c r="FZC235" s="287"/>
      <c r="FZD235" s="287"/>
      <c r="FZE235" s="287"/>
      <c r="FZF235" s="287"/>
      <c r="FZG235" s="287"/>
      <c r="FZH235" s="287"/>
      <c r="FZI235" s="287"/>
      <c r="FZJ235" s="287"/>
      <c r="FZK235" s="287"/>
      <c r="FZL235" s="287"/>
      <c r="FZM235" s="287"/>
      <c r="FZN235" s="287"/>
      <c r="FZO235" s="287"/>
      <c r="FZP235" s="287"/>
      <c r="FZQ235" s="287"/>
      <c r="FZR235" s="287"/>
      <c r="FZS235" s="287"/>
      <c r="FZT235" s="287"/>
      <c r="FZU235" s="287"/>
      <c r="FZV235" s="287"/>
      <c r="FZW235" s="287"/>
      <c r="FZX235" s="287"/>
      <c r="FZY235" s="287"/>
      <c r="FZZ235" s="287"/>
      <c r="GAA235" s="287"/>
      <c r="GAB235" s="287"/>
      <c r="GAC235" s="287"/>
      <c r="GAD235" s="287"/>
      <c r="GAE235" s="287"/>
      <c r="GAF235" s="287"/>
      <c r="GAG235" s="287"/>
      <c r="GAH235" s="287"/>
      <c r="GAI235" s="287"/>
      <c r="GAJ235" s="287"/>
      <c r="GAK235" s="287"/>
      <c r="GAL235" s="287"/>
      <c r="GAM235" s="287"/>
      <c r="GAN235" s="287"/>
      <c r="GAO235" s="287"/>
      <c r="GAP235" s="287"/>
      <c r="GAQ235" s="287"/>
      <c r="GAR235" s="287"/>
      <c r="GAS235" s="287"/>
      <c r="GAT235" s="287"/>
      <c r="GAU235" s="287"/>
      <c r="GAV235" s="287"/>
      <c r="GAW235" s="287"/>
      <c r="GAX235" s="287"/>
      <c r="GAY235" s="287"/>
      <c r="GAZ235" s="287"/>
      <c r="GBA235" s="287"/>
      <c r="GBB235" s="287"/>
      <c r="GBC235" s="287"/>
      <c r="GBD235" s="287"/>
      <c r="GBE235" s="287"/>
      <c r="GBF235" s="287"/>
      <c r="GBG235" s="287"/>
      <c r="GBH235" s="287"/>
      <c r="GBI235" s="287"/>
      <c r="GBJ235" s="287"/>
      <c r="GBK235" s="287"/>
      <c r="GBL235" s="287"/>
      <c r="GBM235" s="287"/>
      <c r="GBN235" s="287"/>
      <c r="GBO235" s="287"/>
      <c r="GBP235" s="287"/>
      <c r="GBQ235" s="287"/>
      <c r="GBR235" s="287"/>
      <c r="GBS235" s="287"/>
      <c r="GBT235" s="287"/>
      <c r="GBU235" s="287"/>
      <c r="GBV235" s="287"/>
      <c r="GBW235" s="287"/>
      <c r="GBX235" s="287"/>
      <c r="GBY235" s="287"/>
      <c r="GBZ235" s="287"/>
      <c r="GCA235" s="287"/>
      <c r="GCB235" s="287"/>
      <c r="GCC235" s="287"/>
      <c r="GCD235" s="287"/>
      <c r="GCE235" s="287"/>
      <c r="GCF235" s="287"/>
      <c r="GCG235" s="287"/>
      <c r="GCH235" s="287"/>
      <c r="GCI235" s="287"/>
      <c r="GCJ235" s="287"/>
      <c r="GCK235" s="287"/>
      <c r="GCL235" s="287"/>
      <c r="GCM235" s="287"/>
      <c r="GCN235" s="287"/>
      <c r="GCO235" s="287"/>
      <c r="GCP235" s="287"/>
      <c r="GCQ235" s="287"/>
      <c r="GCR235" s="287"/>
      <c r="GCS235" s="287"/>
      <c r="GCT235" s="287"/>
      <c r="GCU235" s="287"/>
      <c r="GCV235" s="287"/>
      <c r="GCW235" s="287"/>
      <c r="GCX235" s="287"/>
      <c r="GCY235" s="287"/>
      <c r="GCZ235" s="287"/>
      <c r="GDA235" s="287"/>
      <c r="GDB235" s="287"/>
      <c r="GDC235" s="287"/>
      <c r="GDD235" s="287"/>
      <c r="GDE235" s="287"/>
      <c r="GDF235" s="287"/>
      <c r="GDG235" s="287"/>
      <c r="GDH235" s="287"/>
      <c r="GDI235" s="287"/>
      <c r="GDJ235" s="287"/>
      <c r="GDK235" s="287"/>
      <c r="GDL235" s="287"/>
      <c r="GDM235" s="287"/>
      <c r="GDN235" s="287"/>
      <c r="GDO235" s="287"/>
      <c r="GDP235" s="287"/>
      <c r="GDQ235" s="287"/>
      <c r="GDR235" s="287"/>
      <c r="GDS235" s="287"/>
      <c r="GDT235" s="287"/>
      <c r="GDU235" s="287"/>
      <c r="GDV235" s="287"/>
      <c r="GDW235" s="287"/>
      <c r="GDX235" s="287"/>
      <c r="GDY235" s="287"/>
      <c r="GDZ235" s="287"/>
      <c r="GEA235" s="287"/>
      <c r="GEB235" s="287"/>
      <c r="GEC235" s="287"/>
      <c r="GED235" s="287"/>
      <c r="GEE235" s="287"/>
      <c r="GEF235" s="287"/>
      <c r="GEG235" s="287"/>
      <c r="GEH235" s="287"/>
      <c r="GEI235" s="287"/>
      <c r="GEJ235" s="287"/>
      <c r="GEK235" s="287"/>
      <c r="GEL235" s="287"/>
      <c r="GEM235" s="287"/>
      <c r="GEN235" s="287"/>
      <c r="GEO235" s="287"/>
      <c r="GEP235" s="287"/>
      <c r="GEQ235" s="287"/>
      <c r="GER235" s="287"/>
      <c r="GES235" s="287"/>
      <c r="GET235" s="287"/>
      <c r="GEU235" s="287"/>
      <c r="GEV235" s="287"/>
      <c r="GEW235" s="287"/>
      <c r="GEX235" s="287"/>
      <c r="GEY235" s="287"/>
      <c r="GEZ235" s="287"/>
      <c r="GFA235" s="287"/>
      <c r="GFB235" s="287"/>
      <c r="GFC235" s="287"/>
      <c r="GFD235" s="287"/>
      <c r="GFE235" s="287"/>
      <c r="GFF235" s="287"/>
      <c r="GFG235" s="287"/>
      <c r="GFH235" s="287"/>
      <c r="GFI235" s="287"/>
      <c r="GFJ235" s="287"/>
      <c r="GFK235" s="287"/>
      <c r="GFL235" s="287"/>
      <c r="GFM235" s="287"/>
      <c r="GFN235" s="287"/>
      <c r="GFO235" s="287"/>
      <c r="GFP235" s="287"/>
      <c r="GFQ235" s="287"/>
      <c r="GFR235" s="287"/>
      <c r="GFS235" s="287"/>
      <c r="GFT235" s="287"/>
      <c r="GFU235" s="287"/>
      <c r="GFV235" s="287"/>
      <c r="GFW235" s="287"/>
      <c r="GFX235" s="287"/>
      <c r="GFY235" s="287"/>
      <c r="GFZ235" s="287"/>
      <c r="GGA235" s="287"/>
      <c r="GGB235" s="287"/>
      <c r="GGC235" s="287"/>
      <c r="GGD235" s="287"/>
      <c r="GGE235" s="287"/>
      <c r="GGF235" s="287"/>
      <c r="GGG235" s="287"/>
      <c r="GGH235" s="287"/>
      <c r="GGI235" s="287"/>
      <c r="GGJ235" s="287"/>
      <c r="GGK235" s="287"/>
      <c r="GGL235" s="287"/>
      <c r="GGM235" s="287"/>
      <c r="GGN235" s="287"/>
      <c r="GGO235" s="287"/>
      <c r="GGP235" s="287"/>
      <c r="GGQ235" s="287"/>
      <c r="GGR235" s="287"/>
      <c r="GGS235" s="287"/>
      <c r="GGT235" s="287"/>
      <c r="GGU235" s="287"/>
      <c r="GGV235" s="287"/>
      <c r="GGW235" s="287"/>
      <c r="GGX235" s="287"/>
      <c r="GGY235" s="287"/>
      <c r="GGZ235" s="287"/>
      <c r="GHA235" s="287"/>
      <c r="GHB235" s="287"/>
      <c r="GHC235" s="287"/>
      <c r="GHD235" s="287"/>
      <c r="GHE235" s="287"/>
      <c r="GHF235" s="287"/>
      <c r="GHG235" s="287"/>
      <c r="GHH235" s="287"/>
      <c r="GHI235" s="287"/>
      <c r="GHJ235" s="287"/>
      <c r="GHK235" s="287"/>
      <c r="GHL235" s="287"/>
      <c r="GHM235" s="287"/>
      <c r="GHN235" s="287"/>
      <c r="GHO235" s="287"/>
      <c r="GHP235" s="287"/>
      <c r="GHQ235" s="287"/>
      <c r="GHR235" s="287"/>
      <c r="GHS235" s="287"/>
      <c r="GHT235" s="287"/>
      <c r="GHU235" s="287"/>
      <c r="GHV235" s="287"/>
      <c r="GHW235" s="287"/>
      <c r="GHX235" s="287"/>
      <c r="GHY235" s="287"/>
      <c r="GHZ235" s="287"/>
      <c r="GIA235" s="287"/>
      <c r="GIB235" s="287"/>
      <c r="GIC235" s="287"/>
      <c r="GID235" s="287"/>
      <c r="GIE235" s="287"/>
      <c r="GIF235" s="287"/>
      <c r="GIG235" s="287"/>
      <c r="GIH235" s="287"/>
      <c r="GII235" s="287"/>
      <c r="GIJ235" s="287"/>
      <c r="GIK235" s="287"/>
      <c r="GIL235" s="287"/>
      <c r="GIM235" s="287"/>
      <c r="GIN235" s="287"/>
      <c r="GIO235" s="287"/>
      <c r="GIP235" s="287"/>
      <c r="GIQ235" s="287"/>
      <c r="GIR235" s="287"/>
      <c r="GIS235" s="287"/>
      <c r="GIT235" s="287"/>
      <c r="GIU235" s="287"/>
      <c r="GIV235" s="287"/>
      <c r="GIW235" s="287"/>
      <c r="GIX235" s="287"/>
      <c r="GIY235" s="287"/>
      <c r="GIZ235" s="287"/>
      <c r="GJA235" s="287"/>
      <c r="GJB235" s="287"/>
      <c r="GJC235" s="287"/>
      <c r="GJD235" s="287"/>
      <c r="GJE235" s="287"/>
      <c r="GJF235" s="287"/>
      <c r="GJG235" s="287"/>
      <c r="GJH235" s="287"/>
      <c r="GJI235" s="287"/>
      <c r="GJJ235" s="287"/>
      <c r="GJK235" s="287"/>
      <c r="GJL235" s="287"/>
      <c r="GJM235" s="287"/>
      <c r="GJN235" s="287"/>
      <c r="GJO235" s="287"/>
      <c r="GJP235" s="287"/>
      <c r="GJQ235" s="287"/>
      <c r="GJR235" s="287"/>
      <c r="GJS235" s="287"/>
      <c r="GJT235" s="287"/>
      <c r="GJU235" s="287"/>
      <c r="GJV235" s="287"/>
      <c r="GJW235" s="287"/>
      <c r="GJX235" s="287"/>
      <c r="GJY235" s="287"/>
      <c r="GJZ235" s="287"/>
      <c r="GKA235" s="287"/>
      <c r="GKB235" s="287"/>
      <c r="GKC235" s="287"/>
      <c r="GKD235" s="287"/>
      <c r="GKE235" s="287"/>
      <c r="GKF235" s="287"/>
      <c r="GKG235" s="287"/>
      <c r="GKH235" s="287"/>
      <c r="GKI235" s="287"/>
      <c r="GKJ235" s="287"/>
      <c r="GKK235" s="287"/>
      <c r="GKL235" s="287"/>
      <c r="GKM235" s="287"/>
      <c r="GKN235" s="287"/>
      <c r="GKO235" s="287"/>
      <c r="GKP235" s="287"/>
      <c r="GKQ235" s="287"/>
      <c r="GKR235" s="287"/>
      <c r="GKS235" s="287"/>
      <c r="GKT235" s="287"/>
      <c r="GKU235" s="287"/>
      <c r="GKV235" s="287"/>
      <c r="GKW235" s="287"/>
      <c r="GKX235" s="287"/>
      <c r="GKY235" s="287"/>
      <c r="GKZ235" s="287"/>
      <c r="GLA235" s="287"/>
      <c r="GLB235" s="287"/>
      <c r="GLC235" s="287"/>
      <c r="GLD235" s="287"/>
      <c r="GLE235" s="287"/>
      <c r="GLF235" s="287"/>
      <c r="GLG235" s="287"/>
      <c r="GLH235" s="287"/>
      <c r="GLI235" s="287"/>
      <c r="GLJ235" s="287"/>
      <c r="GLK235" s="287"/>
      <c r="GLL235" s="287"/>
      <c r="GLM235" s="287"/>
      <c r="GLN235" s="287"/>
      <c r="GLO235" s="287"/>
      <c r="GLP235" s="287"/>
      <c r="GLQ235" s="287"/>
      <c r="GLR235" s="287"/>
      <c r="GLS235" s="287"/>
      <c r="GLT235" s="287"/>
      <c r="GLU235" s="287"/>
      <c r="GLV235" s="287"/>
      <c r="GLW235" s="287"/>
      <c r="GLX235" s="287"/>
      <c r="GLY235" s="287"/>
      <c r="GLZ235" s="287"/>
      <c r="GMA235" s="287"/>
      <c r="GMB235" s="287"/>
      <c r="GMC235" s="287"/>
      <c r="GMD235" s="287"/>
      <c r="GME235" s="287"/>
      <c r="GMF235" s="287"/>
      <c r="GMG235" s="287"/>
      <c r="GMH235" s="287"/>
      <c r="GMI235" s="287"/>
      <c r="GMJ235" s="287"/>
      <c r="GMK235" s="287"/>
      <c r="GML235" s="287"/>
      <c r="GMM235" s="287"/>
      <c r="GMN235" s="287"/>
      <c r="GMO235" s="287"/>
      <c r="GMP235" s="287"/>
      <c r="GMQ235" s="287"/>
      <c r="GMR235" s="287"/>
      <c r="GMS235" s="287"/>
      <c r="GMT235" s="287"/>
      <c r="GMU235" s="287"/>
      <c r="GMV235" s="287"/>
      <c r="GMW235" s="287"/>
      <c r="GMX235" s="287"/>
      <c r="GMY235" s="287"/>
      <c r="GMZ235" s="287"/>
      <c r="GNA235" s="287"/>
      <c r="GNB235" s="287"/>
      <c r="GNC235" s="287"/>
      <c r="GND235" s="287"/>
      <c r="GNE235" s="287"/>
      <c r="GNF235" s="287"/>
      <c r="GNG235" s="287"/>
      <c r="GNH235" s="287"/>
      <c r="GNI235" s="287"/>
      <c r="GNJ235" s="287"/>
      <c r="GNK235" s="287"/>
      <c r="GNL235" s="287"/>
      <c r="GNM235" s="287"/>
      <c r="GNN235" s="287"/>
      <c r="GNO235" s="287"/>
      <c r="GNP235" s="287"/>
      <c r="GNQ235" s="287"/>
      <c r="GNR235" s="287"/>
      <c r="GNS235" s="287"/>
      <c r="GNT235" s="287"/>
      <c r="GNU235" s="287"/>
      <c r="GNV235" s="287"/>
      <c r="GNW235" s="287"/>
      <c r="GNX235" s="287"/>
      <c r="GNY235" s="287"/>
      <c r="GNZ235" s="287"/>
      <c r="GOA235" s="287"/>
      <c r="GOB235" s="287"/>
      <c r="GOC235" s="287"/>
      <c r="GOD235" s="287"/>
      <c r="GOE235" s="287"/>
      <c r="GOF235" s="287"/>
      <c r="GOG235" s="287"/>
      <c r="GOH235" s="287"/>
      <c r="GOI235" s="287"/>
      <c r="GOJ235" s="287"/>
      <c r="GOK235" s="287"/>
      <c r="GOL235" s="287"/>
      <c r="GOM235" s="287"/>
      <c r="GON235" s="287"/>
      <c r="GOO235" s="287"/>
      <c r="GOP235" s="287"/>
      <c r="GOQ235" s="287"/>
      <c r="GOR235" s="287"/>
      <c r="GOS235" s="287"/>
      <c r="GOT235" s="287"/>
      <c r="GOU235" s="287"/>
      <c r="GOV235" s="287"/>
      <c r="GOW235" s="287"/>
      <c r="GOX235" s="287"/>
      <c r="GOY235" s="287"/>
      <c r="GOZ235" s="287"/>
      <c r="GPA235" s="287"/>
      <c r="GPB235" s="287"/>
      <c r="GPC235" s="287"/>
      <c r="GPD235" s="287"/>
      <c r="GPE235" s="287"/>
      <c r="GPF235" s="287"/>
      <c r="GPG235" s="287"/>
      <c r="GPH235" s="287"/>
      <c r="GPI235" s="287"/>
      <c r="GPJ235" s="287"/>
      <c r="GPK235" s="287"/>
      <c r="GPL235" s="287"/>
      <c r="GPM235" s="287"/>
      <c r="GPN235" s="287"/>
      <c r="GPO235" s="287"/>
      <c r="GPP235" s="287"/>
      <c r="GPQ235" s="287"/>
      <c r="GPR235" s="287"/>
      <c r="GPS235" s="287"/>
      <c r="GPT235" s="287"/>
      <c r="GPU235" s="287"/>
      <c r="GPV235" s="287"/>
      <c r="GPW235" s="287"/>
      <c r="GPX235" s="287"/>
      <c r="GPY235" s="287"/>
      <c r="GPZ235" s="287"/>
      <c r="GQA235" s="287"/>
      <c r="GQB235" s="287"/>
      <c r="GQC235" s="287"/>
      <c r="GQD235" s="287"/>
      <c r="GQE235" s="287"/>
      <c r="GQF235" s="287"/>
      <c r="GQG235" s="287"/>
      <c r="GQH235" s="287"/>
      <c r="GQI235" s="287"/>
      <c r="GQJ235" s="287"/>
      <c r="GQK235" s="287"/>
      <c r="GQL235" s="287"/>
      <c r="GQM235" s="287"/>
      <c r="GQN235" s="287"/>
      <c r="GQO235" s="287"/>
      <c r="GQP235" s="287"/>
      <c r="GQQ235" s="287"/>
      <c r="GQR235" s="287"/>
      <c r="GQS235" s="287"/>
      <c r="GQT235" s="287"/>
      <c r="GQU235" s="287"/>
      <c r="GQV235" s="287"/>
      <c r="GQW235" s="287"/>
      <c r="GQX235" s="287"/>
      <c r="GQY235" s="287"/>
      <c r="GQZ235" s="287"/>
      <c r="GRA235" s="287"/>
      <c r="GRB235" s="287"/>
      <c r="GRC235" s="287"/>
      <c r="GRD235" s="287"/>
      <c r="GRE235" s="287"/>
      <c r="GRF235" s="287"/>
      <c r="GRG235" s="287"/>
      <c r="GRH235" s="287"/>
      <c r="GRI235" s="287"/>
      <c r="GRJ235" s="287"/>
      <c r="GRK235" s="287"/>
      <c r="GRL235" s="287"/>
      <c r="GRM235" s="287"/>
      <c r="GRN235" s="287"/>
      <c r="GRO235" s="287"/>
      <c r="GRP235" s="287"/>
      <c r="GRQ235" s="287"/>
      <c r="GRR235" s="287"/>
      <c r="GRS235" s="287"/>
      <c r="GRT235" s="287"/>
      <c r="GRU235" s="287"/>
      <c r="GRV235" s="287"/>
      <c r="GRW235" s="287"/>
      <c r="GRX235" s="287"/>
      <c r="GRY235" s="287"/>
      <c r="GRZ235" s="287"/>
      <c r="GSA235" s="287"/>
      <c r="GSB235" s="287"/>
      <c r="GSC235" s="287"/>
      <c r="GSD235" s="287"/>
      <c r="GSE235" s="287"/>
      <c r="GSF235" s="287"/>
      <c r="GSG235" s="287"/>
      <c r="GSH235" s="287"/>
      <c r="GSI235" s="287"/>
      <c r="GSJ235" s="287"/>
      <c r="GSK235" s="287"/>
      <c r="GSL235" s="287"/>
      <c r="GSM235" s="287"/>
      <c r="GSN235" s="287"/>
      <c r="GSO235" s="287"/>
      <c r="GSP235" s="287"/>
      <c r="GSQ235" s="287"/>
      <c r="GSR235" s="287"/>
      <c r="GSS235" s="287"/>
      <c r="GST235" s="287"/>
      <c r="GSU235" s="287"/>
      <c r="GSV235" s="287"/>
      <c r="GSW235" s="287"/>
      <c r="GSX235" s="287"/>
      <c r="GSY235" s="287"/>
      <c r="GSZ235" s="287"/>
      <c r="GTA235" s="287"/>
      <c r="GTB235" s="287"/>
      <c r="GTC235" s="287"/>
      <c r="GTD235" s="287"/>
      <c r="GTE235" s="287"/>
      <c r="GTF235" s="287"/>
      <c r="GTG235" s="287"/>
      <c r="GTH235" s="287"/>
      <c r="GTI235" s="287"/>
      <c r="GTJ235" s="287"/>
      <c r="GTK235" s="287"/>
      <c r="GTL235" s="287"/>
      <c r="GTM235" s="287"/>
      <c r="GTN235" s="287"/>
      <c r="GTO235" s="287"/>
      <c r="GTP235" s="287"/>
      <c r="GTQ235" s="287"/>
      <c r="GTR235" s="287"/>
      <c r="GTS235" s="287"/>
      <c r="GTT235" s="287"/>
      <c r="GTU235" s="287"/>
      <c r="GTV235" s="287"/>
      <c r="GTW235" s="287"/>
      <c r="GTX235" s="287"/>
      <c r="GTY235" s="287"/>
      <c r="GTZ235" s="287"/>
      <c r="GUA235" s="287"/>
      <c r="GUB235" s="287"/>
      <c r="GUC235" s="287"/>
      <c r="GUD235" s="287"/>
      <c r="GUE235" s="287"/>
      <c r="GUF235" s="287"/>
      <c r="GUG235" s="287"/>
      <c r="GUH235" s="287"/>
      <c r="GUI235" s="287"/>
      <c r="GUJ235" s="287"/>
      <c r="GUK235" s="287"/>
      <c r="GUL235" s="287"/>
      <c r="GUM235" s="287"/>
      <c r="GUN235" s="287"/>
      <c r="GUO235" s="287"/>
      <c r="GUP235" s="287"/>
      <c r="GUQ235" s="287"/>
      <c r="GUR235" s="287"/>
      <c r="GUS235" s="287"/>
      <c r="GUT235" s="287"/>
      <c r="GUU235" s="287"/>
      <c r="GUV235" s="287"/>
      <c r="GUW235" s="287"/>
      <c r="GUX235" s="287"/>
      <c r="GUY235" s="287"/>
      <c r="GUZ235" s="287"/>
      <c r="GVA235" s="287"/>
      <c r="GVB235" s="287"/>
      <c r="GVC235" s="287"/>
      <c r="GVD235" s="287"/>
      <c r="GVE235" s="287"/>
      <c r="GVF235" s="287"/>
      <c r="GVG235" s="287"/>
      <c r="GVH235" s="287"/>
      <c r="GVI235" s="287"/>
      <c r="GVJ235" s="287"/>
      <c r="GVK235" s="287"/>
      <c r="GVL235" s="287"/>
      <c r="GVM235" s="287"/>
      <c r="GVN235" s="287"/>
      <c r="GVO235" s="287"/>
      <c r="GVP235" s="287"/>
      <c r="GVQ235" s="287"/>
      <c r="GVR235" s="287"/>
      <c r="GVS235" s="287"/>
      <c r="GVT235" s="287"/>
      <c r="GVU235" s="287"/>
      <c r="GVV235" s="287"/>
      <c r="GVW235" s="287"/>
      <c r="GVX235" s="287"/>
      <c r="GVY235" s="287"/>
      <c r="GVZ235" s="287"/>
      <c r="GWA235" s="287"/>
      <c r="GWB235" s="287"/>
      <c r="GWC235" s="287"/>
      <c r="GWD235" s="287"/>
      <c r="GWE235" s="287"/>
      <c r="GWF235" s="287"/>
      <c r="GWG235" s="287"/>
      <c r="GWH235" s="287"/>
      <c r="GWI235" s="287"/>
      <c r="GWJ235" s="287"/>
      <c r="GWK235" s="287"/>
      <c r="GWL235" s="287"/>
      <c r="GWM235" s="287"/>
      <c r="GWN235" s="287"/>
      <c r="GWO235" s="287"/>
      <c r="GWP235" s="287"/>
      <c r="GWQ235" s="287"/>
      <c r="GWR235" s="287"/>
      <c r="GWS235" s="287"/>
      <c r="GWT235" s="287"/>
      <c r="GWU235" s="287"/>
      <c r="GWV235" s="287"/>
      <c r="GWW235" s="287"/>
      <c r="GWX235" s="287"/>
      <c r="GWY235" s="287"/>
      <c r="GWZ235" s="287"/>
      <c r="GXA235" s="287"/>
      <c r="GXB235" s="287"/>
      <c r="GXC235" s="287"/>
      <c r="GXD235" s="287"/>
      <c r="GXE235" s="287"/>
      <c r="GXF235" s="287"/>
      <c r="GXG235" s="287"/>
      <c r="GXH235" s="287"/>
      <c r="GXI235" s="287"/>
      <c r="GXJ235" s="287"/>
      <c r="GXK235" s="287"/>
      <c r="GXL235" s="287"/>
      <c r="GXM235" s="287"/>
      <c r="GXN235" s="287"/>
      <c r="GXO235" s="287"/>
      <c r="GXP235" s="287"/>
      <c r="GXQ235" s="287"/>
      <c r="GXR235" s="287"/>
      <c r="GXS235" s="287"/>
      <c r="GXT235" s="287"/>
      <c r="GXU235" s="287"/>
      <c r="GXV235" s="287"/>
      <c r="GXW235" s="287"/>
      <c r="GXX235" s="287"/>
      <c r="GXY235" s="287"/>
      <c r="GXZ235" s="287"/>
      <c r="GYA235" s="287"/>
      <c r="GYB235" s="287"/>
      <c r="GYC235" s="287"/>
      <c r="GYD235" s="287"/>
      <c r="GYE235" s="287"/>
      <c r="GYF235" s="287"/>
      <c r="GYG235" s="287"/>
      <c r="GYH235" s="287"/>
      <c r="GYI235" s="287"/>
      <c r="GYJ235" s="287"/>
      <c r="GYK235" s="287"/>
      <c r="GYL235" s="287"/>
      <c r="GYM235" s="287"/>
      <c r="GYN235" s="287"/>
      <c r="GYO235" s="287"/>
      <c r="GYP235" s="287"/>
      <c r="GYQ235" s="287"/>
      <c r="GYR235" s="287"/>
      <c r="GYS235" s="287"/>
      <c r="GYT235" s="287"/>
      <c r="GYU235" s="287"/>
      <c r="GYV235" s="287"/>
      <c r="GYW235" s="287"/>
      <c r="GYX235" s="287"/>
      <c r="GYY235" s="287"/>
      <c r="GYZ235" s="287"/>
      <c r="GZA235" s="287"/>
      <c r="GZB235" s="287"/>
      <c r="GZC235" s="287"/>
      <c r="GZD235" s="287"/>
      <c r="GZE235" s="287"/>
      <c r="GZF235" s="287"/>
      <c r="GZG235" s="287"/>
      <c r="GZH235" s="287"/>
      <c r="GZI235" s="287"/>
      <c r="GZJ235" s="287"/>
      <c r="GZK235" s="287"/>
      <c r="GZL235" s="287"/>
      <c r="GZM235" s="287"/>
      <c r="GZN235" s="287"/>
      <c r="GZO235" s="287"/>
      <c r="GZP235" s="287"/>
      <c r="GZQ235" s="287"/>
      <c r="GZR235" s="287"/>
      <c r="GZS235" s="287"/>
      <c r="GZT235" s="287"/>
      <c r="GZU235" s="287"/>
      <c r="GZV235" s="287"/>
      <c r="GZW235" s="287"/>
      <c r="GZX235" s="287"/>
      <c r="GZY235" s="287"/>
      <c r="GZZ235" s="287"/>
      <c r="HAA235" s="287"/>
      <c r="HAB235" s="287"/>
      <c r="HAC235" s="287"/>
      <c r="HAD235" s="287"/>
      <c r="HAE235" s="287"/>
      <c r="HAF235" s="287"/>
      <c r="HAG235" s="287"/>
      <c r="HAH235" s="287"/>
      <c r="HAI235" s="287"/>
      <c r="HAJ235" s="287"/>
      <c r="HAK235" s="287"/>
      <c r="HAL235" s="287"/>
      <c r="HAM235" s="287"/>
      <c r="HAN235" s="287"/>
      <c r="HAO235" s="287"/>
      <c r="HAP235" s="287"/>
      <c r="HAQ235" s="287"/>
      <c r="HAR235" s="287"/>
      <c r="HAS235" s="287"/>
      <c r="HAT235" s="287"/>
      <c r="HAU235" s="287"/>
      <c r="HAV235" s="287"/>
      <c r="HAW235" s="287"/>
      <c r="HAX235" s="287"/>
      <c r="HAY235" s="287"/>
      <c r="HAZ235" s="287"/>
      <c r="HBA235" s="287"/>
      <c r="HBB235" s="287"/>
      <c r="HBC235" s="287"/>
      <c r="HBD235" s="287"/>
      <c r="HBE235" s="287"/>
      <c r="HBF235" s="287"/>
      <c r="HBG235" s="287"/>
      <c r="HBH235" s="287"/>
      <c r="HBI235" s="287"/>
      <c r="HBJ235" s="287"/>
      <c r="HBK235" s="287"/>
      <c r="HBL235" s="287"/>
      <c r="HBM235" s="287"/>
      <c r="HBN235" s="287"/>
      <c r="HBO235" s="287"/>
      <c r="HBP235" s="287"/>
      <c r="HBQ235" s="287"/>
      <c r="HBR235" s="287"/>
      <c r="HBS235" s="287"/>
      <c r="HBT235" s="287"/>
      <c r="HBU235" s="287"/>
      <c r="HBV235" s="287"/>
      <c r="HBW235" s="287"/>
      <c r="HBX235" s="287"/>
      <c r="HBY235" s="287"/>
      <c r="HBZ235" s="287"/>
      <c r="HCA235" s="287"/>
      <c r="HCB235" s="287"/>
      <c r="HCC235" s="287"/>
      <c r="HCD235" s="287"/>
      <c r="HCE235" s="287"/>
      <c r="HCF235" s="287"/>
      <c r="HCG235" s="287"/>
      <c r="HCH235" s="287"/>
      <c r="HCI235" s="287"/>
      <c r="HCJ235" s="287"/>
      <c r="HCK235" s="287"/>
      <c r="HCL235" s="287"/>
      <c r="HCM235" s="287"/>
      <c r="HCN235" s="287"/>
      <c r="HCO235" s="287"/>
      <c r="HCP235" s="287"/>
      <c r="HCQ235" s="287"/>
      <c r="HCR235" s="287"/>
      <c r="HCS235" s="287"/>
      <c r="HCT235" s="287"/>
      <c r="HCU235" s="287"/>
      <c r="HCV235" s="287"/>
      <c r="HCW235" s="287"/>
      <c r="HCX235" s="287"/>
      <c r="HCY235" s="287"/>
      <c r="HCZ235" s="287"/>
      <c r="HDA235" s="287"/>
      <c r="HDB235" s="287"/>
      <c r="HDC235" s="287"/>
      <c r="HDD235" s="287"/>
      <c r="HDE235" s="287"/>
      <c r="HDF235" s="287"/>
      <c r="HDG235" s="287"/>
      <c r="HDH235" s="287"/>
      <c r="HDI235" s="287"/>
      <c r="HDJ235" s="287"/>
      <c r="HDK235" s="287"/>
      <c r="HDL235" s="287"/>
      <c r="HDM235" s="287"/>
      <c r="HDN235" s="287"/>
      <c r="HDO235" s="287"/>
      <c r="HDP235" s="287"/>
      <c r="HDQ235" s="287"/>
      <c r="HDR235" s="287"/>
      <c r="HDS235" s="287"/>
      <c r="HDT235" s="287"/>
      <c r="HDU235" s="287"/>
      <c r="HDV235" s="287"/>
      <c r="HDW235" s="287"/>
      <c r="HDX235" s="287"/>
      <c r="HDY235" s="287"/>
      <c r="HDZ235" s="287"/>
      <c r="HEA235" s="287"/>
      <c r="HEB235" s="287"/>
      <c r="HEC235" s="287"/>
      <c r="HED235" s="287"/>
      <c r="HEE235" s="287"/>
      <c r="HEF235" s="287"/>
      <c r="HEG235" s="287"/>
      <c r="HEH235" s="287"/>
      <c r="HEI235" s="287"/>
      <c r="HEJ235" s="287"/>
      <c r="HEK235" s="287"/>
      <c r="HEL235" s="287"/>
      <c r="HEM235" s="287"/>
      <c r="HEN235" s="287"/>
      <c r="HEO235" s="287"/>
      <c r="HEP235" s="287"/>
      <c r="HEQ235" s="287"/>
      <c r="HER235" s="287"/>
      <c r="HES235" s="287"/>
      <c r="HET235" s="287"/>
      <c r="HEU235" s="287"/>
      <c r="HEV235" s="287"/>
      <c r="HEW235" s="287"/>
      <c r="HEX235" s="287"/>
      <c r="HEY235" s="287"/>
      <c r="HEZ235" s="287"/>
      <c r="HFA235" s="287"/>
      <c r="HFB235" s="287"/>
      <c r="HFC235" s="287"/>
      <c r="HFD235" s="287"/>
      <c r="HFE235" s="287"/>
      <c r="HFF235" s="287"/>
      <c r="HFG235" s="287"/>
      <c r="HFH235" s="287"/>
      <c r="HFI235" s="287"/>
      <c r="HFJ235" s="287"/>
      <c r="HFK235" s="287"/>
      <c r="HFL235" s="287"/>
      <c r="HFM235" s="287"/>
      <c r="HFN235" s="287"/>
      <c r="HFO235" s="287"/>
      <c r="HFP235" s="287"/>
      <c r="HFQ235" s="287"/>
      <c r="HFR235" s="287"/>
      <c r="HFS235" s="287"/>
      <c r="HFT235" s="287"/>
      <c r="HFU235" s="287"/>
      <c r="HFV235" s="287"/>
      <c r="HFW235" s="287"/>
      <c r="HFX235" s="287"/>
      <c r="HFY235" s="287"/>
      <c r="HFZ235" s="287"/>
      <c r="HGA235" s="287"/>
      <c r="HGB235" s="287"/>
      <c r="HGC235" s="287"/>
      <c r="HGD235" s="287"/>
      <c r="HGE235" s="287"/>
      <c r="HGF235" s="287"/>
      <c r="HGG235" s="287"/>
      <c r="HGH235" s="287"/>
      <c r="HGI235" s="287"/>
      <c r="HGJ235" s="287"/>
      <c r="HGK235" s="287"/>
      <c r="HGL235" s="287"/>
      <c r="HGM235" s="287"/>
      <c r="HGN235" s="287"/>
      <c r="HGO235" s="287"/>
      <c r="HGP235" s="287"/>
      <c r="HGQ235" s="287"/>
      <c r="HGR235" s="287"/>
      <c r="HGS235" s="287"/>
      <c r="HGT235" s="287"/>
      <c r="HGU235" s="287"/>
      <c r="HGV235" s="287"/>
      <c r="HGW235" s="287"/>
      <c r="HGX235" s="287"/>
      <c r="HGY235" s="287"/>
      <c r="HGZ235" s="287"/>
      <c r="HHA235" s="287"/>
      <c r="HHB235" s="287"/>
      <c r="HHC235" s="287"/>
      <c r="HHD235" s="287"/>
      <c r="HHE235" s="287"/>
      <c r="HHF235" s="287"/>
      <c r="HHG235" s="287"/>
      <c r="HHH235" s="287"/>
      <c r="HHI235" s="287"/>
      <c r="HHJ235" s="287"/>
      <c r="HHK235" s="287"/>
      <c r="HHL235" s="287"/>
      <c r="HHM235" s="287"/>
      <c r="HHN235" s="287"/>
      <c r="HHO235" s="287"/>
      <c r="HHP235" s="287"/>
      <c r="HHQ235" s="287"/>
      <c r="HHR235" s="287"/>
      <c r="HHS235" s="287"/>
      <c r="HHT235" s="287"/>
      <c r="HHU235" s="287"/>
      <c r="HHV235" s="287"/>
      <c r="HHW235" s="287"/>
      <c r="HHX235" s="287"/>
      <c r="HHY235" s="287"/>
      <c r="HHZ235" s="287"/>
      <c r="HIA235" s="287"/>
      <c r="HIB235" s="287"/>
      <c r="HIC235" s="287"/>
      <c r="HID235" s="287"/>
      <c r="HIE235" s="287"/>
      <c r="HIF235" s="287"/>
      <c r="HIG235" s="287"/>
      <c r="HIH235" s="287"/>
      <c r="HII235" s="287"/>
      <c r="HIJ235" s="287"/>
      <c r="HIK235" s="287"/>
      <c r="HIL235" s="287"/>
      <c r="HIM235" s="287"/>
      <c r="HIN235" s="287"/>
      <c r="HIO235" s="287"/>
      <c r="HIP235" s="287"/>
      <c r="HIQ235" s="287"/>
      <c r="HIR235" s="287"/>
      <c r="HIS235" s="287"/>
      <c r="HIT235" s="287"/>
      <c r="HIU235" s="287"/>
      <c r="HIV235" s="287"/>
      <c r="HIW235" s="287"/>
      <c r="HIX235" s="287"/>
      <c r="HIY235" s="287"/>
      <c r="HIZ235" s="287"/>
      <c r="HJA235" s="287"/>
      <c r="HJB235" s="287"/>
      <c r="HJC235" s="287"/>
      <c r="HJD235" s="287"/>
      <c r="HJE235" s="287"/>
      <c r="HJF235" s="287"/>
      <c r="HJG235" s="287"/>
      <c r="HJH235" s="287"/>
      <c r="HJI235" s="287"/>
      <c r="HJJ235" s="287"/>
      <c r="HJK235" s="287"/>
      <c r="HJL235" s="287"/>
      <c r="HJM235" s="287"/>
      <c r="HJN235" s="287"/>
      <c r="HJO235" s="287"/>
      <c r="HJP235" s="287"/>
      <c r="HJQ235" s="287"/>
      <c r="HJR235" s="287"/>
      <c r="HJS235" s="287"/>
      <c r="HJT235" s="287"/>
      <c r="HJU235" s="287"/>
      <c r="HJV235" s="287"/>
      <c r="HJW235" s="287"/>
      <c r="HJX235" s="287"/>
      <c r="HJY235" s="287"/>
      <c r="HJZ235" s="287"/>
      <c r="HKA235" s="287"/>
      <c r="HKB235" s="287"/>
      <c r="HKC235" s="287"/>
      <c r="HKD235" s="287"/>
      <c r="HKE235" s="287"/>
      <c r="HKF235" s="287"/>
      <c r="HKG235" s="287"/>
      <c r="HKH235" s="287"/>
      <c r="HKI235" s="287"/>
      <c r="HKJ235" s="287"/>
      <c r="HKK235" s="287"/>
      <c r="HKL235" s="287"/>
      <c r="HKM235" s="287"/>
      <c r="HKN235" s="287"/>
      <c r="HKO235" s="287"/>
      <c r="HKP235" s="287"/>
      <c r="HKQ235" s="287"/>
      <c r="HKR235" s="287"/>
      <c r="HKS235" s="287"/>
      <c r="HKT235" s="287"/>
      <c r="HKU235" s="287"/>
      <c r="HKV235" s="287"/>
      <c r="HKW235" s="287"/>
      <c r="HKX235" s="287"/>
      <c r="HKY235" s="287"/>
      <c r="HKZ235" s="287"/>
      <c r="HLA235" s="287"/>
      <c r="HLB235" s="287"/>
      <c r="HLC235" s="287"/>
      <c r="HLD235" s="287"/>
      <c r="HLE235" s="287"/>
      <c r="HLF235" s="287"/>
      <c r="HLG235" s="287"/>
      <c r="HLH235" s="287"/>
      <c r="HLI235" s="287"/>
      <c r="HLJ235" s="287"/>
      <c r="HLK235" s="287"/>
      <c r="HLL235" s="287"/>
      <c r="HLM235" s="287"/>
      <c r="HLN235" s="287"/>
      <c r="HLO235" s="287"/>
      <c r="HLP235" s="287"/>
      <c r="HLQ235" s="287"/>
      <c r="HLR235" s="287"/>
      <c r="HLS235" s="287"/>
      <c r="HLT235" s="287"/>
      <c r="HLU235" s="287"/>
      <c r="HLV235" s="287"/>
      <c r="HLW235" s="287"/>
      <c r="HLX235" s="287"/>
      <c r="HLY235" s="287"/>
      <c r="HLZ235" s="287"/>
      <c r="HMA235" s="287"/>
      <c r="HMB235" s="287"/>
      <c r="HMC235" s="287"/>
      <c r="HMD235" s="287"/>
      <c r="HME235" s="287"/>
      <c r="HMF235" s="287"/>
      <c r="HMG235" s="287"/>
      <c r="HMH235" s="287"/>
      <c r="HMI235" s="287"/>
      <c r="HMJ235" s="287"/>
      <c r="HMK235" s="287"/>
      <c r="HML235" s="287"/>
      <c r="HMM235" s="287"/>
      <c r="HMN235" s="287"/>
      <c r="HMO235" s="287"/>
      <c r="HMP235" s="287"/>
      <c r="HMQ235" s="287"/>
      <c r="HMR235" s="287"/>
      <c r="HMS235" s="287"/>
      <c r="HMT235" s="287"/>
      <c r="HMU235" s="287"/>
      <c r="HMV235" s="287"/>
      <c r="HMW235" s="287"/>
      <c r="HMX235" s="287"/>
      <c r="HMY235" s="287"/>
      <c r="HMZ235" s="287"/>
      <c r="HNA235" s="287"/>
      <c r="HNB235" s="287"/>
      <c r="HNC235" s="287"/>
      <c r="HND235" s="287"/>
      <c r="HNE235" s="287"/>
      <c r="HNF235" s="287"/>
      <c r="HNG235" s="287"/>
      <c r="HNH235" s="287"/>
      <c r="HNI235" s="287"/>
      <c r="HNJ235" s="287"/>
      <c r="HNK235" s="287"/>
      <c r="HNL235" s="287"/>
      <c r="HNM235" s="287"/>
      <c r="HNN235" s="287"/>
      <c r="HNO235" s="287"/>
      <c r="HNP235" s="287"/>
      <c r="HNQ235" s="287"/>
      <c r="HNR235" s="287"/>
      <c r="HNS235" s="287"/>
      <c r="HNT235" s="287"/>
      <c r="HNU235" s="287"/>
      <c r="HNV235" s="287"/>
      <c r="HNW235" s="287"/>
      <c r="HNX235" s="287"/>
      <c r="HNY235" s="287"/>
      <c r="HNZ235" s="287"/>
      <c r="HOA235" s="287"/>
      <c r="HOB235" s="287"/>
      <c r="HOC235" s="287"/>
      <c r="HOD235" s="287"/>
      <c r="HOE235" s="287"/>
      <c r="HOF235" s="287"/>
      <c r="HOG235" s="287"/>
      <c r="HOH235" s="287"/>
      <c r="HOI235" s="287"/>
      <c r="HOJ235" s="287"/>
      <c r="HOK235" s="287"/>
      <c r="HOL235" s="287"/>
      <c r="HOM235" s="287"/>
      <c r="HON235" s="287"/>
      <c r="HOO235" s="287"/>
      <c r="HOP235" s="287"/>
      <c r="HOQ235" s="287"/>
      <c r="HOR235" s="287"/>
      <c r="HOS235" s="287"/>
      <c r="HOT235" s="287"/>
      <c r="HOU235" s="287"/>
      <c r="HOV235" s="287"/>
      <c r="HOW235" s="287"/>
      <c r="HOX235" s="287"/>
      <c r="HOY235" s="287"/>
      <c r="HOZ235" s="287"/>
      <c r="HPA235" s="287"/>
      <c r="HPB235" s="287"/>
      <c r="HPC235" s="287"/>
      <c r="HPD235" s="287"/>
      <c r="HPE235" s="287"/>
      <c r="HPF235" s="287"/>
      <c r="HPG235" s="287"/>
      <c r="HPH235" s="287"/>
      <c r="HPI235" s="287"/>
      <c r="HPJ235" s="287"/>
      <c r="HPK235" s="287"/>
      <c r="HPL235" s="287"/>
      <c r="HPM235" s="287"/>
      <c r="HPN235" s="287"/>
      <c r="HPO235" s="287"/>
      <c r="HPP235" s="287"/>
      <c r="HPQ235" s="287"/>
      <c r="HPR235" s="287"/>
      <c r="HPS235" s="287"/>
      <c r="HPT235" s="287"/>
      <c r="HPU235" s="287"/>
      <c r="HPV235" s="287"/>
      <c r="HPW235" s="287"/>
      <c r="HPX235" s="287"/>
      <c r="HPY235" s="287"/>
      <c r="HPZ235" s="287"/>
      <c r="HQA235" s="287"/>
      <c r="HQB235" s="287"/>
      <c r="HQC235" s="287"/>
      <c r="HQD235" s="287"/>
      <c r="HQE235" s="287"/>
      <c r="HQF235" s="287"/>
      <c r="HQG235" s="287"/>
      <c r="HQH235" s="287"/>
      <c r="HQI235" s="287"/>
      <c r="HQJ235" s="287"/>
      <c r="HQK235" s="287"/>
      <c r="HQL235" s="287"/>
      <c r="HQM235" s="287"/>
      <c r="HQN235" s="287"/>
      <c r="HQO235" s="287"/>
      <c r="HQP235" s="287"/>
      <c r="HQQ235" s="287"/>
      <c r="HQR235" s="287"/>
      <c r="HQS235" s="287"/>
      <c r="HQT235" s="287"/>
      <c r="HQU235" s="287"/>
      <c r="HQV235" s="287"/>
      <c r="HQW235" s="287"/>
      <c r="HQX235" s="287"/>
      <c r="HQY235" s="287"/>
      <c r="HQZ235" s="287"/>
      <c r="HRA235" s="287"/>
      <c r="HRB235" s="287"/>
      <c r="HRC235" s="287"/>
      <c r="HRD235" s="287"/>
      <c r="HRE235" s="287"/>
      <c r="HRF235" s="287"/>
      <c r="HRG235" s="287"/>
      <c r="HRH235" s="287"/>
      <c r="HRI235" s="287"/>
      <c r="HRJ235" s="287"/>
      <c r="HRK235" s="287"/>
      <c r="HRL235" s="287"/>
      <c r="HRM235" s="287"/>
      <c r="HRN235" s="287"/>
      <c r="HRO235" s="287"/>
      <c r="HRP235" s="287"/>
      <c r="HRQ235" s="287"/>
      <c r="HRR235" s="287"/>
      <c r="HRS235" s="287"/>
      <c r="HRT235" s="287"/>
      <c r="HRU235" s="287"/>
      <c r="HRV235" s="287"/>
      <c r="HRW235" s="287"/>
      <c r="HRX235" s="287"/>
      <c r="HRY235" s="287"/>
      <c r="HRZ235" s="287"/>
      <c r="HSA235" s="287"/>
      <c r="HSB235" s="287"/>
      <c r="HSC235" s="287"/>
      <c r="HSD235" s="287"/>
      <c r="HSE235" s="287"/>
      <c r="HSF235" s="287"/>
      <c r="HSG235" s="287"/>
      <c r="HSH235" s="287"/>
      <c r="HSI235" s="287"/>
      <c r="HSJ235" s="287"/>
      <c r="HSK235" s="287"/>
      <c r="HSL235" s="287"/>
      <c r="HSM235" s="287"/>
      <c r="HSN235" s="287"/>
      <c r="HSO235" s="287"/>
      <c r="HSP235" s="287"/>
      <c r="HSQ235" s="287"/>
      <c r="HSR235" s="287"/>
      <c r="HSS235" s="287"/>
      <c r="HST235" s="287"/>
      <c r="HSU235" s="287"/>
      <c r="HSV235" s="287"/>
      <c r="HSW235" s="287"/>
      <c r="HSX235" s="287"/>
      <c r="HSY235" s="287"/>
      <c r="HSZ235" s="287"/>
      <c r="HTA235" s="287"/>
      <c r="HTB235" s="287"/>
      <c r="HTC235" s="287"/>
      <c r="HTD235" s="287"/>
      <c r="HTE235" s="287"/>
      <c r="HTF235" s="287"/>
      <c r="HTG235" s="287"/>
      <c r="HTH235" s="287"/>
      <c r="HTI235" s="287"/>
      <c r="HTJ235" s="287"/>
      <c r="HTK235" s="287"/>
      <c r="HTL235" s="287"/>
      <c r="HTM235" s="287"/>
      <c r="HTN235" s="287"/>
      <c r="HTO235" s="287"/>
      <c r="HTP235" s="287"/>
      <c r="HTQ235" s="287"/>
      <c r="HTR235" s="287"/>
      <c r="HTS235" s="287"/>
      <c r="HTT235" s="287"/>
      <c r="HTU235" s="287"/>
      <c r="HTV235" s="287"/>
      <c r="HTW235" s="287"/>
      <c r="HTX235" s="287"/>
      <c r="HTY235" s="287"/>
      <c r="HTZ235" s="287"/>
      <c r="HUA235" s="287"/>
      <c r="HUB235" s="287"/>
      <c r="HUC235" s="287"/>
      <c r="HUD235" s="287"/>
      <c r="HUE235" s="287"/>
      <c r="HUF235" s="287"/>
      <c r="HUG235" s="287"/>
      <c r="HUH235" s="287"/>
      <c r="HUI235" s="287"/>
      <c r="HUJ235" s="287"/>
      <c r="HUK235" s="287"/>
      <c r="HUL235" s="287"/>
      <c r="HUM235" s="287"/>
      <c r="HUN235" s="287"/>
      <c r="HUO235" s="287"/>
      <c r="HUP235" s="287"/>
      <c r="HUQ235" s="287"/>
      <c r="HUR235" s="287"/>
      <c r="HUS235" s="287"/>
      <c r="HUT235" s="287"/>
      <c r="HUU235" s="287"/>
      <c r="HUV235" s="287"/>
      <c r="HUW235" s="287"/>
      <c r="HUX235" s="287"/>
      <c r="HUY235" s="287"/>
      <c r="HUZ235" s="287"/>
      <c r="HVA235" s="287"/>
      <c r="HVB235" s="287"/>
      <c r="HVC235" s="287"/>
      <c r="HVD235" s="287"/>
      <c r="HVE235" s="287"/>
      <c r="HVF235" s="287"/>
      <c r="HVG235" s="287"/>
      <c r="HVH235" s="287"/>
      <c r="HVI235" s="287"/>
      <c r="HVJ235" s="287"/>
      <c r="HVK235" s="287"/>
      <c r="HVL235" s="287"/>
      <c r="HVM235" s="287"/>
      <c r="HVN235" s="287"/>
      <c r="HVO235" s="287"/>
      <c r="HVP235" s="287"/>
      <c r="HVQ235" s="287"/>
      <c r="HVR235" s="287"/>
      <c r="HVS235" s="287"/>
      <c r="HVT235" s="287"/>
      <c r="HVU235" s="287"/>
      <c r="HVV235" s="287"/>
      <c r="HVW235" s="287"/>
      <c r="HVX235" s="287"/>
      <c r="HVY235" s="287"/>
      <c r="HVZ235" s="287"/>
      <c r="HWA235" s="287"/>
      <c r="HWB235" s="287"/>
      <c r="HWC235" s="287"/>
      <c r="HWD235" s="287"/>
      <c r="HWE235" s="287"/>
      <c r="HWF235" s="287"/>
      <c r="HWG235" s="287"/>
      <c r="HWH235" s="287"/>
      <c r="HWI235" s="287"/>
      <c r="HWJ235" s="287"/>
      <c r="HWK235" s="287"/>
      <c r="HWL235" s="287"/>
      <c r="HWM235" s="287"/>
      <c r="HWN235" s="287"/>
      <c r="HWO235" s="287"/>
      <c r="HWP235" s="287"/>
      <c r="HWQ235" s="287"/>
      <c r="HWR235" s="287"/>
      <c r="HWS235" s="287"/>
      <c r="HWT235" s="287"/>
      <c r="HWU235" s="287"/>
      <c r="HWV235" s="287"/>
      <c r="HWW235" s="287"/>
      <c r="HWX235" s="287"/>
      <c r="HWY235" s="287"/>
      <c r="HWZ235" s="287"/>
      <c r="HXA235" s="287"/>
      <c r="HXB235" s="287"/>
      <c r="HXC235" s="287"/>
      <c r="HXD235" s="287"/>
      <c r="HXE235" s="287"/>
      <c r="HXF235" s="287"/>
      <c r="HXG235" s="287"/>
      <c r="HXH235" s="287"/>
      <c r="HXI235" s="287"/>
      <c r="HXJ235" s="287"/>
      <c r="HXK235" s="287"/>
      <c r="HXL235" s="287"/>
      <c r="HXM235" s="287"/>
      <c r="HXN235" s="287"/>
      <c r="HXO235" s="287"/>
      <c r="HXP235" s="287"/>
      <c r="HXQ235" s="287"/>
      <c r="HXR235" s="287"/>
      <c r="HXS235" s="287"/>
      <c r="HXT235" s="287"/>
      <c r="HXU235" s="287"/>
      <c r="HXV235" s="287"/>
      <c r="HXW235" s="287"/>
      <c r="HXX235" s="287"/>
      <c r="HXY235" s="287"/>
      <c r="HXZ235" s="287"/>
      <c r="HYA235" s="287"/>
      <c r="HYB235" s="287"/>
      <c r="HYC235" s="287"/>
      <c r="HYD235" s="287"/>
      <c r="HYE235" s="287"/>
      <c r="HYF235" s="287"/>
      <c r="HYG235" s="287"/>
      <c r="HYH235" s="287"/>
      <c r="HYI235" s="287"/>
      <c r="HYJ235" s="287"/>
      <c r="HYK235" s="287"/>
      <c r="HYL235" s="287"/>
      <c r="HYM235" s="287"/>
      <c r="HYN235" s="287"/>
      <c r="HYO235" s="287"/>
      <c r="HYP235" s="287"/>
      <c r="HYQ235" s="287"/>
      <c r="HYR235" s="287"/>
      <c r="HYS235" s="287"/>
      <c r="HYT235" s="287"/>
      <c r="HYU235" s="287"/>
      <c r="HYV235" s="287"/>
      <c r="HYW235" s="287"/>
      <c r="HYX235" s="287"/>
      <c r="HYY235" s="287"/>
      <c r="HYZ235" s="287"/>
      <c r="HZA235" s="287"/>
      <c r="HZB235" s="287"/>
      <c r="HZC235" s="287"/>
      <c r="HZD235" s="287"/>
      <c r="HZE235" s="287"/>
      <c r="HZF235" s="287"/>
      <c r="HZG235" s="287"/>
      <c r="HZH235" s="287"/>
      <c r="HZI235" s="287"/>
      <c r="HZJ235" s="287"/>
      <c r="HZK235" s="287"/>
      <c r="HZL235" s="287"/>
      <c r="HZM235" s="287"/>
      <c r="HZN235" s="287"/>
      <c r="HZO235" s="287"/>
      <c r="HZP235" s="287"/>
      <c r="HZQ235" s="287"/>
      <c r="HZR235" s="287"/>
      <c r="HZS235" s="287"/>
      <c r="HZT235" s="287"/>
      <c r="HZU235" s="287"/>
      <c r="HZV235" s="287"/>
      <c r="HZW235" s="287"/>
      <c r="HZX235" s="287"/>
      <c r="HZY235" s="287"/>
      <c r="HZZ235" s="287"/>
      <c r="IAA235" s="287"/>
      <c r="IAB235" s="287"/>
      <c r="IAC235" s="287"/>
      <c r="IAD235" s="287"/>
      <c r="IAE235" s="287"/>
      <c r="IAF235" s="287"/>
      <c r="IAG235" s="287"/>
      <c r="IAH235" s="287"/>
      <c r="IAI235" s="287"/>
      <c r="IAJ235" s="287"/>
      <c r="IAK235" s="287"/>
      <c r="IAL235" s="287"/>
      <c r="IAM235" s="287"/>
      <c r="IAN235" s="287"/>
      <c r="IAO235" s="287"/>
      <c r="IAP235" s="287"/>
      <c r="IAQ235" s="287"/>
      <c r="IAR235" s="287"/>
      <c r="IAS235" s="287"/>
      <c r="IAT235" s="287"/>
      <c r="IAU235" s="287"/>
      <c r="IAV235" s="287"/>
      <c r="IAW235" s="287"/>
      <c r="IAX235" s="287"/>
      <c r="IAY235" s="287"/>
      <c r="IAZ235" s="287"/>
      <c r="IBA235" s="287"/>
      <c r="IBB235" s="287"/>
      <c r="IBC235" s="287"/>
      <c r="IBD235" s="287"/>
      <c r="IBE235" s="287"/>
      <c r="IBF235" s="287"/>
      <c r="IBG235" s="287"/>
      <c r="IBH235" s="287"/>
      <c r="IBI235" s="287"/>
      <c r="IBJ235" s="287"/>
      <c r="IBK235" s="287"/>
      <c r="IBL235" s="287"/>
      <c r="IBM235" s="287"/>
      <c r="IBN235" s="287"/>
      <c r="IBO235" s="287"/>
      <c r="IBP235" s="287"/>
      <c r="IBQ235" s="287"/>
      <c r="IBR235" s="287"/>
      <c r="IBS235" s="287"/>
      <c r="IBT235" s="287"/>
      <c r="IBU235" s="287"/>
      <c r="IBV235" s="287"/>
      <c r="IBW235" s="287"/>
      <c r="IBX235" s="287"/>
      <c r="IBY235" s="287"/>
      <c r="IBZ235" s="287"/>
      <c r="ICA235" s="287"/>
      <c r="ICB235" s="287"/>
      <c r="ICC235" s="287"/>
      <c r="ICD235" s="287"/>
      <c r="ICE235" s="287"/>
      <c r="ICF235" s="287"/>
      <c r="ICG235" s="287"/>
      <c r="ICH235" s="287"/>
      <c r="ICI235" s="287"/>
      <c r="ICJ235" s="287"/>
      <c r="ICK235" s="287"/>
      <c r="ICL235" s="287"/>
      <c r="ICM235" s="287"/>
      <c r="ICN235" s="287"/>
      <c r="ICO235" s="287"/>
      <c r="ICP235" s="287"/>
      <c r="ICQ235" s="287"/>
      <c r="ICR235" s="287"/>
      <c r="ICS235" s="287"/>
      <c r="ICT235" s="287"/>
      <c r="ICU235" s="287"/>
      <c r="ICV235" s="287"/>
      <c r="ICW235" s="287"/>
      <c r="ICX235" s="287"/>
      <c r="ICY235" s="287"/>
      <c r="ICZ235" s="287"/>
      <c r="IDA235" s="287"/>
      <c r="IDB235" s="287"/>
      <c r="IDC235" s="287"/>
      <c r="IDD235" s="287"/>
      <c r="IDE235" s="287"/>
      <c r="IDF235" s="287"/>
      <c r="IDG235" s="287"/>
      <c r="IDH235" s="287"/>
      <c r="IDI235" s="287"/>
      <c r="IDJ235" s="287"/>
      <c r="IDK235" s="287"/>
      <c r="IDL235" s="287"/>
      <c r="IDM235" s="287"/>
      <c r="IDN235" s="287"/>
      <c r="IDO235" s="287"/>
      <c r="IDP235" s="287"/>
      <c r="IDQ235" s="287"/>
      <c r="IDR235" s="287"/>
      <c r="IDS235" s="287"/>
      <c r="IDT235" s="287"/>
      <c r="IDU235" s="287"/>
      <c r="IDV235" s="287"/>
      <c r="IDW235" s="287"/>
      <c r="IDX235" s="287"/>
      <c r="IDY235" s="287"/>
      <c r="IDZ235" s="287"/>
      <c r="IEA235" s="287"/>
      <c r="IEB235" s="287"/>
      <c r="IEC235" s="287"/>
      <c r="IED235" s="287"/>
      <c r="IEE235" s="287"/>
      <c r="IEF235" s="287"/>
      <c r="IEG235" s="287"/>
      <c r="IEH235" s="287"/>
      <c r="IEI235" s="287"/>
      <c r="IEJ235" s="287"/>
      <c r="IEK235" s="287"/>
      <c r="IEL235" s="287"/>
      <c r="IEM235" s="287"/>
      <c r="IEN235" s="287"/>
      <c r="IEO235" s="287"/>
      <c r="IEP235" s="287"/>
      <c r="IEQ235" s="287"/>
      <c r="IER235" s="287"/>
      <c r="IES235" s="287"/>
      <c r="IET235" s="287"/>
      <c r="IEU235" s="287"/>
      <c r="IEV235" s="287"/>
      <c r="IEW235" s="287"/>
      <c r="IEX235" s="287"/>
      <c r="IEY235" s="287"/>
      <c r="IEZ235" s="287"/>
      <c r="IFA235" s="287"/>
      <c r="IFB235" s="287"/>
      <c r="IFC235" s="287"/>
      <c r="IFD235" s="287"/>
      <c r="IFE235" s="287"/>
      <c r="IFF235" s="287"/>
      <c r="IFG235" s="287"/>
      <c r="IFH235" s="287"/>
      <c r="IFI235" s="287"/>
      <c r="IFJ235" s="287"/>
      <c r="IFK235" s="287"/>
      <c r="IFL235" s="287"/>
      <c r="IFM235" s="287"/>
      <c r="IFN235" s="287"/>
      <c r="IFO235" s="287"/>
      <c r="IFP235" s="287"/>
      <c r="IFQ235" s="287"/>
      <c r="IFR235" s="287"/>
      <c r="IFS235" s="287"/>
      <c r="IFT235" s="287"/>
      <c r="IFU235" s="287"/>
      <c r="IFV235" s="287"/>
      <c r="IFW235" s="287"/>
      <c r="IFX235" s="287"/>
      <c r="IFY235" s="287"/>
      <c r="IFZ235" s="287"/>
      <c r="IGA235" s="287"/>
      <c r="IGB235" s="287"/>
      <c r="IGC235" s="287"/>
      <c r="IGD235" s="287"/>
      <c r="IGE235" s="287"/>
      <c r="IGF235" s="287"/>
      <c r="IGG235" s="287"/>
      <c r="IGH235" s="287"/>
      <c r="IGI235" s="287"/>
      <c r="IGJ235" s="287"/>
      <c r="IGK235" s="287"/>
      <c r="IGL235" s="287"/>
      <c r="IGM235" s="287"/>
      <c r="IGN235" s="287"/>
      <c r="IGO235" s="287"/>
      <c r="IGP235" s="287"/>
      <c r="IGQ235" s="287"/>
      <c r="IGR235" s="287"/>
      <c r="IGS235" s="287"/>
      <c r="IGT235" s="287"/>
      <c r="IGU235" s="287"/>
      <c r="IGV235" s="287"/>
      <c r="IGW235" s="287"/>
      <c r="IGX235" s="287"/>
      <c r="IGY235" s="287"/>
      <c r="IGZ235" s="287"/>
      <c r="IHA235" s="287"/>
      <c r="IHB235" s="287"/>
      <c r="IHC235" s="287"/>
      <c r="IHD235" s="287"/>
      <c r="IHE235" s="287"/>
      <c r="IHF235" s="287"/>
      <c r="IHG235" s="287"/>
      <c r="IHH235" s="287"/>
      <c r="IHI235" s="287"/>
      <c r="IHJ235" s="287"/>
      <c r="IHK235" s="287"/>
      <c r="IHL235" s="287"/>
      <c r="IHM235" s="287"/>
      <c r="IHN235" s="287"/>
      <c r="IHO235" s="287"/>
      <c r="IHP235" s="287"/>
      <c r="IHQ235" s="287"/>
      <c r="IHR235" s="287"/>
      <c r="IHS235" s="287"/>
      <c r="IHT235" s="287"/>
      <c r="IHU235" s="287"/>
      <c r="IHV235" s="287"/>
      <c r="IHW235" s="287"/>
      <c r="IHX235" s="287"/>
      <c r="IHY235" s="287"/>
      <c r="IHZ235" s="287"/>
      <c r="IIA235" s="287"/>
      <c r="IIB235" s="287"/>
      <c r="IIC235" s="287"/>
      <c r="IID235" s="287"/>
      <c r="IIE235" s="287"/>
      <c r="IIF235" s="287"/>
      <c r="IIG235" s="287"/>
      <c r="IIH235" s="287"/>
      <c r="III235" s="287"/>
      <c r="IIJ235" s="287"/>
      <c r="IIK235" s="287"/>
      <c r="IIL235" s="287"/>
      <c r="IIM235" s="287"/>
      <c r="IIN235" s="287"/>
      <c r="IIO235" s="287"/>
      <c r="IIP235" s="287"/>
      <c r="IIQ235" s="287"/>
      <c r="IIR235" s="287"/>
      <c r="IIS235" s="287"/>
      <c r="IIT235" s="287"/>
      <c r="IIU235" s="287"/>
      <c r="IIV235" s="287"/>
      <c r="IIW235" s="287"/>
      <c r="IIX235" s="287"/>
      <c r="IIY235" s="287"/>
      <c r="IIZ235" s="287"/>
      <c r="IJA235" s="287"/>
      <c r="IJB235" s="287"/>
      <c r="IJC235" s="287"/>
      <c r="IJD235" s="287"/>
      <c r="IJE235" s="287"/>
      <c r="IJF235" s="287"/>
      <c r="IJG235" s="287"/>
      <c r="IJH235" s="287"/>
      <c r="IJI235" s="287"/>
      <c r="IJJ235" s="287"/>
      <c r="IJK235" s="287"/>
      <c r="IJL235" s="287"/>
      <c r="IJM235" s="287"/>
      <c r="IJN235" s="287"/>
      <c r="IJO235" s="287"/>
      <c r="IJP235" s="287"/>
      <c r="IJQ235" s="287"/>
      <c r="IJR235" s="287"/>
      <c r="IJS235" s="287"/>
      <c r="IJT235" s="287"/>
      <c r="IJU235" s="287"/>
      <c r="IJV235" s="287"/>
      <c r="IJW235" s="287"/>
      <c r="IJX235" s="287"/>
      <c r="IJY235" s="287"/>
      <c r="IJZ235" s="287"/>
      <c r="IKA235" s="287"/>
      <c r="IKB235" s="287"/>
      <c r="IKC235" s="287"/>
      <c r="IKD235" s="287"/>
      <c r="IKE235" s="287"/>
      <c r="IKF235" s="287"/>
      <c r="IKG235" s="287"/>
      <c r="IKH235" s="287"/>
      <c r="IKI235" s="287"/>
      <c r="IKJ235" s="287"/>
      <c r="IKK235" s="287"/>
      <c r="IKL235" s="287"/>
      <c r="IKM235" s="287"/>
      <c r="IKN235" s="287"/>
      <c r="IKO235" s="287"/>
      <c r="IKP235" s="287"/>
      <c r="IKQ235" s="287"/>
      <c r="IKR235" s="287"/>
      <c r="IKS235" s="287"/>
      <c r="IKT235" s="287"/>
      <c r="IKU235" s="287"/>
      <c r="IKV235" s="287"/>
      <c r="IKW235" s="287"/>
      <c r="IKX235" s="287"/>
      <c r="IKY235" s="287"/>
      <c r="IKZ235" s="287"/>
      <c r="ILA235" s="287"/>
      <c r="ILB235" s="287"/>
      <c r="ILC235" s="287"/>
      <c r="ILD235" s="287"/>
      <c r="ILE235" s="287"/>
      <c r="ILF235" s="287"/>
      <c r="ILG235" s="287"/>
      <c r="ILH235" s="287"/>
      <c r="ILI235" s="287"/>
      <c r="ILJ235" s="287"/>
      <c r="ILK235" s="287"/>
      <c r="ILL235" s="287"/>
      <c r="ILM235" s="287"/>
      <c r="ILN235" s="287"/>
      <c r="ILO235" s="287"/>
      <c r="ILP235" s="287"/>
      <c r="ILQ235" s="287"/>
      <c r="ILR235" s="287"/>
      <c r="ILS235" s="287"/>
      <c r="ILT235" s="287"/>
      <c r="ILU235" s="287"/>
      <c r="ILV235" s="287"/>
      <c r="ILW235" s="287"/>
      <c r="ILX235" s="287"/>
      <c r="ILY235" s="287"/>
      <c r="ILZ235" s="287"/>
      <c r="IMA235" s="287"/>
      <c r="IMB235" s="287"/>
      <c r="IMC235" s="287"/>
      <c r="IMD235" s="287"/>
      <c r="IME235" s="287"/>
      <c r="IMF235" s="287"/>
      <c r="IMG235" s="287"/>
      <c r="IMH235" s="287"/>
      <c r="IMI235" s="287"/>
      <c r="IMJ235" s="287"/>
      <c r="IMK235" s="287"/>
      <c r="IML235" s="287"/>
      <c r="IMM235" s="287"/>
      <c r="IMN235" s="287"/>
      <c r="IMO235" s="287"/>
      <c r="IMP235" s="287"/>
      <c r="IMQ235" s="287"/>
      <c r="IMR235" s="287"/>
      <c r="IMS235" s="287"/>
      <c r="IMT235" s="287"/>
      <c r="IMU235" s="287"/>
      <c r="IMV235" s="287"/>
      <c r="IMW235" s="287"/>
      <c r="IMX235" s="287"/>
      <c r="IMY235" s="287"/>
      <c r="IMZ235" s="287"/>
      <c r="INA235" s="287"/>
      <c r="INB235" s="287"/>
      <c r="INC235" s="287"/>
      <c r="IND235" s="287"/>
      <c r="INE235" s="287"/>
      <c r="INF235" s="287"/>
      <c r="ING235" s="287"/>
      <c r="INH235" s="287"/>
      <c r="INI235" s="287"/>
      <c r="INJ235" s="287"/>
      <c r="INK235" s="287"/>
      <c r="INL235" s="287"/>
      <c r="INM235" s="287"/>
      <c r="INN235" s="287"/>
      <c r="INO235" s="287"/>
      <c r="INP235" s="287"/>
      <c r="INQ235" s="287"/>
      <c r="INR235" s="287"/>
      <c r="INS235" s="287"/>
      <c r="INT235" s="287"/>
      <c r="INU235" s="287"/>
      <c r="INV235" s="287"/>
      <c r="INW235" s="287"/>
      <c r="INX235" s="287"/>
      <c r="INY235" s="287"/>
      <c r="INZ235" s="287"/>
      <c r="IOA235" s="287"/>
      <c r="IOB235" s="287"/>
      <c r="IOC235" s="287"/>
      <c r="IOD235" s="287"/>
      <c r="IOE235" s="287"/>
      <c r="IOF235" s="287"/>
      <c r="IOG235" s="287"/>
      <c r="IOH235" s="287"/>
      <c r="IOI235" s="287"/>
      <c r="IOJ235" s="287"/>
      <c r="IOK235" s="287"/>
      <c r="IOL235" s="287"/>
      <c r="IOM235" s="287"/>
      <c r="ION235" s="287"/>
      <c r="IOO235" s="287"/>
      <c r="IOP235" s="287"/>
      <c r="IOQ235" s="287"/>
      <c r="IOR235" s="287"/>
      <c r="IOS235" s="287"/>
      <c r="IOT235" s="287"/>
      <c r="IOU235" s="287"/>
      <c r="IOV235" s="287"/>
      <c r="IOW235" s="287"/>
      <c r="IOX235" s="287"/>
      <c r="IOY235" s="287"/>
      <c r="IOZ235" s="287"/>
      <c r="IPA235" s="287"/>
      <c r="IPB235" s="287"/>
      <c r="IPC235" s="287"/>
      <c r="IPD235" s="287"/>
      <c r="IPE235" s="287"/>
      <c r="IPF235" s="287"/>
      <c r="IPG235" s="287"/>
      <c r="IPH235" s="287"/>
      <c r="IPI235" s="287"/>
      <c r="IPJ235" s="287"/>
      <c r="IPK235" s="287"/>
      <c r="IPL235" s="287"/>
      <c r="IPM235" s="287"/>
      <c r="IPN235" s="287"/>
      <c r="IPO235" s="287"/>
      <c r="IPP235" s="287"/>
      <c r="IPQ235" s="287"/>
      <c r="IPR235" s="287"/>
      <c r="IPS235" s="287"/>
      <c r="IPT235" s="287"/>
      <c r="IPU235" s="287"/>
      <c r="IPV235" s="287"/>
      <c r="IPW235" s="287"/>
      <c r="IPX235" s="287"/>
      <c r="IPY235" s="287"/>
      <c r="IPZ235" s="287"/>
      <c r="IQA235" s="287"/>
      <c r="IQB235" s="287"/>
      <c r="IQC235" s="287"/>
      <c r="IQD235" s="287"/>
      <c r="IQE235" s="287"/>
      <c r="IQF235" s="287"/>
      <c r="IQG235" s="287"/>
      <c r="IQH235" s="287"/>
      <c r="IQI235" s="287"/>
      <c r="IQJ235" s="287"/>
      <c r="IQK235" s="287"/>
      <c r="IQL235" s="287"/>
      <c r="IQM235" s="287"/>
      <c r="IQN235" s="287"/>
      <c r="IQO235" s="287"/>
      <c r="IQP235" s="287"/>
      <c r="IQQ235" s="287"/>
      <c r="IQR235" s="287"/>
      <c r="IQS235" s="287"/>
      <c r="IQT235" s="287"/>
      <c r="IQU235" s="287"/>
      <c r="IQV235" s="287"/>
      <c r="IQW235" s="287"/>
      <c r="IQX235" s="287"/>
      <c r="IQY235" s="287"/>
      <c r="IQZ235" s="287"/>
      <c r="IRA235" s="287"/>
      <c r="IRB235" s="287"/>
      <c r="IRC235" s="287"/>
      <c r="IRD235" s="287"/>
      <c r="IRE235" s="287"/>
      <c r="IRF235" s="287"/>
      <c r="IRG235" s="287"/>
      <c r="IRH235" s="287"/>
      <c r="IRI235" s="287"/>
      <c r="IRJ235" s="287"/>
      <c r="IRK235" s="287"/>
      <c r="IRL235" s="287"/>
      <c r="IRM235" s="287"/>
      <c r="IRN235" s="287"/>
      <c r="IRO235" s="287"/>
      <c r="IRP235" s="287"/>
      <c r="IRQ235" s="287"/>
      <c r="IRR235" s="287"/>
      <c r="IRS235" s="287"/>
      <c r="IRT235" s="287"/>
      <c r="IRU235" s="287"/>
      <c r="IRV235" s="287"/>
      <c r="IRW235" s="287"/>
      <c r="IRX235" s="287"/>
      <c r="IRY235" s="287"/>
      <c r="IRZ235" s="287"/>
      <c r="ISA235" s="287"/>
      <c r="ISB235" s="287"/>
      <c r="ISC235" s="287"/>
      <c r="ISD235" s="287"/>
      <c r="ISE235" s="287"/>
      <c r="ISF235" s="287"/>
      <c r="ISG235" s="287"/>
      <c r="ISH235" s="287"/>
      <c r="ISI235" s="287"/>
      <c r="ISJ235" s="287"/>
      <c r="ISK235" s="287"/>
      <c r="ISL235" s="287"/>
      <c r="ISM235" s="287"/>
      <c r="ISN235" s="287"/>
      <c r="ISO235" s="287"/>
      <c r="ISP235" s="287"/>
      <c r="ISQ235" s="287"/>
      <c r="ISR235" s="287"/>
      <c r="ISS235" s="287"/>
      <c r="IST235" s="287"/>
      <c r="ISU235" s="287"/>
      <c r="ISV235" s="287"/>
      <c r="ISW235" s="287"/>
      <c r="ISX235" s="287"/>
      <c r="ISY235" s="287"/>
      <c r="ISZ235" s="287"/>
      <c r="ITA235" s="287"/>
      <c r="ITB235" s="287"/>
      <c r="ITC235" s="287"/>
      <c r="ITD235" s="287"/>
      <c r="ITE235" s="287"/>
      <c r="ITF235" s="287"/>
      <c r="ITG235" s="287"/>
      <c r="ITH235" s="287"/>
      <c r="ITI235" s="287"/>
      <c r="ITJ235" s="287"/>
      <c r="ITK235" s="287"/>
      <c r="ITL235" s="287"/>
      <c r="ITM235" s="287"/>
      <c r="ITN235" s="287"/>
      <c r="ITO235" s="287"/>
      <c r="ITP235" s="287"/>
      <c r="ITQ235" s="287"/>
      <c r="ITR235" s="287"/>
      <c r="ITS235" s="287"/>
      <c r="ITT235" s="287"/>
      <c r="ITU235" s="287"/>
      <c r="ITV235" s="287"/>
      <c r="ITW235" s="287"/>
      <c r="ITX235" s="287"/>
      <c r="ITY235" s="287"/>
      <c r="ITZ235" s="287"/>
      <c r="IUA235" s="287"/>
      <c r="IUB235" s="287"/>
      <c r="IUC235" s="287"/>
      <c r="IUD235" s="287"/>
      <c r="IUE235" s="287"/>
      <c r="IUF235" s="287"/>
      <c r="IUG235" s="287"/>
      <c r="IUH235" s="287"/>
      <c r="IUI235" s="287"/>
      <c r="IUJ235" s="287"/>
      <c r="IUK235" s="287"/>
      <c r="IUL235" s="287"/>
      <c r="IUM235" s="287"/>
      <c r="IUN235" s="287"/>
      <c r="IUO235" s="287"/>
      <c r="IUP235" s="287"/>
      <c r="IUQ235" s="287"/>
      <c r="IUR235" s="287"/>
      <c r="IUS235" s="287"/>
      <c r="IUT235" s="287"/>
      <c r="IUU235" s="287"/>
      <c r="IUV235" s="287"/>
      <c r="IUW235" s="287"/>
      <c r="IUX235" s="287"/>
      <c r="IUY235" s="287"/>
      <c r="IUZ235" s="287"/>
      <c r="IVA235" s="287"/>
      <c r="IVB235" s="287"/>
      <c r="IVC235" s="287"/>
      <c r="IVD235" s="287"/>
      <c r="IVE235" s="287"/>
      <c r="IVF235" s="287"/>
      <c r="IVG235" s="287"/>
      <c r="IVH235" s="287"/>
      <c r="IVI235" s="287"/>
      <c r="IVJ235" s="287"/>
      <c r="IVK235" s="287"/>
      <c r="IVL235" s="287"/>
      <c r="IVM235" s="287"/>
      <c r="IVN235" s="287"/>
      <c r="IVO235" s="287"/>
      <c r="IVP235" s="287"/>
      <c r="IVQ235" s="287"/>
      <c r="IVR235" s="287"/>
      <c r="IVS235" s="287"/>
      <c r="IVT235" s="287"/>
      <c r="IVU235" s="287"/>
      <c r="IVV235" s="287"/>
      <c r="IVW235" s="287"/>
      <c r="IVX235" s="287"/>
      <c r="IVY235" s="287"/>
      <c r="IVZ235" s="287"/>
      <c r="IWA235" s="287"/>
      <c r="IWB235" s="287"/>
      <c r="IWC235" s="287"/>
      <c r="IWD235" s="287"/>
      <c r="IWE235" s="287"/>
      <c r="IWF235" s="287"/>
      <c r="IWG235" s="287"/>
      <c r="IWH235" s="287"/>
      <c r="IWI235" s="287"/>
      <c r="IWJ235" s="287"/>
      <c r="IWK235" s="287"/>
      <c r="IWL235" s="287"/>
      <c r="IWM235" s="287"/>
      <c r="IWN235" s="287"/>
      <c r="IWO235" s="287"/>
      <c r="IWP235" s="287"/>
      <c r="IWQ235" s="287"/>
      <c r="IWR235" s="287"/>
      <c r="IWS235" s="287"/>
      <c r="IWT235" s="287"/>
      <c r="IWU235" s="287"/>
      <c r="IWV235" s="287"/>
      <c r="IWW235" s="287"/>
      <c r="IWX235" s="287"/>
      <c r="IWY235" s="287"/>
      <c r="IWZ235" s="287"/>
      <c r="IXA235" s="287"/>
      <c r="IXB235" s="287"/>
      <c r="IXC235" s="287"/>
      <c r="IXD235" s="287"/>
      <c r="IXE235" s="287"/>
      <c r="IXF235" s="287"/>
      <c r="IXG235" s="287"/>
      <c r="IXH235" s="287"/>
      <c r="IXI235" s="287"/>
      <c r="IXJ235" s="287"/>
      <c r="IXK235" s="287"/>
      <c r="IXL235" s="287"/>
      <c r="IXM235" s="287"/>
      <c r="IXN235" s="287"/>
      <c r="IXO235" s="287"/>
      <c r="IXP235" s="287"/>
      <c r="IXQ235" s="287"/>
      <c r="IXR235" s="287"/>
      <c r="IXS235" s="287"/>
      <c r="IXT235" s="287"/>
      <c r="IXU235" s="287"/>
      <c r="IXV235" s="287"/>
      <c r="IXW235" s="287"/>
      <c r="IXX235" s="287"/>
      <c r="IXY235" s="287"/>
      <c r="IXZ235" s="287"/>
      <c r="IYA235" s="287"/>
      <c r="IYB235" s="287"/>
      <c r="IYC235" s="287"/>
      <c r="IYD235" s="287"/>
      <c r="IYE235" s="287"/>
      <c r="IYF235" s="287"/>
      <c r="IYG235" s="287"/>
      <c r="IYH235" s="287"/>
      <c r="IYI235" s="287"/>
      <c r="IYJ235" s="287"/>
      <c r="IYK235" s="287"/>
      <c r="IYL235" s="287"/>
      <c r="IYM235" s="287"/>
      <c r="IYN235" s="287"/>
      <c r="IYO235" s="287"/>
      <c r="IYP235" s="287"/>
      <c r="IYQ235" s="287"/>
      <c r="IYR235" s="287"/>
      <c r="IYS235" s="287"/>
      <c r="IYT235" s="287"/>
      <c r="IYU235" s="287"/>
      <c r="IYV235" s="287"/>
      <c r="IYW235" s="287"/>
      <c r="IYX235" s="287"/>
      <c r="IYY235" s="287"/>
      <c r="IYZ235" s="287"/>
      <c r="IZA235" s="287"/>
      <c r="IZB235" s="287"/>
      <c r="IZC235" s="287"/>
      <c r="IZD235" s="287"/>
      <c r="IZE235" s="287"/>
      <c r="IZF235" s="287"/>
      <c r="IZG235" s="287"/>
      <c r="IZH235" s="287"/>
      <c r="IZI235" s="287"/>
      <c r="IZJ235" s="287"/>
      <c r="IZK235" s="287"/>
      <c r="IZL235" s="287"/>
      <c r="IZM235" s="287"/>
      <c r="IZN235" s="287"/>
      <c r="IZO235" s="287"/>
      <c r="IZP235" s="287"/>
      <c r="IZQ235" s="287"/>
      <c r="IZR235" s="287"/>
      <c r="IZS235" s="287"/>
      <c r="IZT235" s="287"/>
      <c r="IZU235" s="287"/>
      <c r="IZV235" s="287"/>
      <c r="IZW235" s="287"/>
      <c r="IZX235" s="287"/>
      <c r="IZY235" s="287"/>
      <c r="IZZ235" s="287"/>
      <c r="JAA235" s="287"/>
      <c r="JAB235" s="287"/>
      <c r="JAC235" s="287"/>
      <c r="JAD235" s="287"/>
      <c r="JAE235" s="287"/>
      <c r="JAF235" s="287"/>
      <c r="JAG235" s="287"/>
      <c r="JAH235" s="287"/>
      <c r="JAI235" s="287"/>
      <c r="JAJ235" s="287"/>
      <c r="JAK235" s="287"/>
      <c r="JAL235" s="287"/>
      <c r="JAM235" s="287"/>
      <c r="JAN235" s="287"/>
      <c r="JAO235" s="287"/>
      <c r="JAP235" s="287"/>
      <c r="JAQ235" s="287"/>
      <c r="JAR235" s="287"/>
      <c r="JAS235" s="287"/>
      <c r="JAT235" s="287"/>
      <c r="JAU235" s="287"/>
      <c r="JAV235" s="287"/>
      <c r="JAW235" s="287"/>
      <c r="JAX235" s="287"/>
      <c r="JAY235" s="287"/>
      <c r="JAZ235" s="287"/>
      <c r="JBA235" s="287"/>
      <c r="JBB235" s="287"/>
      <c r="JBC235" s="287"/>
      <c r="JBD235" s="287"/>
      <c r="JBE235" s="287"/>
      <c r="JBF235" s="287"/>
      <c r="JBG235" s="287"/>
      <c r="JBH235" s="287"/>
      <c r="JBI235" s="287"/>
      <c r="JBJ235" s="287"/>
      <c r="JBK235" s="287"/>
      <c r="JBL235" s="287"/>
      <c r="JBM235" s="287"/>
      <c r="JBN235" s="287"/>
      <c r="JBO235" s="287"/>
      <c r="JBP235" s="287"/>
      <c r="JBQ235" s="287"/>
      <c r="JBR235" s="287"/>
      <c r="JBS235" s="287"/>
      <c r="JBT235" s="287"/>
      <c r="JBU235" s="287"/>
      <c r="JBV235" s="287"/>
      <c r="JBW235" s="287"/>
      <c r="JBX235" s="287"/>
      <c r="JBY235" s="287"/>
      <c r="JBZ235" s="287"/>
      <c r="JCA235" s="287"/>
      <c r="JCB235" s="287"/>
      <c r="JCC235" s="287"/>
      <c r="JCD235" s="287"/>
      <c r="JCE235" s="287"/>
      <c r="JCF235" s="287"/>
      <c r="JCG235" s="287"/>
      <c r="JCH235" s="287"/>
      <c r="JCI235" s="287"/>
      <c r="JCJ235" s="287"/>
      <c r="JCK235" s="287"/>
      <c r="JCL235" s="287"/>
      <c r="JCM235" s="287"/>
      <c r="JCN235" s="287"/>
      <c r="JCO235" s="287"/>
      <c r="JCP235" s="287"/>
      <c r="JCQ235" s="287"/>
      <c r="JCR235" s="287"/>
      <c r="JCS235" s="287"/>
      <c r="JCT235" s="287"/>
      <c r="JCU235" s="287"/>
      <c r="JCV235" s="287"/>
      <c r="JCW235" s="287"/>
      <c r="JCX235" s="287"/>
      <c r="JCY235" s="287"/>
      <c r="JCZ235" s="287"/>
      <c r="JDA235" s="287"/>
      <c r="JDB235" s="287"/>
      <c r="JDC235" s="287"/>
      <c r="JDD235" s="287"/>
      <c r="JDE235" s="287"/>
      <c r="JDF235" s="287"/>
      <c r="JDG235" s="287"/>
      <c r="JDH235" s="287"/>
      <c r="JDI235" s="287"/>
      <c r="JDJ235" s="287"/>
      <c r="JDK235" s="287"/>
      <c r="JDL235" s="287"/>
      <c r="JDM235" s="287"/>
      <c r="JDN235" s="287"/>
      <c r="JDO235" s="287"/>
      <c r="JDP235" s="287"/>
      <c r="JDQ235" s="287"/>
      <c r="JDR235" s="287"/>
      <c r="JDS235" s="287"/>
      <c r="JDT235" s="287"/>
      <c r="JDU235" s="287"/>
      <c r="JDV235" s="287"/>
      <c r="JDW235" s="287"/>
      <c r="JDX235" s="287"/>
      <c r="JDY235" s="287"/>
      <c r="JDZ235" s="287"/>
      <c r="JEA235" s="287"/>
      <c r="JEB235" s="287"/>
      <c r="JEC235" s="287"/>
      <c r="JED235" s="287"/>
      <c r="JEE235" s="287"/>
      <c r="JEF235" s="287"/>
      <c r="JEG235" s="287"/>
      <c r="JEH235" s="287"/>
      <c r="JEI235" s="287"/>
      <c r="JEJ235" s="287"/>
      <c r="JEK235" s="287"/>
      <c r="JEL235" s="287"/>
      <c r="JEM235" s="287"/>
      <c r="JEN235" s="287"/>
      <c r="JEO235" s="287"/>
      <c r="JEP235" s="287"/>
      <c r="JEQ235" s="287"/>
      <c r="JER235" s="287"/>
      <c r="JES235" s="287"/>
      <c r="JET235" s="287"/>
      <c r="JEU235" s="287"/>
      <c r="JEV235" s="287"/>
      <c r="JEW235" s="287"/>
      <c r="JEX235" s="287"/>
      <c r="JEY235" s="287"/>
      <c r="JEZ235" s="287"/>
      <c r="JFA235" s="287"/>
      <c r="JFB235" s="287"/>
      <c r="JFC235" s="287"/>
      <c r="JFD235" s="287"/>
      <c r="JFE235" s="287"/>
      <c r="JFF235" s="287"/>
      <c r="JFG235" s="287"/>
      <c r="JFH235" s="287"/>
      <c r="JFI235" s="287"/>
      <c r="JFJ235" s="287"/>
      <c r="JFK235" s="287"/>
      <c r="JFL235" s="287"/>
      <c r="JFM235" s="287"/>
      <c r="JFN235" s="287"/>
      <c r="JFO235" s="287"/>
      <c r="JFP235" s="287"/>
      <c r="JFQ235" s="287"/>
      <c r="JFR235" s="287"/>
      <c r="JFS235" s="287"/>
      <c r="JFT235" s="287"/>
      <c r="JFU235" s="287"/>
      <c r="JFV235" s="287"/>
      <c r="JFW235" s="287"/>
      <c r="JFX235" s="287"/>
      <c r="JFY235" s="287"/>
      <c r="JFZ235" s="287"/>
      <c r="JGA235" s="287"/>
      <c r="JGB235" s="287"/>
      <c r="JGC235" s="287"/>
      <c r="JGD235" s="287"/>
      <c r="JGE235" s="287"/>
      <c r="JGF235" s="287"/>
      <c r="JGG235" s="287"/>
      <c r="JGH235" s="287"/>
      <c r="JGI235" s="287"/>
      <c r="JGJ235" s="287"/>
      <c r="JGK235" s="287"/>
      <c r="JGL235" s="287"/>
      <c r="JGM235" s="287"/>
      <c r="JGN235" s="287"/>
      <c r="JGO235" s="287"/>
      <c r="JGP235" s="287"/>
      <c r="JGQ235" s="287"/>
      <c r="JGR235" s="287"/>
      <c r="JGS235" s="287"/>
      <c r="JGT235" s="287"/>
      <c r="JGU235" s="287"/>
      <c r="JGV235" s="287"/>
      <c r="JGW235" s="287"/>
      <c r="JGX235" s="287"/>
      <c r="JGY235" s="287"/>
      <c r="JGZ235" s="287"/>
      <c r="JHA235" s="287"/>
      <c r="JHB235" s="287"/>
      <c r="JHC235" s="287"/>
      <c r="JHD235" s="287"/>
      <c r="JHE235" s="287"/>
      <c r="JHF235" s="287"/>
      <c r="JHG235" s="287"/>
      <c r="JHH235" s="287"/>
      <c r="JHI235" s="287"/>
      <c r="JHJ235" s="287"/>
      <c r="JHK235" s="287"/>
      <c r="JHL235" s="287"/>
      <c r="JHM235" s="287"/>
      <c r="JHN235" s="287"/>
      <c r="JHO235" s="287"/>
      <c r="JHP235" s="287"/>
      <c r="JHQ235" s="287"/>
      <c r="JHR235" s="287"/>
      <c r="JHS235" s="287"/>
      <c r="JHT235" s="287"/>
      <c r="JHU235" s="287"/>
      <c r="JHV235" s="287"/>
      <c r="JHW235" s="287"/>
      <c r="JHX235" s="287"/>
      <c r="JHY235" s="287"/>
      <c r="JHZ235" s="287"/>
      <c r="JIA235" s="287"/>
      <c r="JIB235" s="287"/>
      <c r="JIC235" s="287"/>
      <c r="JID235" s="287"/>
      <c r="JIE235" s="287"/>
      <c r="JIF235" s="287"/>
      <c r="JIG235" s="287"/>
      <c r="JIH235" s="287"/>
      <c r="JII235" s="287"/>
      <c r="JIJ235" s="287"/>
      <c r="JIK235" s="287"/>
      <c r="JIL235" s="287"/>
      <c r="JIM235" s="287"/>
      <c r="JIN235" s="287"/>
      <c r="JIO235" s="287"/>
      <c r="JIP235" s="287"/>
      <c r="JIQ235" s="287"/>
      <c r="JIR235" s="287"/>
      <c r="JIS235" s="287"/>
      <c r="JIT235" s="287"/>
      <c r="JIU235" s="287"/>
      <c r="JIV235" s="287"/>
      <c r="JIW235" s="287"/>
      <c r="JIX235" s="287"/>
      <c r="JIY235" s="287"/>
      <c r="JIZ235" s="287"/>
      <c r="JJA235" s="287"/>
      <c r="JJB235" s="287"/>
      <c r="JJC235" s="287"/>
      <c r="JJD235" s="287"/>
      <c r="JJE235" s="287"/>
      <c r="JJF235" s="287"/>
      <c r="JJG235" s="287"/>
      <c r="JJH235" s="287"/>
      <c r="JJI235" s="287"/>
      <c r="JJJ235" s="287"/>
      <c r="JJK235" s="287"/>
      <c r="JJL235" s="287"/>
      <c r="JJM235" s="287"/>
      <c r="JJN235" s="287"/>
      <c r="JJO235" s="287"/>
      <c r="JJP235" s="287"/>
      <c r="JJQ235" s="287"/>
      <c r="JJR235" s="287"/>
      <c r="JJS235" s="287"/>
      <c r="JJT235" s="287"/>
      <c r="JJU235" s="287"/>
      <c r="JJV235" s="287"/>
      <c r="JJW235" s="287"/>
      <c r="JJX235" s="287"/>
      <c r="JJY235" s="287"/>
      <c r="JJZ235" s="287"/>
      <c r="JKA235" s="287"/>
      <c r="JKB235" s="287"/>
      <c r="JKC235" s="287"/>
      <c r="JKD235" s="287"/>
      <c r="JKE235" s="287"/>
      <c r="JKF235" s="287"/>
      <c r="JKG235" s="287"/>
      <c r="JKH235" s="287"/>
      <c r="JKI235" s="287"/>
      <c r="JKJ235" s="287"/>
      <c r="JKK235" s="287"/>
      <c r="JKL235" s="287"/>
      <c r="JKM235" s="287"/>
      <c r="JKN235" s="287"/>
      <c r="JKO235" s="287"/>
      <c r="JKP235" s="287"/>
      <c r="JKQ235" s="287"/>
      <c r="JKR235" s="287"/>
      <c r="JKS235" s="287"/>
      <c r="JKT235" s="287"/>
      <c r="JKU235" s="287"/>
      <c r="JKV235" s="287"/>
      <c r="JKW235" s="287"/>
      <c r="JKX235" s="287"/>
      <c r="JKY235" s="287"/>
      <c r="JKZ235" s="287"/>
      <c r="JLA235" s="287"/>
      <c r="JLB235" s="287"/>
      <c r="JLC235" s="287"/>
      <c r="JLD235" s="287"/>
      <c r="JLE235" s="287"/>
      <c r="JLF235" s="287"/>
      <c r="JLG235" s="287"/>
      <c r="JLH235" s="287"/>
      <c r="JLI235" s="287"/>
      <c r="JLJ235" s="287"/>
      <c r="JLK235" s="287"/>
      <c r="JLL235" s="287"/>
      <c r="JLM235" s="287"/>
      <c r="JLN235" s="287"/>
      <c r="JLO235" s="287"/>
      <c r="JLP235" s="287"/>
      <c r="JLQ235" s="287"/>
      <c r="JLR235" s="287"/>
      <c r="JLS235" s="287"/>
      <c r="JLT235" s="287"/>
      <c r="JLU235" s="287"/>
      <c r="JLV235" s="287"/>
      <c r="JLW235" s="287"/>
      <c r="JLX235" s="287"/>
      <c r="JLY235" s="287"/>
      <c r="JLZ235" s="287"/>
      <c r="JMA235" s="287"/>
      <c r="JMB235" s="287"/>
      <c r="JMC235" s="287"/>
      <c r="JMD235" s="287"/>
      <c r="JME235" s="287"/>
      <c r="JMF235" s="287"/>
      <c r="JMG235" s="287"/>
      <c r="JMH235" s="287"/>
      <c r="JMI235" s="287"/>
      <c r="JMJ235" s="287"/>
      <c r="JMK235" s="287"/>
      <c r="JML235" s="287"/>
      <c r="JMM235" s="287"/>
      <c r="JMN235" s="287"/>
      <c r="JMO235" s="287"/>
      <c r="JMP235" s="287"/>
      <c r="JMQ235" s="287"/>
      <c r="JMR235" s="287"/>
      <c r="JMS235" s="287"/>
      <c r="JMT235" s="287"/>
      <c r="JMU235" s="287"/>
      <c r="JMV235" s="287"/>
      <c r="JMW235" s="287"/>
      <c r="JMX235" s="287"/>
      <c r="JMY235" s="287"/>
      <c r="JMZ235" s="287"/>
      <c r="JNA235" s="287"/>
      <c r="JNB235" s="287"/>
      <c r="JNC235" s="287"/>
      <c r="JND235" s="287"/>
      <c r="JNE235" s="287"/>
      <c r="JNF235" s="287"/>
      <c r="JNG235" s="287"/>
      <c r="JNH235" s="287"/>
      <c r="JNI235" s="287"/>
      <c r="JNJ235" s="287"/>
      <c r="JNK235" s="287"/>
      <c r="JNL235" s="287"/>
      <c r="JNM235" s="287"/>
      <c r="JNN235" s="287"/>
      <c r="JNO235" s="287"/>
      <c r="JNP235" s="287"/>
      <c r="JNQ235" s="287"/>
      <c r="JNR235" s="287"/>
      <c r="JNS235" s="287"/>
      <c r="JNT235" s="287"/>
      <c r="JNU235" s="287"/>
      <c r="JNV235" s="287"/>
      <c r="JNW235" s="287"/>
      <c r="JNX235" s="287"/>
      <c r="JNY235" s="287"/>
      <c r="JNZ235" s="287"/>
      <c r="JOA235" s="287"/>
      <c r="JOB235" s="287"/>
      <c r="JOC235" s="287"/>
      <c r="JOD235" s="287"/>
      <c r="JOE235" s="287"/>
      <c r="JOF235" s="287"/>
      <c r="JOG235" s="287"/>
      <c r="JOH235" s="287"/>
      <c r="JOI235" s="287"/>
      <c r="JOJ235" s="287"/>
      <c r="JOK235" s="287"/>
      <c r="JOL235" s="287"/>
      <c r="JOM235" s="287"/>
      <c r="JON235" s="287"/>
      <c r="JOO235" s="287"/>
      <c r="JOP235" s="287"/>
      <c r="JOQ235" s="287"/>
      <c r="JOR235" s="287"/>
      <c r="JOS235" s="287"/>
      <c r="JOT235" s="287"/>
      <c r="JOU235" s="287"/>
      <c r="JOV235" s="287"/>
      <c r="JOW235" s="287"/>
      <c r="JOX235" s="287"/>
      <c r="JOY235" s="287"/>
      <c r="JOZ235" s="287"/>
      <c r="JPA235" s="287"/>
      <c r="JPB235" s="287"/>
      <c r="JPC235" s="287"/>
      <c r="JPD235" s="287"/>
      <c r="JPE235" s="287"/>
      <c r="JPF235" s="287"/>
      <c r="JPG235" s="287"/>
      <c r="JPH235" s="287"/>
      <c r="JPI235" s="287"/>
      <c r="JPJ235" s="287"/>
      <c r="JPK235" s="287"/>
      <c r="JPL235" s="287"/>
      <c r="JPM235" s="287"/>
      <c r="JPN235" s="287"/>
      <c r="JPO235" s="287"/>
      <c r="JPP235" s="287"/>
      <c r="JPQ235" s="287"/>
      <c r="JPR235" s="287"/>
      <c r="JPS235" s="287"/>
      <c r="JPT235" s="287"/>
      <c r="JPU235" s="287"/>
      <c r="JPV235" s="287"/>
      <c r="JPW235" s="287"/>
      <c r="JPX235" s="287"/>
      <c r="JPY235" s="287"/>
      <c r="JPZ235" s="287"/>
      <c r="JQA235" s="287"/>
      <c r="JQB235" s="287"/>
      <c r="JQC235" s="287"/>
      <c r="JQD235" s="287"/>
      <c r="JQE235" s="287"/>
      <c r="JQF235" s="287"/>
      <c r="JQG235" s="287"/>
      <c r="JQH235" s="287"/>
      <c r="JQI235" s="287"/>
      <c r="JQJ235" s="287"/>
      <c r="JQK235" s="287"/>
      <c r="JQL235" s="287"/>
      <c r="JQM235" s="287"/>
      <c r="JQN235" s="287"/>
      <c r="JQO235" s="287"/>
      <c r="JQP235" s="287"/>
      <c r="JQQ235" s="287"/>
      <c r="JQR235" s="287"/>
      <c r="JQS235" s="287"/>
      <c r="JQT235" s="287"/>
      <c r="JQU235" s="287"/>
      <c r="JQV235" s="287"/>
      <c r="JQW235" s="287"/>
      <c r="JQX235" s="287"/>
      <c r="JQY235" s="287"/>
      <c r="JQZ235" s="287"/>
      <c r="JRA235" s="287"/>
      <c r="JRB235" s="287"/>
      <c r="JRC235" s="287"/>
      <c r="JRD235" s="287"/>
      <c r="JRE235" s="287"/>
      <c r="JRF235" s="287"/>
      <c r="JRG235" s="287"/>
      <c r="JRH235" s="287"/>
      <c r="JRI235" s="287"/>
      <c r="JRJ235" s="287"/>
      <c r="JRK235" s="287"/>
      <c r="JRL235" s="287"/>
      <c r="JRM235" s="287"/>
      <c r="JRN235" s="287"/>
      <c r="JRO235" s="287"/>
      <c r="JRP235" s="287"/>
      <c r="JRQ235" s="287"/>
      <c r="JRR235" s="287"/>
      <c r="JRS235" s="287"/>
      <c r="JRT235" s="287"/>
      <c r="JRU235" s="287"/>
      <c r="JRV235" s="287"/>
      <c r="JRW235" s="287"/>
      <c r="JRX235" s="287"/>
      <c r="JRY235" s="287"/>
      <c r="JRZ235" s="287"/>
      <c r="JSA235" s="287"/>
      <c r="JSB235" s="287"/>
      <c r="JSC235" s="287"/>
      <c r="JSD235" s="287"/>
      <c r="JSE235" s="287"/>
      <c r="JSF235" s="287"/>
      <c r="JSG235" s="287"/>
      <c r="JSH235" s="287"/>
      <c r="JSI235" s="287"/>
      <c r="JSJ235" s="287"/>
      <c r="JSK235" s="287"/>
      <c r="JSL235" s="287"/>
      <c r="JSM235" s="287"/>
      <c r="JSN235" s="287"/>
      <c r="JSO235" s="287"/>
      <c r="JSP235" s="287"/>
      <c r="JSQ235" s="287"/>
      <c r="JSR235" s="287"/>
      <c r="JSS235" s="287"/>
      <c r="JST235" s="287"/>
      <c r="JSU235" s="287"/>
      <c r="JSV235" s="287"/>
      <c r="JSW235" s="287"/>
      <c r="JSX235" s="287"/>
      <c r="JSY235" s="287"/>
      <c r="JSZ235" s="287"/>
      <c r="JTA235" s="287"/>
      <c r="JTB235" s="287"/>
      <c r="JTC235" s="287"/>
      <c r="JTD235" s="287"/>
      <c r="JTE235" s="287"/>
      <c r="JTF235" s="287"/>
      <c r="JTG235" s="287"/>
      <c r="JTH235" s="287"/>
      <c r="JTI235" s="287"/>
      <c r="JTJ235" s="287"/>
      <c r="JTK235" s="287"/>
      <c r="JTL235" s="287"/>
      <c r="JTM235" s="287"/>
      <c r="JTN235" s="287"/>
      <c r="JTO235" s="287"/>
      <c r="JTP235" s="287"/>
      <c r="JTQ235" s="287"/>
      <c r="JTR235" s="287"/>
      <c r="JTS235" s="287"/>
      <c r="JTT235" s="287"/>
      <c r="JTU235" s="287"/>
      <c r="JTV235" s="287"/>
      <c r="JTW235" s="287"/>
      <c r="JTX235" s="287"/>
      <c r="JTY235" s="287"/>
      <c r="JTZ235" s="287"/>
      <c r="JUA235" s="287"/>
      <c r="JUB235" s="287"/>
      <c r="JUC235" s="287"/>
      <c r="JUD235" s="287"/>
      <c r="JUE235" s="287"/>
      <c r="JUF235" s="287"/>
      <c r="JUG235" s="287"/>
      <c r="JUH235" s="287"/>
      <c r="JUI235" s="287"/>
      <c r="JUJ235" s="287"/>
      <c r="JUK235" s="287"/>
      <c r="JUL235" s="287"/>
      <c r="JUM235" s="287"/>
      <c r="JUN235" s="287"/>
      <c r="JUO235" s="287"/>
      <c r="JUP235" s="287"/>
      <c r="JUQ235" s="287"/>
      <c r="JUR235" s="287"/>
      <c r="JUS235" s="287"/>
      <c r="JUT235" s="287"/>
      <c r="JUU235" s="287"/>
      <c r="JUV235" s="287"/>
      <c r="JUW235" s="287"/>
      <c r="JUX235" s="287"/>
      <c r="JUY235" s="287"/>
      <c r="JUZ235" s="287"/>
      <c r="JVA235" s="287"/>
      <c r="JVB235" s="287"/>
      <c r="JVC235" s="287"/>
      <c r="JVD235" s="287"/>
      <c r="JVE235" s="287"/>
      <c r="JVF235" s="287"/>
      <c r="JVG235" s="287"/>
      <c r="JVH235" s="287"/>
      <c r="JVI235" s="287"/>
      <c r="JVJ235" s="287"/>
      <c r="JVK235" s="287"/>
      <c r="JVL235" s="287"/>
      <c r="JVM235" s="287"/>
      <c r="JVN235" s="287"/>
      <c r="JVO235" s="287"/>
      <c r="JVP235" s="287"/>
      <c r="JVQ235" s="287"/>
      <c r="JVR235" s="287"/>
      <c r="JVS235" s="287"/>
      <c r="JVT235" s="287"/>
      <c r="JVU235" s="287"/>
      <c r="JVV235" s="287"/>
      <c r="JVW235" s="287"/>
      <c r="JVX235" s="287"/>
      <c r="JVY235" s="287"/>
      <c r="JVZ235" s="287"/>
      <c r="JWA235" s="287"/>
      <c r="JWB235" s="287"/>
      <c r="JWC235" s="287"/>
      <c r="JWD235" s="287"/>
      <c r="JWE235" s="287"/>
      <c r="JWF235" s="287"/>
      <c r="JWG235" s="287"/>
      <c r="JWH235" s="287"/>
      <c r="JWI235" s="287"/>
      <c r="JWJ235" s="287"/>
      <c r="JWK235" s="287"/>
      <c r="JWL235" s="287"/>
      <c r="JWM235" s="287"/>
      <c r="JWN235" s="287"/>
      <c r="JWO235" s="287"/>
      <c r="JWP235" s="287"/>
      <c r="JWQ235" s="287"/>
      <c r="JWR235" s="287"/>
      <c r="JWS235" s="287"/>
      <c r="JWT235" s="287"/>
      <c r="JWU235" s="287"/>
      <c r="JWV235" s="287"/>
      <c r="JWW235" s="287"/>
      <c r="JWX235" s="287"/>
      <c r="JWY235" s="287"/>
      <c r="JWZ235" s="287"/>
      <c r="JXA235" s="287"/>
      <c r="JXB235" s="287"/>
      <c r="JXC235" s="287"/>
      <c r="JXD235" s="287"/>
      <c r="JXE235" s="287"/>
      <c r="JXF235" s="287"/>
      <c r="JXG235" s="287"/>
      <c r="JXH235" s="287"/>
      <c r="JXI235" s="287"/>
      <c r="JXJ235" s="287"/>
      <c r="JXK235" s="287"/>
      <c r="JXL235" s="287"/>
      <c r="JXM235" s="287"/>
      <c r="JXN235" s="287"/>
      <c r="JXO235" s="287"/>
      <c r="JXP235" s="287"/>
      <c r="JXQ235" s="287"/>
      <c r="JXR235" s="287"/>
      <c r="JXS235" s="287"/>
      <c r="JXT235" s="287"/>
      <c r="JXU235" s="287"/>
      <c r="JXV235" s="287"/>
      <c r="JXW235" s="287"/>
      <c r="JXX235" s="287"/>
      <c r="JXY235" s="287"/>
      <c r="JXZ235" s="287"/>
      <c r="JYA235" s="287"/>
      <c r="JYB235" s="287"/>
      <c r="JYC235" s="287"/>
      <c r="JYD235" s="287"/>
      <c r="JYE235" s="287"/>
      <c r="JYF235" s="287"/>
      <c r="JYG235" s="287"/>
      <c r="JYH235" s="287"/>
      <c r="JYI235" s="287"/>
      <c r="JYJ235" s="287"/>
      <c r="JYK235" s="287"/>
      <c r="JYL235" s="287"/>
      <c r="JYM235" s="287"/>
      <c r="JYN235" s="287"/>
      <c r="JYO235" s="287"/>
      <c r="JYP235" s="287"/>
      <c r="JYQ235" s="287"/>
      <c r="JYR235" s="287"/>
      <c r="JYS235" s="287"/>
      <c r="JYT235" s="287"/>
      <c r="JYU235" s="287"/>
      <c r="JYV235" s="287"/>
      <c r="JYW235" s="287"/>
      <c r="JYX235" s="287"/>
      <c r="JYY235" s="287"/>
      <c r="JYZ235" s="287"/>
      <c r="JZA235" s="287"/>
      <c r="JZB235" s="287"/>
      <c r="JZC235" s="287"/>
      <c r="JZD235" s="287"/>
      <c r="JZE235" s="287"/>
      <c r="JZF235" s="287"/>
      <c r="JZG235" s="287"/>
      <c r="JZH235" s="287"/>
      <c r="JZI235" s="287"/>
      <c r="JZJ235" s="287"/>
      <c r="JZK235" s="287"/>
      <c r="JZL235" s="287"/>
      <c r="JZM235" s="287"/>
      <c r="JZN235" s="287"/>
      <c r="JZO235" s="287"/>
      <c r="JZP235" s="287"/>
      <c r="JZQ235" s="287"/>
      <c r="JZR235" s="287"/>
      <c r="JZS235" s="287"/>
      <c r="JZT235" s="287"/>
      <c r="JZU235" s="287"/>
      <c r="JZV235" s="287"/>
      <c r="JZW235" s="287"/>
      <c r="JZX235" s="287"/>
      <c r="JZY235" s="287"/>
      <c r="JZZ235" s="287"/>
      <c r="KAA235" s="287"/>
      <c r="KAB235" s="287"/>
      <c r="KAC235" s="287"/>
      <c r="KAD235" s="287"/>
      <c r="KAE235" s="287"/>
      <c r="KAF235" s="287"/>
      <c r="KAG235" s="287"/>
      <c r="KAH235" s="287"/>
      <c r="KAI235" s="287"/>
      <c r="KAJ235" s="287"/>
      <c r="KAK235" s="287"/>
      <c r="KAL235" s="287"/>
      <c r="KAM235" s="287"/>
      <c r="KAN235" s="287"/>
      <c r="KAO235" s="287"/>
      <c r="KAP235" s="287"/>
      <c r="KAQ235" s="287"/>
      <c r="KAR235" s="287"/>
      <c r="KAS235" s="287"/>
      <c r="KAT235" s="287"/>
      <c r="KAU235" s="287"/>
      <c r="KAV235" s="287"/>
      <c r="KAW235" s="287"/>
      <c r="KAX235" s="287"/>
      <c r="KAY235" s="287"/>
      <c r="KAZ235" s="287"/>
      <c r="KBA235" s="287"/>
      <c r="KBB235" s="287"/>
      <c r="KBC235" s="287"/>
      <c r="KBD235" s="287"/>
      <c r="KBE235" s="287"/>
      <c r="KBF235" s="287"/>
      <c r="KBG235" s="287"/>
      <c r="KBH235" s="287"/>
      <c r="KBI235" s="287"/>
      <c r="KBJ235" s="287"/>
      <c r="KBK235" s="287"/>
      <c r="KBL235" s="287"/>
      <c r="KBM235" s="287"/>
      <c r="KBN235" s="287"/>
      <c r="KBO235" s="287"/>
      <c r="KBP235" s="287"/>
      <c r="KBQ235" s="287"/>
      <c r="KBR235" s="287"/>
      <c r="KBS235" s="287"/>
      <c r="KBT235" s="287"/>
      <c r="KBU235" s="287"/>
      <c r="KBV235" s="287"/>
      <c r="KBW235" s="287"/>
      <c r="KBX235" s="287"/>
      <c r="KBY235" s="287"/>
      <c r="KBZ235" s="287"/>
      <c r="KCA235" s="287"/>
      <c r="KCB235" s="287"/>
      <c r="KCC235" s="287"/>
      <c r="KCD235" s="287"/>
      <c r="KCE235" s="287"/>
      <c r="KCF235" s="287"/>
      <c r="KCG235" s="287"/>
      <c r="KCH235" s="287"/>
      <c r="KCI235" s="287"/>
      <c r="KCJ235" s="287"/>
      <c r="KCK235" s="287"/>
      <c r="KCL235" s="287"/>
      <c r="KCM235" s="287"/>
      <c r="KCN235" s="287"/>
      <c r="KCO235" s="287"/>
      <c r="KCP235" s="287"/>
      <c r="KCQ235" s="287"/>
      <c r="KCR235" s="287"/>
      <c r="KCS235" s="287"/>
      <c r="KCT235" s="287"/>
      <c r="KCU235" s="287"/>
      <c r="KCV235" s="287"/>
      <c r="KCW235" s="287"/>
      <c r="KCX235" s="287"/>
      <c r="KCY235" s="287"/>
      <c r="KCZ235" s="287"/>
      <c r="KDA235" s="287"/>
      <c r="KDB235" s="287"/>
      <c r="KDC235" s="287"/>
      <c r="KDD235" s="287"/>
      <c r="KDE235" s="287"/>
      <c r="KDF235" s="287"/>
      <c r="KDG235" s="287"/>
      <c r="KDH235" s="287"/>
      <c r="KDI235" s="287"/>
      <c r="KDJ235" s="287"/>
      <c r="KDK235" s="287"/>
      <c r="KDL235" s="287"/>
      <c r="KDM235" s="287"/>
      <c r="KDN235" s="287"/>
      <c r="KDO235" s="287"/>
      <c r="KDP235" s="287"/>
      <c r="KDQ235" s="287"/>
      <c r="KDR235" s="287"/>
      <c r="KDS235" s="287"/>
      <c r="KDT235" s="287"/>
      <c r="KDU235" s="287"/>
      <c r="KDV235" s="287"/>
      <c r="KDW235" s="287"/>
      <c r="KDX235" s="287"/>
      <c r="KDY235" s="287"/>
      <c r="KDZ235" s="287"/>
      <c r="KEA235" s="287"/>
      <c r="KEB235" s="287"/>
      <c r="KEC235" s="287"/>
      <c r="KED235" s="287"/>
      <c r="KEE235" s="287"/>
      <c r="KEF235" s="287"/>
      <c r="KEG235" s="287"/>
      <c r="KEH235" s="287"/>
      <c r="KEI235" s="287"/>
      <c r="KEJ235" s="287"/>
      <c r="KEK235" s="287"/>
      <c r="KEL235" s="287"/>
      <c r="KEM235" s="287"/>
      <c r="KEN235" s="287"/>
      <c r="KEO235" s="287"/>
      <c r="KEP235" s="287"/>
      <c r="KEQ235" s="287"/>
      <c r="KER235" s="287"/>
      <c r="KES235" s="287"/>
      <c r="KET235" s="287"/>
      <c r="KEU235" s="287"/>
      <c r="KEV235" s="287"/>
      <c r="KEW235" s="287"/>
      <c r="KEX235" s="287"/>
      <c r="KEY235" s="287"/>
      <c r="KEZ235" s="287"/>
      <c r="KFA235" s="287"/>
      <c r="KFB235" s="287"/>
      <c r="KFC235" s="287"/>
      <c r="KFD235" s="287"/>
      <c r="KFE235" s="287"/>
      <c r="KFF235" s="287"/>
      <c r="KFG235" s="287"/>
      <c r="KFH235" s="287"/>
      <c r="KFI235" s="287"/>
      <c r="KFJ235" s="287"/>
      <c r="KFK235" s="287"/>
      <c r="KFL235" s="287"/>
      <c r="KFM235" s="287"/>
      <c r="KFN235" s="287"/>
      <c r="KFO235" s="287"/>
      <c r="KFP235" s="287"/>
      <c r="KFQ235" s="287"/>
      <c r="KFR235" s="287"/>
      <c r="KFS235" s="287"/>
      <c r="KFT235" s="287"/>
      <c r="KFU235" s="287"/>
      <c r="KFV235" s="287"/>
      <c r="KFW235" s="287"/>
      <c r="KFX235" s="287"/>
      <c r="KFY235" s="287"/>
      <c r="KFZ235" s="287"/>
      <c r="KGA235" s="287"/>
      <c r="KGB235" s="287"/>
      <c r="KGC235" s="287"/>
      <c r="KGD235" s="287"/>
      <c r="KGE235" s="287"/>
      <c r="KGF235" s="287"/>
      <c r="KGG235" s="287"/>
      <c r="KGH235" s="287"/>
      <c r="KGI235" s="287"/>
      <c r="KGJ235" s="287"/>
      <c r="KGK235" s="287"/>
      <c r="KGL235" s="287"/>
      <c r="KGM235" s="287"/>
      <c r="KGN235" s="287"/>
      <c r="KGO235" s="287"/>
      <c r="KGP235" s="287"/>
      <c r="KGQ235" s="287"/>
      <c r="KGR235" s="287"/>
      <c r="KGS235" s="287"/>
      <c r="KGT235" s="287"/>
      <c r="KGU235" s="287"/>
      <c r="KGV235" s="287"/>
      <c r="KGW235" s="287"/>
      <c r="KGX235" s="287"/>
      <c r="KGY235" s="287"/>
      <c r="KGZ235" s="287"/>
      <c r="KHA235" s="287"/>
      <c r="KHB235" s="287"/>
      <c r="KHC235" s="287"/>
      <c r="KHD235" s="287"/>
      <c r="KHE235" s="287"/>
      <c r="KHF235" s="287"/>
      <c r="KHG235" s="287"/>
      <c r="KHH235" s="287"/>
      <c r="KHI235" s="287"/>
      <c r="KHJ235" s="287"/>
      <c r="KHK235" s="287"/>
      <c r="KHL235" s="287"/>
      <c r="KHM235" s="287"/>
      <c r="KHN235" s="287"/>
      <c r="KHO235" s="287"/>
      <c r="KHP235" s="287"/>
      <c r="KHQ235" s="287"/>
      <c r="KHR235" s="287"/>
      <c r="KHS235" s="287"/>
      <c r="KHT235" s="287"/>
      <c r="KHU235" s="287"/>
      <c r="KHV235" s="287"/>
      <c r="KHW235" s="287"/>
      <c r="KHX235" s="287"/>
      <c r="KHY235" s="287"/>
      <c r="KHZ235" s="287"/>
      <c r="KIA235" s="287"/>
      <c r="KIB235" s="287"/>
      <c r="KIC235" s="287"/>
      <c r="KID235" s="287"/>
      <c r="KIE235" s="287"/>
      <c r="KIF235" s="287"/>
      <c r="KIG235" s="287"/>
      <c r="KIH235" s="287"/>
      <c r="KII235" s="287"/>
      <c r="KIJ235" s="287"/>
      <c r="KIK235" s="287"/>
      <c r="KIL235" s="287"/>
      <c r="KIM235" s="287"/>
      <c r="KIN235" s="287"/>
      <c r="KIO235" s="287"/>
      <c r="KIP235" s="287"/>
      <c r="KIQ235" s="287"/>
      <c r="KIR235" s="287"/>
      <c r="KIS235" s="287"/>
      <c r="KIT235" s="287"/>
      <c r="KIU235" s="287"/>
      <c r="KIV235" s="287"/>
      <c r="KIW235" s="287"/>
      <c r="KIX235" s="287"/>
      <c r="KIY235" s="287"/>
      <c r="KIZ235" s="287"/>
      <c r="KJA235" s="287"/>
      <c r="KJB235" s="287"/>
      <c r="KJC235" s="287"/>
      <c r="KJD235" s="287"/>
      <c r="KJE235" s="287"/>
      <c r="KJF235" s="287"/>
      <c r="KJG235" s="287"/>
      <c r="KJH235" s="287"/>
      <c r="KJI235" s="287"/>
      <c r="KJJ235" s="287"/>
      <c r="KJK235" s="287"/>
      <c r="KJL235" s="287"/>
      <c r="KJM235" s="287"/>
      <c r="KJN235" s="287"/>
      <c r="KJO235" s="287"/>
      <c r="KJP235" s="287"/>
      <c r="KJQ235" s="287"/>
      <c r="KJR235" s="287"/>
      <c r="KJS235" s="287"/>
      <c r="KJT235" s="287"/>
      <c r="KJU235" s="287"/>
      <c r="KJV235" s="287"/>
      <c r="KJW235" s="287"/>
      <c r="KJX235" s="287"/>
      <c r="KJY235" s="287"/>
      <c r="KJZ235" s="287"/>
      <c r="KKA235" s="287"/>
      <c r="KKB235" s="287"/>
      <c r="KKC235" s="287"/>
      <c r="KKD235" s="287"/>
      <c r="KKE235" s="287"/>
      <c r="KKF235" s="287"/>
      <c r="KKG235" s="287"/>
      <c r="KKH235" s="287"/>
      <c r="KKI235" s="287"/>
      <c r="KKJ235" s="287"/>
      <c r="KKK235" s="287"/>
      <c r="KKL235" s="287"/>
      <c r="KKM235" s="287"/>
      <c r="KKN235" s="287"/>
      <c r="KKO235" s="287"/>
      <c r="KKP235" s="287"/>
      <c r="KKQ235" s="287"/>
      <c r="KKR235" s="287"/>
      <c r="KKS235" s="287"/>
      <c r="KKT235" s="287"/>
      <c r="KKU235" s="287"/>
      <c r="KKV235" s="287"/>
      <c r="KKW235" s="287"/>
      <c r="KKX235" s="287"/>
      <c r="KKY235" s="287"/>
      <c r="KKZ235" s="287"/>
      <c r="KLA235" s="287"/>
      <c r="KLB235" s="287"/>
      <c r="KLC235" s="287"/>
      <c r="KLD235" s="287"/>
      <c r="KLE235" s="287"/>
      <c r="KLF235" s="287"/>
      <c r="KLG235" s="287"/>
      <c r="KLH235" s="287"/>
      <c r="KLI235" s="287"/>
      <c r="KLJ235" s="287"/>
      <c r="KLK235" s="287"/>
      <c r="KLL235" s="287"/>
      <c r="KLM235" s="287"/>
      <c r="KLN235" s="287"/>
      <c r="KLO235" s="287"/>
      <c r="KLP235" s="287"/>
      <c r="KLQ235" s="287"/>
      <c r="KLR235" s="287"/>
      <c r="KLS235" s="287"/>
      <c r="KLT235" s="287"/>
      <c r="KLU235" s="287"/>
      <c r="KLV235" s="287"/>
      <c r="KLW235" s="287"/>
      <c r="KLX235" s="287"/>
      <c r="KLY235" s="287"/>
      <c r="KLZ235" s="287"/>
      <c r="KMA235" s="287"/>
      <c r="KMB235" s="287"/>
      <c r="KMC235" s="287"/>
      <c r="KMD235" s="287"/>
      <c r="KME235" s="287"/>
      <c r="KMF235" s="287"/>
      <c r="KMG235" s="287"/>
      <c r="KMH235" s="287"/>
      <c r="KMI235" s="287"/>
      <c r="KMJ235" s="287"/>
      <c r="KMK235" s="287"/>
      <c r="KML235" s="287"/>
      <c r="KMM235" s="287"/>
      <c r="KMN235" s="287"/>
      <c r="KMO235" s="287"/>
      <c r="KMP235" s="287"/>
      <c r="KMQ235" s="287"/>
      <c r="KMR235" s="287"/>
      <c r="KMS235" s="287"/>
      <c r="KMT235" s="287"/>
      <c r="KMU235" s="287"/>
      <c r="KMV235" s="287"/>
      <c r="KMW235" s="287"/>
      <c r="KMX235" s="287"/>
      <c r="KMY235" s="287"/>
      <c r="KMZ235" s="287"/>
      <c r="KNA235" s="287"/>
      <c r="KNB235" s="287"/>
      <c r="KNC235" s="287"/>
      <c r="KND235" s="287"/>
      <c r="KNE235" s="287"/>
      <c r="KNF235" s="287"/>
      <c r="KNG235" s="287"/>
      <c r="KNH235" s="287"/>
      <c r="KNI235" s="287"/>
      <c r="KNJ235" s="287"/>
      <c r="KNK235" s="287"/>
      <c r="KNL235" s="287"/>
      <c r="KNM235" s="287"/>
      <c r="KNN235" s="287"/>
      <c r="KNO235" s="287"/>
      <c r="KNP235" s="287"/>
      <c r="KNQ235" s="287"/>
      <c r="KNR235" s="287"/>
      <c r="KNS235" s="287"/>
      <c r="KNT235" s="287"/>
      <c r="KNU235" s="287"/>
      <c r="KNV235" s="287"/>
      <c r="KNW235" s="287"/>
      <c r="KNX235" s="287"/>
      <c r="KNY235" s="287"/>
      <c r="KNZ235" s="287"/>
      <c r="KOA235" s="287"/>
      <c r="KOB235" s="287"/>
      <c r="KOC235" s="287"/>
      <c r="KOD235" s="287"/>
      <c r="KOE235" s="287"/>
      <c r="KOF235" s="287"/>
      <c r="KOG235" s="287"/>
      <c r="KOH235" s="287"/>
      <c r="KOI235" s="287"/>
      <c r="KOJ235" s="287"/>
      <c r="KOK235" s="287"/>
      <c r="KOL235" s="287"/>
      <c r="KOM235" s="287"/>
      <c r="KON235" s="287"/>
      <c r="KOO235" s="287"/>
      <c r="KOP235" s="287"/>
      <c r="KOQ235" s="287"/>
      <c r="KOR235" s="287"/>
      <c r="KOS235" s="287"/>
      <c r="KOT235" s="287"/>
      <c r="KOU235" s="287"/>
      <c r="KOV235" s="287"/>
      <c r="KOW235" s="287"/>
      <c r="KOX235" s="287"/>
      <c r="KOY235" s="287"/>
      <c r="KOZ235" s="287"/>
      <c r="KPA235" s="287"/>
      <c r="KPB235" s="287"/>
      <c r="KPC235" s="287"/>
      <c r="KPD235" s="287"/>
      <c r="KPE235" s="287"/>
      <c r="KPF235" s="287"/>
      <c r="KPG235" s="287"/>
      <c r="KPH235" s="287"/>
      <c r="KPI235" s="287"/>
      <c r="KPJ235" s="287"/>
      <c r="KPK235" s="287"/>
      <c r="KPL235" s="287"/>
      <c r="KPM235" s="287"/>
      <c r="KPN235" s="287"/>
      <c r="KPO235" s="287"/>
      <c r="KPP235" s="287"/>
      <c r="KPQ235" s="287"/>
      <c r="KPR235" s="287"/>
      <c r="KPS235" s="287"/>
      <c r="KPT235" s="287"/>
      <c r="KPU235" s="287"/>
      <c r="KPV235" s="287"/>
      <c r="KPW235" s="287"/>
      <c r="KPX235" s="287"/>
      <c r="KPY235" s="287"/>
      <c r="KPZ235" s="287"/>
      <c r="KQA235" s="287"/>
      <c r="KQB235" s="287"/>
      <c r="KQC235" s="287"/>
      <c r="KQD235" s="287"/>
      <c r="KQE235" s="287"/>
      <c r="KQF235" s="287"/>
      <c r="KQG235" s="287"/>
      <c r="KQH235" s="287"/>
      <c r="KQI235" s="287"/>
      <c r="KQJ235" s="287"/>
      <c r="KQK235" s="287"/>
      <c r="KQL235" s="287"/>
      <c r="KQM235" s="287"/>
      <c r="KQN235" s="287"/>
      <c r="KQO235" s="287"/>
      <c r="KQP235" s="287"/>
      <c r="KQQ235" s="287"/>
      <c r="KQR235" s="287"/>
      <c r="KQS235" s="287"/>
      <c r="KQT235" s="287"/>
      <c r="KQU235" s="287"/>
      <c r="KQV235" s="287"/>
      <c r="KQW235" s="287"/>
      <c r="KQX235" s="287"/>
      <c r="KQY235" s="287"/>
      <c r="KQZ235" s="287"/>
      <c r="KRA235" s="287"/>
      <c r="KRB235" s="287"/>
      <c r="KRC235" s="287"/>
      <c r="KRD235" s="287"/>
      <c r="KRE235" s="287"/>
      <c r="KRF235" s="287"/>
      <c r="KRG235" s="287"/>
      <c r="KRH235" s="287"/>
      <c r="KRI235" s="287"/>
      <c r="KRJ235" s="287"/>
      <c r="KRK235" s="287"/>
      <c r="KRL235" s="287"/>
      <c r="KRM235" s="287"/>
      <c r="KRN235" s="287"/>
      <c r="KRO235" s="287"/>
      <c r="KRP235" s="287"/>
      <c r="KRQ235" s="287"/>
      <c r="KRR235" s="287"/>
      <c r="KRS235" s="287"/>
      <c r="KRT235" s="287"/>
      <c r="KRU235" s="287"/>
      <c r="KRV235" s="287"/>
      <c r="KRW235" s="287"/>
      <c r="KRX235" s="287"/>
      <c r="KRY235" s="287"/>
      <c r="KRZ235" s="287"/>
      <c r="KSA235" s="287"/>
      <c r="KSB235" s="287"/>
      <c r="KSC235" s="287"/>
      <c r="KSD235" s="287"/>
      <c r="KSE235" s="287"/>
      <c r="KSF235" s="287"/>
      <c r="KSG235" s="287"/>
      <c r="KSH235" s="287"/>
      <c r="KSI235" s="287"/>
      <c r="KSJ235" s="287"/>
      <c r="KSK235" s="287"/>
      <c r="KSL235" s="287"/>
      <c r="KSM235" s="287"/>
      <c r="KSN235" s="287"/>
      <c r="KSO235" s="287"/>
      <c r="KSP235" s="287"/>
      <c r="KSQ235" s="287"/>
      <c r="KSR235" s="287"/>
      <c r="KSS235" s="287"/>
      <c r="KST235" s="287"/>
      <c r="KSU235" s="287"/>
      <c r="KSV235" s="287"/>
      <c r="KSW235" s="287"/>
      <c r="KSX235" s="287"/>
      <c r="KSY235" s="287"/>
      <c r="KSZ235" s="287"/>
      <c r="KTA235" s="287"/>
      <c r="KTB235" s="287"/>
      <c r="KTC235" s="287"/>
      <c r="KTD235" s="287"/>
      <c r="KTE235" s="287"/>
      <c r="KTF235" s="287"/>
      <c r="KTG235" s="287"/>
      <c r="KTH235" s="287"/>
      <c r="KTI235" s="287"/>
      <c r="KTJ235" s="287"/>
      <c r="KTK235" s="287"/>
      <c r="KTL235" s="287"/>
      <c r="KTM235" s="287"/>
      <c r="KTN235" s="287"/>
      <c r="KTO235" s="287"/>
      <c r="KTP235" s="287"/>
      <c r="KTQ235" s="287"/>
      <c r="KTR235" s="287"/>
      <c r="KTS235" s="287"/>
      <c r="KTT235" s="287"/>
      <c r="KTU235" s="287"/>
      <c r="KTV235" s="287"/>
      <c r="KTW235" s="287"/>
      <c r="KTX235" s="287"/>
      <c r="KTY235" s="287"/>
      <c r="KTZ235" s="287"/>
      <c r="KUA235" s="287"/>
      <c r="KUB235" s="287"/>
      <c r="KUC235" s="287"/>
      <c r="KUD235" s="287"/>
      <c r="KUE235" s="287"/>
      <c r="KUF235" s="287"/>
      <c r="KUG235" s="287"/>
      <c r="KUH235" s="287"/>
      <c r="KUI235" s="287"/>
      <c r="KUJ235" s="287"/>
      <c r="KUK235" s="287"/>
      <c r="KUL235" s="287"/>
      <c r="KUM235" s="287"/>
      <c r="KUN235" s="287"/>
      <c r="KUO235" s="287"/>
      <c r="KUP235" s="287"/>
      <c r="KUQ235" s="287"/>
      <c r="KUR235" s="287"/>
      <c r="KUS235" s="287"/>
      <c r="KUT235" s="287"/>
      <c r="KUU235" s="287"/>
      <c r="KUV235" s="287"/>
      <c r="KUW235" s="287"/>
      <c r="KUX235" s="287"/>
      <c r="KUY235" s="287"/>
      <c r="KUZ235" s="287"/>
      <c r="KVA235" s="287"/>
      <c r="KVB235" s="287"/>
      <c r="KVC235" s="287"/>
      <c r="KVD235" s="287"/>
      <c r="KVE235" s="287"/>
      <c r="KVF235" s="287"/>
      <c r="KVG235" s="287"/>
      <c r="KVH235" s="287"/>
      <c r="KVI235" s="287"/>
      <c r="KVJ235" s="287"/>
      <c r="KVK235" s="287"/>
      <c r="KVL235" s="287"/>
      <c r="KVM235" s="287"/>
      <c r="KVN235" s="287"/>
      <c r="KVO235" s="287"/>
      <c r="KVP235" s="287"/>
      <c r="KVQ235" s="287"/>
      <c r="KVR235" s="287"/>
      <c r="KVS235" s="287"/>
      <c r="KVT235" s="287"/>
      <c r="KVU235" s="287"/>
      <c r="KVV235" s="287"/>
      <c r="KVW235" s="287"/>
      <c r="KVX235" s="287"/>
      <c r="KVY235" s="287"/>
      <c r="KVZ235" s="287"/>
      <c r="KWA235" s="287"/>
      <c r="KWB235" s="287"/>
      <c r="KWC235" s="287"/>
      <c r="KWD235" s="287"/>
      <c r="KWE235" s="287"/>
      <c r="KWF235" s="287"/>
      <c r="KWG235" s="287"/>
      <c r="KWH235" s="287"/>
      <c r="KWI235" s="287"/>
      <c r="KWJ235" s="287"/>
      <c r="KWK235" s="287"/>
      <c r="KWL235" s="287"/>
      <c r="KWM235" s="287"/>
      <c r="KWN235" s="287"/>
      <c r="KWO235" s="287"/>
      <c r="KWP235" s="287"/>
      <c r="KWQ235" s="287"/>
      <c r="KWR235" s="287"/>
      <c r="KWS235" s="287"/>
      <c r="KWT235" s="287"/>
      <c r="KWU235" s="287"/>
      <c r="KWV235" s="287"/>
      <c r="KWW235" s="287"/>
      <c r="KWX235" s="287"/>
      <c r="KWY235" s="287"/>
      <c r="KWZ235" s="287"/>
      <c r="KXA235" s="287"/>
      <c r="KXB235" s="287"/>
      <c r="KXC235" s="287"/>
      <c r="KXD235" s="287"/>
      <c r="KXE235" s="287"/>
      <c r="KXF235" s="287"/>
      <c r="KXG235" s="287"/>
      <c r="KXH235" s="287"/>
      <c r="KXI235" s="287"/>
      <c r="KXJ235" s="287"/>
      <c r="KXK235" s="287"/>
      <c r="KXL235" s="287"/>
      <c r="KXM235" s="287"/>
      <c r="KXN235" s="287"/>
      <c r="KXO235" s="287"/>
      <c r="KXP235" s="287"/>
      <c r="KXQ235" s="287"/>
      <c r="KXR235" s="287"/>
      <c r="KXS235" s="287"/>
      <c r="KXT235" s="287"/>
      <c r="KXU235" s="287"/>
      <c r="KXV235" s="287"/>
      <c r="KXW235" s="287"/>
      <c r="KXX235" s="287"/>
      <c r="KXY235" s="287"/>
      <c r="KXZ235" s="287"/>
      <c r="KYA235" s="287"/>
      <c r="KYB235" s="287"/>
      <c r="KYC235" s="287"/>
      <c r="KYD235" s="287"/>
      <c r="KYE235" s="287"/>
      <c r="KYF235" s="287"/>
      <c r="KYG235" s="287"/>
      <c r="KYH235" s="287"/>
      <c r="KYI235" s="287"/>
      <c r="KYJ235" s="287"/>
      <c r="KYK235" s="287"/>
      <c r="KYL235" s="287"/>
      <c r="KYM235" s="287"/>
      <c r="KYN235" s="287"/>
      <c r="KYO235" s="287"/>
      <c r="KYP235" s="287"/>
      <c r="KYQ235" s="287"/>
      <c r="KYR235" s="287"/>
      <c r="KYS235" s="287"/>
      <c r="KYT235" s="287"/>
      <c r="KYU235" s="287"/>
      <c r="KYV235" s="287"/>
      <c r="KYW235" s="287"/>
      <c r="KYX235" s="287"/>
      <c r="KYY235" s="287"/>
      <c r="KYZ235" s="287"/>
      <c r="KZA235" s="287"/>
      <c r="KZB235" s="287"/>
      <c r="KZC235" s="287"/>
      <c r="KZD235" s="287"/>
      <c r="KZE235" s="287"/>
      <c r="KZF235" s="287"/>
      <c r="KZG235" s="287"/>
      <c r="KZH235" s="287"/>
      <c r="KZI235" s="287"/>
      <c r="KZJ235" s="287"/>
      <c r="KZK235" s="287"/>
      <c r="KZL235" s="287"/>
      <c r="KZM235" s="287"/>
      <c r="KZN235" s="287"/>
      <c r="KZO235" s="287"/>
      <c r="KZP235" s="287"/>
      <c r="KZQ235" s="287"/>
      <c r="KZR235" s="287"/>
      <c r="KZS235" s="287"/>
      <c r="KZT235" s="287"/>
      <c r="KZU235" s="287"/>
      <c r="KZV235" s="287"/>
      <c r="KZW235" s="287"/>
      <c r="KZX235" s="287"/>
      <c r="KZY235" s="287"/>
      <c r="KZZ235" s="287"/>
      <c r="LAA235" s="287"/>
      <c r="LAB235" s="287"/>
      <c r="LAC235" s="287"/>
      <c r="LAD235" s="287"/>
      <c r="LAE235" s="287"/>
      <c r="LAF235" s="287"/>
      <c r="LAG235" s="287"/>
      <c r="LAH235" s="287"/>
      <c r="LAI235" s="287"/>
      <c r="LAJ235" s="287"/>
      <c r="LAK235" s="287"/>
      <c r="LAL235" s="287"/>
      <c r="LAM235" s="287"/>
      <c r="LAN235" s="287"/>
      <c r="LAO235" s="287"/>
      <c r="LAP235" s="287"/>
      <c r="LAQ235" s="287"/>
      <c r="LAR235" s="287"/>
      <c r="LAS235" s="287"/>
      <c r="LAT235" s="287"/>
      <c r="LAU235" s="287"/>
      <c r="LAV235" s="287"/>
      <c r="LAW235" s="287"/>
      <c r="LAX235" s="287"/>
      <c r="LAY235" s="287"/>
      <c r="LAZ235" s="287"/>
      <c r="LBA235" s="287"/>
      <c r="LBB235" s="287"/>
      <c r="LBC235" s="287"/>
      <c r="LBD235" s="287"/>
      <c r="LBE235" s="287"/>
      <c r="LBF235" s="287"/>
      <c r="LBG235" s="287"/>
      <c r="LBH235" s="287"/>
      <c r="LBI235" s="287"/>
      <c r="LBJ235" s="287"/>
      <c r="LBK235" s="287"/>
      <c r="LBL235" s="287"/>
      <c r="LBM235" s="287"/>
      <c r="LBN235" s="287"/>
      <c r="LBO235" s="287"/>
      <c r="LBP235" s="287"/>
      <c r="LBQ235" s="287"/>
      <c r="LBR235" s="287"/>
      <c r="LBS235" s="287"/>
      <c r="LBT235" s="287"/>
      <c r="LBU235" s="287"/>
      <c r="LBV235" s="287"/>
      <c r="LBW235" s="287"/>
      <c r="LBX235" s="287"/>
      <c r="LBY235" s="287"/>
      <c r="LBZ235" s="287"/>
      <c r="LCA235" s="287"/>
      <c r="LCB235" s="287"/>
      <c r="LCC235" s="287"/>
      <c r="LCD235" s="287"/>
      <c r="LCE235" s="287"/>
      <c r="LCF235" s="287"/>
      <c r="LCG235" s="287"/>
      <c r="LCH235" s="287"/>
      <c r="LCI235" s="287"/>
      <c r="LCJ235" s="287"/>
      <c r="LCK235" s="287"/>
      <c r="LCL235" s="287"/>
      <c r="LCM235" s="287"/>
      <c r="LCN235" s="287"/>
      <c r="LCO235" s="287"/>
      <c r="LCP235" s="287"/>
      <c r="LCQ235" s="287"/>
      <c r="LCR235" s="287"/>
      <c r="LCS235" s="287"/>
      <c r="LCT235" s="287"/>
      <c r="LCU235" s="287"/>
      <c r="LCV235" s="287"/>
      <c r="LCW235" s="287"/>
      <c r="LCX235" s="287"/>
      <c r="LCY235" s="287"/>
      <c r="LCZ235" s="287"/>
      <c r="LDA235" s="287"/>
      <c r="LDB235" s="287"/>
      <c r="LDC235" s="287"/>
      <c r="LDD235" s="287"/>
      <c r="LDE235" s="287"/>
      <c r="LDF235" s="287"/>
      <c r="LDG235" s="287"/>
      <c r="LDH235" s="287"/>
      <c r="LDI235" s="287"/>
      <c r="LDJ235" s="287"/>
      <c r="LDK235" s="287"/>
      <c r="LDL235" s="287"/>
      <c r="LDM235" s="287"/>
      <c r="LDN235" s="287"/>
      <c r="LDO235" s="287"/>
      <c r="LDP235" s="287"/>
      <c r="LDQ235" s="287"/>
      <c r="LDR235" s="287"/>
      <c r="LDS235" s="287"/>
      <c r="LDT235" s="287"/>
      <c r="LDU235" s="287"/>
      <c r="LDV235" s="287"/>
      <c r="LDW235" s="287"/>
      <c r="LDX235" s="287"/>
      <c r="LDY235" s="287"/>
      <c r="LDZ235" s="287"/>
      <c r="LEA235" s="287"/>
      <c r="LEB235" s="287"/>
      <c r="LEC235" s="287"/>
      <c r="LED235" s="287"/>
      <c r="LEE235" s="287"/>
      <c r="LEF235" s="287"/>
      <c r="LEG235" s="287"/>
      <c r="LEH235" s="287"/>
      <c r="LEI235" s="287"/>
      <c r="LEJ235" s="287"/>
      <c r="LEK235" s="287"/>
      <c r="LEL235" s="287"/>
      <c r="LEM235" s="287"/>
      <c r="LEN235" s="287"/>
      <c r="LEO235" s="287"/>
      <c r="LEP235" s="287"/>
      <c r="LEQ235" s="287"/>
      <c r="LER235" s="287"/>
      <c r="LES235" s="287"/>
      <c r="LET235" s="287"/>
      <c r="LEU235" s="287"/>
      <c r="LEV235" s="287"/>
      <c r="LEW235" s="287"/>
      <c r="LEX235" s="287"/>
      <c r="LEY235" s="287"/>
      <c r="LEZ235" s="287"/>
      <c r="LFA235" s="287"/>
      <c r="LFB235" s="287"/>
      <c r="LFC235" s="287"/>
      <c r="LFD235" s="287"/>
      <c r="LFE235" s="287"/>
      <c r="LFF235" s="287"/>
      <c r="LFG235" s="287"/>
      <c r="LFH235" s="287"/>
      <c r="LFI235" s="287"/>
      <c r="LFJ235" s="287"/>
      <c r="LFK235" s="287"/>
      <c r="LFL235" s="287"/>
      <c r="LFM235" s="287"/>
      <c r="LFN235" s="287"/>
      <c r="LFO235" s="287"/>
      <c r="LFP235" s="287"/>
      <c r="LFQ235" s="287"/>
      <c r="LFR235" s="287"/>
      <c r="LFS235" s="287"/>
      <c r="LFT235" s="287"/>
      <c r="LFU235" s="287"/>
      <c r="LFV235" s="287"/>
      <c r="LFW235" s="287"/>
      <c r="LFX235" s="287"/>
      <c r="LFY235" s="287"/>
      <c r="LFZ235" s="287"/>
      <c r="LGA235" s="287"/>
      <c r="LGB235" s="287"/>
      <c r="LGC235" s="287"/>
      <c r="LGD235" s="287"/>
      <c r="LGE235" s="287"/>
      <c r="LGF235" s="287"/>
      <c r="LGG235" s="287"/>
      <c r="LGH235" s="287"/>
      <c r="LGI235" s="287"/>
      <c r="LGJ235" s="287"/>
      <c r="LGK235" s="287"/>
      <c r="LGL235" s="287"/>
      <c r="LGM235" s="287"/>
      <c r="LGN235" s="287"/>
      <c r="LGO235" s="287"/>
      <c r="LGP235" s="287"/>
      <c r="LGQ235" s="287"/>
      <c r="LGR235" s="287"/>
      <c r="LGS235" s="287"/>
      <c r="LGT235" s="287"/>
      <c r="LGU235" s="287"/>
      <c r="LGV235" s="287"/>
      <c r="LGW235" s="287"/>
      <c r="LGX235" s="287"/>
      <c r="LGY235" s="287"/>
      <c r="LGZ235" s="287"/>
      <c r="LHA235" s="287"/>
      <c r="LHB235" s="287"/>
      <c r="LHC235" s="287"/>
      <c r="LHD235" s="287"/>
      <c r="LHE235" s="287"/>
      <c r="LHF235" s="287"/>
      <c r="LHG235" s="287"/>
      <c r="LHH235" s="287"/>
      <c r="LHI235" s="287"/>
      <c r="LHJ235" s="287"/>
      <c r="LHK235" s="287"/>
      <c r="LHL235" s="287"/>
      <c r="LHM235" s="287"/>
      <c r="LHN235" s="287"/>
      <c r="LHO235" s="287"/>
      <c r="LHP235" s="287"/>
      <c r="LHQ235" s="287"/>
      <c r="LHR235" s="287"/>
      <c r="LHS235" s="287"/>
      <c r="LHT235" s="287"/>
      <c r="LHU235" s="287"/>
      <c r="LHV235" s="287"/>
      <c r="LHW235" s="287"/>
      <c r="LHX235" s="287"/>
      <c r="LHY235" s="287"/>
      <c r="LHZ235" s="287"/>
      <c r="LIA235" s="287"/>
      <c r="LIB235" s="287"/>
      <c r="LIC235" s="287"/>
      <c r="LID235" s="287"/>
      <c r="LIE235" s="287"/>
      <c r="LIF235" s="287"/>
      <c r="LIG235" s="287"/>
      <c r="LIH235" s="287"/>
      <c r="LII235" s="287"/>
      <c r="LIJ235" s="287"/>
      <c r="LIK235" s="287"/>
      <c r="LIL235" s="287"/>
      <c r="LIM235" s="287"/>
      <c r="LIN235" s="287"/>
      <c r="LIO235" s="287"/>
      <c r="LIP235" s="287"/>
      <c r="LIQ235" s="287"/>
      <c r="LIR235" s="287"/>
      <c r="LIS235" s="287"/>
      <c r="LIT235" s="287"/>
      <c r="LIU235" s="287"/>
      <c r="LIV235" s="287"/>
      <c r="LIW235" s="287"/>
      <c r="LIX235" s="287"/>
      <c r="LIY235" s="287"/>
      <c r="LIZ235" s="287"/>
      <c r="LJA235" s="287"/>
      <c r="LJB235" s="287"/>
      <c r="LJC235" s="287"/>
      <c r="LJD235" s="287"/>
      <c r="LJE235" s="287"/>
      <c r="LJF235" s="287"/>
      <c r="LJG235" s="287"/>
      <c r="LJH235" s="287"/>
      <c r="LJI235" s="287"/>
      <c r="LJJ235" s="287"/>
      <c r="LJK235" s="287"/>
      <c r="LJL235" s="287"/>
      <c r="LJM235" s="287"/>
      <c r="LJN235" s="287"/>
      <c r="LJO235" s="287"/>
      <c r="LJP235" s="287"/>
      <c r="LJQ235" s="287"/>
      <c r="LJR235" s="287"/>
      <c r="LJS235" s="287"/>
      <c r="LJT235" s="287"/>
      <c r="LJU235" s="287"/>
      <c r="LJV235" s="287"/>
      <c r="LJW235" s="287"/>
      <c r="LJX235" s="287"/>
      <c r="LJY235" s="287"/>
      <c r="LJZ235" s="287"/>
      <c r="LKA235" s="287"/>
      <c r="LKB235" s="287"/>
      <c r="LKC235" s="287"/>
      <c r="LKD235" s="287"/>
      <c r="LKE235" s="287"/>
      <c r="LKF235" s="287"/>
      <c r="LKG235" s="287"/>
      <c r="LKH235" s="287"/>
      <c r="LKI235" s="287"/>
      <c r="LKJ235" s="287"/>
      <c r="LKK235" s="287"/>
      <c r="LKL235" s="287"/>
      <c r="LKM235" s="287"/>
      <c r="LKN235" s="287"/>
      <c r="LKO235" s="287"/>
      <c r="LKP235" s="287"/>
      <c r="LKQ235" s="287"/>
      <c r="LKR235" s="287"/>
      <c r="LKS235" s="287"/>
      <c r="LKT235" s="287"/>
      <c r="LKU235" s="287"/>
      <c r="LKV235" s="287"/>
      <c r="LKW235" s="287"/>
      <c r="LKX235" s="287"/>
      <c r="LKY235" s="287"/>
      <c r="LKZ235" s="287"/>
      <c r="LLA235" s="287"/>
      <c r="LLB235" s="287"/>
      <c r="LLC235" s="287"/>
      <c r="LLD235" s="287"/>
      <c r="LLE235" s="287"/>
      <c r="LLF235" s="287"/>
      <c r="LLG235" s="287"/>
      <c r="LLH235" s="287"/>
      <c r="LLI235" s="287"/>
      <c r="LLJ235" s="287"/>
      <c r="LLK235" s="287"/>
      <c r="LLL235" s="287"/>
      <c r="LLM235" s="287"/>
      <c r="LLN235" s="287"/>
      <c r="LLO235" s="287"/>
      <c r="LLP235" s="287"/>
      <c r="LLQ235" s="287"/>
      <c r="LLR235" s="287"/>
      <c r="LLS235" s="287"/>
      <c r="LLT235" s="287"/>
      <c r="LLU235" s="287"/>
      <c r="LLV235" s="287"/>
      <c r="LLW235" s="287"/>
      <c r="LLX235" s="287"/>
      <c r="LLY235" s="287"/>
      <c r="LLZ235" s="287"/>
      <c r="LMA235" s="287"/>
      <c r="LMB235" s="287"/>
      <c r="LMC235" s="287"/>
      <c r="LMD235" s="287"/>
      <c r="LME235" s="287"/>
      <c r="LMF235" s="287"/>
      <c r="LMG235" s="287"/>
      <c r="LMH235" s="287"/>
      <c r="LMI235" s="287"/>
      <c r="LMJ235" s="287"/>
      <c r="LMK235" s="287"/>
      <c r="LML235" s="287"/>
      <c r="LMM235" s="287"/>
      <c r="LMN235" s="287"/>
      <c r="LMO235" s="287"/>
      <c r="LMP235" s="287"/>
      <c r="LMQ235" s="287"/>
      <c r="LMR235" s="287"/>
      <c r="LMS235" s="287"/>
      <c r="LMT235" s="287"/>
      <c r="LMU235" s="287"/>
      <c r="LMV235" s="287"/>
      <c r="LMW235" s="287"/>
      <c r="LMX235" s="287"/>
      <c r="LMY235" s="287"/>
      <c r="LMZ235" s="287"/>
      <c r="LNA235" s="287"/>
      <c r="LNB235" s="287"/>
      <c r="LNC235" s="287"/>
      <c r="LND235" s="287"/>
      <c r="LNE235" s="287"/>
      <c r="LNF235" s="287"/>
      <c r="LNG235" s="287"/>
      <c r="LNH235" s="287"/>
      <c r="LNI235" s="287"/>
      <c r="LNJ235" s="287"/>
      <c r="LNK235" s="287"/>
      <c r="LNL235" s="287"/>
      <c r="LNM235" s="287"/>
      <c r="LNN235" s="287"/>
      <c r="LNO235" s="287"/>
      <c r="LNP235" s="287"/>
      <c r="LNQ235" s="287"/>
      <c r="LNR235" s="287"/>
      <c r="LNS235" s="287"/>
      <c r="LNT235" s="287"/>
      <c r="LNU235" s="287"/>
      <c r="LNV235" s="287"/>
      <c r="LNW235" s="287"/>
      <c r="LNX235" s="287"/>
      <c r="LNY235" s="287"/>
      <c r="LNZ235" s="287"/>
      <c r="LOA235" s="287"/>
      <c r="LOB235" s="287"/>
      <c r="LOC235" s="287"/>
      <c r="LOD235" s="287"/>
      <c r="LOE235" s="287"/>
      <c r="LOF235" s="287"/>
      <c r="LOG235" s="287"/>
      <c r="LOH235" s="287"/>
      <c r="LOI235" s="287"/>
      <c r="LOJ235" s="287"/>
      <c r="LOK235" s="287"/>
      <c r="LOL235" s="287"/>
      <c r="LOM235" s="287"/>
      <c r="LON235" s="287"/>
      <c r="LOO235" s="287"/>
      <c r="LOP235" s="287"/>
      <c r="LOQ235" s="287"/>
      <c r="LOR235" s="287"/>
      <c r="LOS235" s="287"/>
      <c r="LOT235" s="287"/>
      <c r="LOU235" s="287"/>
      <c r="LOV235" s="287"/>
      <c r="LOW235" s="287"/>
      <c r="LOX235" s="287"/>
      <c r="LOY235" s="287"/>
      <c r="LOZ235" s="287"/>
      <c r="LPA235" s="287"/>
      <c r="LPB235" s="287"/>
      <c r="LPC235" s="287"/>
      <c r="LPD235" s="287"/>
      <c r="LPE235" s="287"/>
      <c r="LPF235" s="287"/>
      <c r="LPG235" s="287"/>
      <c r="LPH235" s="287"/>
      <c r="LPI235" s="287"/>
      <c r="LPJ235" s="287"/>
      <c r="LPK235" s="287"/>
      <c r="LPL235" s="287"/>
      <c r="LPM235" s="287"/>
      <c r="LPN235" s="287"/>
      <c r="LPO235" s="287"/>
      <c r="LPP235" s="287"/>
      <c r="LPQ235" s="287"/>
      <c r="LPR235" s="287"/>
      <c r="LPS235" s="287"/>
      <c r="LPT235" s="287"/>
      <c r="LPU235" s="287"/>
      <c r="LPV235" s="287"/>
      <c r="LPW235" s="287"/>
      <c r="LPX235" s="287"/>
      <c r="LPY235" s="287"/>
      <c r="LPZ235" s="287"/>
      <c r="LQA235" s="287"/>
      <c r="LQB235" s="287"/>
      <c r="LQC235" s="287"/>
      <c r="LQD235" s="287"/>
      <c r="LQE235" s="287"/>
      <c r="LQF235" s="287"/>
      <c r="LQG235" s="287"/>
      <c r="LQH235" s="287"/>
      <c r="LQI235" s="287"/>
      <c r="LQJ235" s="287"/>
      <c r="LQK235" s="287"/>
      <c r="LQL235" s="287"/>
      <c r="LQM235" s="287"/>
      <c r="LQN235" s="287"/>
      <c r="LQO235" s="287"/>
      <c r="LQP235" s="287"/>
      <c r="LQQ235" s="287"/>
      <c r="LQR235" s="287"/>
      <c r="LQS235" s="287"/>
      <c r="LQT235" s="287"/>
      <c r="LQU235" s="287"/>
      <c r="LQV235" s="287"/>
      <c r="LQW235" s="287"/>
      <c r="LQX235" s="287"/>
      <c r="LQY235" s="287"/>
      <c r="LQZ235" s="287"/>
      <c r="LRA235" s="287"/>
      <c r="LRB235" s="287"/>
      <c r="LRC235" s="287"/>
      <c r="LRD235" s="287"/>
      <c r="LRE235" s="287"/>
      <c r="LRF235" s="287"/>
      <c r="LRG235" s="287"/>
      <c r="LRH235" s="287"/>
      <c r="LRI235" s="287"/>
      <c r="LRJ235" s="287"/>
      <c r="LRK235" s="287"/>
      <c r="LRL235" s="287"/>
      <c r="LRM235" s="287"/>
      <c r="LRN235" s="287"/>
      <c r="LRO235" s="287"/>
      <c r="LRP235" s="287"/>
      <c r="LRQ235" s="287"/>
      <c r="LRR235" s="287"/>
      <c r="LRS235" s="287"/>
      <c r="LRT235" s="287"/>
      <c r="LRU235" s="287"/>
      <c r="LRV235" s="287"/>
      <c r="LRW235" s="287"/>
      <c r="LRX235" s="287"/>
      <c r="LRY235" s="287"/>
      <c r="LRZ235" s="287"/>
      <c r="LSA235" s="287"/>
      <c r="LSB235" s="287"/>
      <c r="LSC235" s="287"/>
      <c r="LSD235" s="287"/>
      <c r="LSE235" s="287"/>
      <c r="LSF235" s="287"/>
      <c r="LSG235" s="287"/>
      <c r="LSH235" s="287"/>
      <c r="LSI235" s="287"/>
      <c r="LSJ235" s="287"/>
      <c r="LSK235" s="287"/>
      <c r="LSL235" s="287"/>
      <c r="LSM235" s="287"/>
      <c r="LSN235" s="287"/>
      <c r="LSO235" s="287"/>
      <c r="LSP235" s="287"/>
      <c r="LSQ235" s="287"/>
      <c r="LSR235" s="287"/>
      <c r="LSS235" s="287"/>
      <c r="LST235" s="287"/>
      <c r="LSU235" s="287"/>
      <c r="LSV235" s="287"/>
      <c r="LSW235" s="287"/>
      <c r="LSX235" s="287"/>
      <c r="LSY235" s="287"/>
      <c r="LSZ235" s="287"/>
      <c r="LTA235" s="287"/>
      <c r="LTB235" s="287"/>
      <c r="LTC235" s="287"/>
      <c r="LTD235" s="287"/>
      <c r="LTE235" s="287"/>
      <c r="LTF235" s="287"/>
      <c r="LTG235" s="287"/>
      <c r="LTH235" s="287"/>
      <c r="LTI235" s="287"/>
      <c r="LTJ235" s="287"/>
      <c r="LTK235" s="287"/>
      <c r="LTL235" s="287"/>
      <c r="LTM235" s="287"/>
      <c r="LTN235" s="287"/>
      <c r="LTO235" s="287"/>
      <c r="LTP235" s="287"/>
      <c r="LTQ235" s="287"/>
      <c r="LTR235" s="287"/>
      <c r="LTS235" s="287"/>
      <c r="LTT235" s="287"/>
      <c r="LTU235" s="287"/>
      <c r="LTV235" s="287"/>
      <c r="LTW235" s="287"/>
      <c r="LTX235" s="287"/>
      <c r="LTY235" s="287"/>
      <c r="LTZ235" s="287"/>
      <c r="LUA235" s="287"/>
      <c r="LUB235" s="287"/>
      <c r="LUC235" s="287"/>
      <c r="LUD235" s="287"/>
      <c r="LUE235" s="287"/>
      <c r="LUF235" s="287"/>
      <c r="LUG235" s="287"/>
      <c r="LUH235" s="287"/>
      <c r="LUI235" s="287"/>
      <c r="LUJ235" s="287"/>
      <c r="LUK235" s="287"/>
      <c r="LUL235" s="287"/>
      <c r="LUM235" s="287"/>
      <c r="LUN235" s="287"/>
      <c r="LUO235" s="287"/>
      <c r="LUP235" s="287"/>
      <c r="LUQ235" s="287"/>
      <c r="LUR235" s="287"/>
      <c r="LUS235" s="287"/>
      <c r="LUT235" s="287"/>
      <c r="LUU235" s="287"/>
      <c r="LUV235" s="287"/>
      <c r="LUW235" s="287"/>
      <c r="LUX235" s="287"/>
      <c r="LUY235" s="287"/>
      <c r="LUZ235" s="287"/>
      <c r="LVA235" s="287"/>
      <c r="LVB235" s="287"/>
      <c r="LVC235" s="287"/>
      <c r="LVD235" s="287"/>
      <c r="LVE235" s="287"/>
      <c r="LVF235" s="287"/>
      <c r="LVG235" s="287"/>
      <c r="LVH235" s="287"/>
      <c r="LVI235" s="287"/>
      <c r="LVJ235" s="287"/>
      <c r="LVK235" s="287"/>
      <c r="LVL235" s="287"/>
      <c r="LVM235" s="287"/>
      <c r="LVN235" s="287"/>
      <c r="LVO235" s="287"/>
      <c r="LVP235" s="287"/>
      <c r="LVQ235" s="287"/>
      <c r="LVR235" s="287"/>
      <c r="LVS235" s="287"/>
      <c r="LVT235" s="287"/>
      <c r="LVU235" s="287"/>
      <c r="LVV235" s="287"/>
      <c r="LVW235" s="287"/>
      <c r="LVX235" s="287"/>
      <c r="LVY235" s="287"/>
      <c r="LVZ235" s="287"/>
      <c r="LWA235" s="287"/>
      <c r="LWB235" s="287"/>
      <c r="LWC235" s="287"/>
      <c r="LWD235" s="287"/>
      <c r="LWE235" s="287"/>
      <c r="LWF235" s="287"/>
      <c r="LWG235" s="287"/>
      <c r="LWH235" s="287"/>
      <c r="LWI235" s="287"/>
      <c r="LWJ235" s="287"/>
      <c r="LWK235" s="287"/>
      <c r="LWL235" s="287"/>
      <c r="LWM235" s="287"/>
      <c r="LWN235" s="287"/>
      <c r="LWO235" s="287"/>
      <c r="LWP235" s="287"/>
      <c r="LWQ235" s="287"/>
      <c r="LWR235" s="287"/>
      <c r="LWS235" s="287"/>
      <c r="LWT235" s="287"/>
      <c r="LWU235" s="287"/>
      <c r="LWV235" s="287"/>
      <c r="LWW235" s="287"/>
      <c r="LWX235" s="287"/>
      <c r="LWY235" s="287"/>
      <c r="LWZ235" s="287"/>
      <c r="LXA235" s="287"/>
      <c r="LXB235" s="287"/>
      <c r="LXC235" s="287"/>
      <c r="LXD235" s="287"/>
      <c r="LXE235" s="287"/>
      <c r="LXF235" s="287"/>
      <c r="LXG235" s="287"/>
      <c r="LXH235" s="287"/>
      <c r="LXI235" s="287"/>
      <c r="LXJ235" s="287"/>
      <c r="LXK235" s="287"/>
      <c r="LXL235" s="287"/>
      <c r="LXM235" s="287"/>
      <c r="LXN235" s="287"/>
      <c r="LXO235" s="287"/>
      <c r="LXP235" s="287"/>
      <c r="LXQ235" s="287"/>
      <c r="LXR235" s="287"/>
      <c r="LXS235" s="287"/>
      <c r="LXT235" s="287"/>
      <c r="LXU235" s="287"/>
      <c r="LXV235" s="287"/>
      <c r="LXW235" s="287"/>
      <c r="LXX235" s="287"/>
      <c r="LXY235" s="287"/>
      <c r="LXZ235" s="287"/>
      <c r="LYA235" s="287"/>
      <c r="LYB235" s="287"/>
      <c r="LYC235" s="287"/>
      <c r="LYD235" s="287"/>
      <c r="LYE235" s="287"/>
      <c r="LYF235" s="287"/>
      <c r="LYG235" s="287"/>
      <c r="LYH235" s="287"/>
      <c r="LYI235" s="287"/>
      <c r="LYJ235" s="287"/>
      <c r="LYK235" s="287"/>
      <c r="LYL235" s="287"/>
      <c r="LYM235" s="287"/>
      <c r="LYN235" s="287"/>
      <c r="LYO235" s="287"/>
      <c r="LYP235" s="287"/>
      <c r="LYQ235" s="287"/>
      <c r="LYR235" s="287"/>
      <c r="LYS235" s="287"/>
      <c r="LYT235" s="287"/>
      <c r="LYU235" s="287"/>
      <c r="LYV235" s="287"/>
      <c r="LYW235" s="287"/>
      <c r="LYX235" s="287"/>
      <c r="LYY235" s="287"/>
      <c r="LYZ235" s="287"/>
      <c r="LZA235" s="287"/>
      <c r="LZB235" s="287"/>
      <c r="LZC235" s="287"/>
      <c r="LZD235" s="287"/>
      <c r="LZE235" s="287"/>
      <c r="LZF235" s="287"/>
      <c r="LZG235" s="287"/>
      <c r="LZH235" s="287"/>
      <c r="LZI235" s="287"/>
      <c r="LZJ235" s="287"/>
      <c r="LZK235" s="287"/>
      <c r="LZL235" s="287"/>
      <c r="LZM235" s="287"/>
      <c r="LZN235" s="287"/>
      <c r="LZO235" s="287"/>
      <c r="LZP235" s="287"/>
      <c r="LZQ235" s="287"/>
      <c r="LZR235" s="287"/>
      <c r="LZS235" s="287"/>
      <c r="LZT235" s="287"/>
      <c r="LZU235" s="287"/>
      <c r="LZV235" s="287"/>
      <c r="LZW235" s="287"/>
      <c r="LZX235" s="287"/>
      <c r="LZY235" s="287"/>
      <c r="LZZ235" s="287"/>
      <c r="MAA235" s="287"/>
      <c r="MAB235" s="287"/>
      <c r="MAC235" s="287"/>
      <c r="MAD235" s="287"/>
      <c r="MAE235" s="287"/>
      <c r="MAF235" s="287"/>
      <c r="MAG235" s="287"/>
      <c r="MAH235" s="287"/>
      <c r="MAI235" s="287"/>
      <c r="MAJ235" s="287"/>
      <c r="MAK235" s="287"/>
      <c r="MAL235" s="287"/>
      <c r="MAM235" s="287"/>
      <c r="MAN235" s="287"/>
      <c r="MAO235" s="287"/>
      <c r="MAP235" s="287"/>
      <c r="MAQ235" s="287"/>
      <c r="MAR235" s="287"/>
      <c r="MAS235" s="287"/>
      <c r="MAT235" s="287"/>
      <c r="MAU235" s="287"/>
      <c r="MAV235" s="287"/>
      <c r="MAW235" s="287"/>
      <c r="MAX235" s="287"/>
      <c r="MAY235" s="287"/>
      <c r="MAZ235" s="287"/>
      <c r="MBA235" s="287"/>
      <c r="MBB235" s="287"/>
      <c r="MBC235" s="287"/>
      <c r="MBD235" s="287"/>
      <c r="MBE235" s="287"/>
      <c r="MBF235" s="287"/>
      <c r="MBG235" s="287"/>
      <c r="MBH235" s="287"/>
      <c r="MBI235" s="287"/>
      <c r="MBJ235" s="287"/>
      <c r="MBK235" s="287"/>
      <c r="MBL235" s="287"/>
      <c r="MBM235" s="287"/>
      <c r="MBN235" s="287"/>
      <c r="MBO235" s="287"/>
      <c r="MBP235" s="287"/>
      <c r="MBQ235" s="287"/>
      <c r="MBR235" s="287"/>
      <c r="MBS235" s="287"/>
      <c r="MBT235" s="287"/>
      <c r="MBU235" s="287"/>
      <c r="MBV235" s="287"/>
      <c r="MBW235" s="287"/>
      <c r="MBX235" s="287"/>
      <c r="MBY235" s="287"/>
      <c r="MBZ235" s="287"/>
      <c r="MCA235" s="287"/>
      <c r="MCB235" s="287"/>
      <c r="MCC235" s="287"/>
      <c r="MCD235" s="287"/>
      <c r="MCE235" s="287"/>
      <c r="MCF235" s="287"/>
      <c r="MCG235" s="287"/>
      <c r="MCH235" s="287"/>
      <c r="MCI235" s="287"/>
      <c r="MCJ235" s="287"/>
      <c r="MCK235" s="287"/>
      <c r="MCL235" s="287"/>
      <c r="MCM235" s="287"/>
      <c r="MCN235" s="287"/>
      <c r="MCO235" s="287"/>
      <c r="MCP235" s="287"/>
      <c r="MCQ235" s="287"/>
      <c r="MCR235" s="287"/>
      <c r="MCS235" s="287"/>
      <c r="MCT235" s="287"/>
      <c r="MCU235" s="287"/>
      <c r="MCV235" s="287"/>
      <c r="MCW235" s="287"/>
      <c r="MCX235" s="287"/>
      <c r="MCY235" s="287"/>
      <c r="MCZ235" s="287"/>
      <c r="MDA235" s="287"/>
      <c r="MDB235" s="287"/>
      <c r="MDC235" s="287"/>
      <c r="MDD235" s="287"/>
      <c r="MDE235" s="287"/>
      <c r="MDF235" s="287"/>
      <c r="MDG235" s="287"/>
      <c r="MDH235" s="287"/>
      <c r="MDI235" s="287"/>
      <c r="MDJ235" s="287"/>
      <c r="MDK235" s="287"/>
      <c r="MDL235" s="287"/>
      <c r="MDM235" s="287"/>
      <c r="MDN235" s="287"/>
      <c r="MDO235" s="287"/>
      <c r="MDP235" s="287"/>
      <c r="MDQ235" s="287"/>
      <c r="MDR235" s="287"/>
      <c r="MDS235" s="287"/>
      <c r="MDT235" s="287"/>
      <c r="MDU235" s="287"/>
      <c r="MDV235" s="287"/>
      <c r="MDW235" s="287"/>
      <c r="MDX235" s="287"/>
      <c r="MDY235" s="287"/>
      <c r="MDZ235" s="287"/>
      <c r="MEA235" s="287"/>
      <c r="MEB235" s="287"/>
      <c r="MEC235" s="287"/>
      <c r="MED235" s="287"/>
      <c r="MEE235" s="287"/>
      <c r="MEF235" s="287"/>
      <c r="MEG235" s="287"/>
      <c r="MEH235" s="287"/>
      <c r="MEI235" s="287"/>
      <c r="MEJ235" s="287"/>
      <c r="MEK235" s="287"/>
      <c r="MEL235" s="287"/>
      <c r="MEM235" s="287"/>
      <c r="MEN235" s="287"/>
      <c r="MEO235" s="287"/>
      <c r="MEP235" s="287"/>
      <c r="MEQ235" s="287"/>
      <c r="MER235" s="287"/>
      <c r="MES235" s="287"/>
      <c r="MET235" s="287"/>
      <c r="MEU235" s="287"/>
      <c r="MEV235" s="287"/>
      <c r="MEW235" s="287"/>
      <c r="MEX235" s="287"/>
      <c r="MEY235" s="287"/>
      <c r="MEZ235" s="287"/>
      <c r="MFA235" s="287"/>
      <c r="MFB235" s="287"/>
      <c r="MFC235" s="287"/>
      <c r="MFD235" s="287"/>
      <c r="MFE235" s="287"/>
      <c r="MFF235" s="287"/>
      <c r="MFG235" s="287"/>
      <c r="MFH235" s="287"/>
      <c r="MFI235" s="287"/>
      <c r="MFJ235" s="287"/>
      <c r="MFK235" s="287"/>
      <c r="MFL235" s="287"/>
      <c r="MFM235" s="287"/>
      <c r="MFN235" s="287"/>
      <c r="MFO235" s="287"/>
      <c r="MFP235" s="287"/>
      <c r="MFQ235" s="287"/>
      <c r="MFR235" s="287"/>
      <c r="MFS235" s="287"/>
      <c r="MFT235" s="287"/>
      <c r="MFU235" s="287"/>
      <c r="MFV235" s="287"/>
      <c r="MFW235" s="287"/>
      <c r="MFX235" s="287"/>
      <c r="MFY235" s="287"/>
      <c r="MFZ235" s="287"/>
      <c r="MGA235" s="287"/>
      <c r="MGB235" s="287"/>
      <c r="MGC235" s="287"/>
      <c r="MGD235" s="287"/>
      <c r="MGE235" s="287"/>
      <c r="MGF235" s="287"/>
      <c r="MGG235" s="287"/>
      <c r="MGH235" s="287"/>
      <c r="MGI235" s="287"/>
      <c r="MGJ235" s="287"/>
      <c r="MGK235" s="287"/>
      <c r="MGL235" s="287"/>
      <c r="MGM235" s="287"/>
      <c r="MGN235" s="287"/>
      <c r="MGO235" s="287"/>
      <c r="MGP235" s="287"/>
      <c r="MGQ235" s="287"/>
      <c r="MGR235" s="287"/>
      <c r="MGS235" s="287"/>
      <c r="MGT235" s="287"/>
      <c r="MGU235" s="287"/>
      <c r="MGV235" s="287"/>
      <c r="MGW235" s="287"/>
      <c r="MGX235" s="287"/>
      <c r="MGY235" s="287"/>
      <c r="MGZ235" s="287"/>
      <c r="MHA235" s="287"/>
      <c r="MHB235" s="287"/>
      <c r="MHC235" s="287"/>
      <c r="MHD235" s="287"/>
      <c r="MHE235" s="287"/>
      <c r="MHF235" s="287"/>
      <c r="MHG235" s="287"/>
      <c r="MHH235" s="287"/>
      <c r="MHI235" s="287"/>
      <c r="MHJ235" s="287"/>
      <c r="MHK235" s="287"/>
      <c r="MHL235" s="287"/>
      <c r="MHM235" s="287"/>
      <c r="MHN235" s="287"/>
      <c r="MHO235" s="287"/>
      <c r="MHP235" s="287"/>
      <c r="MHQ235" s="287"/>
      <c r="MHR235" s="287"/>
      <c r="MHS235" s="287"/>
      <c r="MHT235" s="287"/>
      <c r="MHU235" s="287"/>
      <c r="MHV235" s="287"/>
      <c r="MHW235" s="287"/>
      <c r="MHX235" s="287"/>
      <c r="MHY235" s="287"/>
      <c r="MHZ235" s="287"/>
      <c r="MIA235" s="287"/>
      <c r="MIB235" s="287"/>
      <c r="MIC235" s="287"/>
      <c r="MID235" s="287"/>
      <c r="MIE235" s="287"/>
      <c r="MIF235" s="287"/>
      <c r="MIG235" s="287"/>
      <c r="MIH235" s="287"/>
      <c r="MII235" s="287"/>
      <c r="MIJ235" s="287"/>
      <c r="MIK235" s="287"/>
      <c r="MIL235" s="287"/>
      <c r="MIM235" s="287"/>
      <c r="MIN235" s="287"/>
      <c r="MIO235" s="287"/>
      <c r="MIP235" s="287"/>
      <c r="MIQ235" s="287"/>
      <c r="MIR235" s="287"/>
      <c r="MIS235" s="287"/>
      <c r="MIT235" s="287"/>
      <c r="MIU235" s="287"/>
      <c r="MIV235" s="287"/>
      <c r="MIW235" s="287"/>
      <c r="MIX235" s="287"/>
      <c r="MIY235" s="287"/>
      <c r="MIZ235" s="287"/>
      <c r="MJA235" s="287"/>
      <c r="MJB235" s="287"/>
      <c r="MJC235" s="287"/>
      <c r="MJD235" s="287"/>
      <c r="MJE235" s="287"/>
      <c r="MJF235" s="287"/>
      <c r="MJG235" s="287"/>
      <c r="MJH235" s="287"/>
      <c r="MJI235" s="287"/>
      <c r="MJJ235" s="287"/>
      <c r="MJK235" s="287"/>
      <c r="MJL235" s="287"/>
      <c r="MJM235" s="287"/>
      <c r="MJN235" s="287"/>
      <c r="MJO235" s="287"/>
      <c r="MJP235" s="287"/>
      <c r="MJQ235" s="287"/>
      <c r="MJR235" s="287"/>
      <c r="MJS235" s="287"/>
      <c r="MJT235" s="287"/>
      <c r="MJU235" s="287"/>
      <c r="MJV235" s="287"/>
      <c r="MJW235" s="287"/>
      <c r="MJX235" s="287"/>
      <c r="MJY235" s="287"/>
      <c r="MJZ235" s="287"/>
      <c r="MKA235" s="287"/>
      <c r="MKB235" s="287"/>
      <c r="MKC235" s="287"/>
      <c r="MKD235" s="287"/>
      <c r="MKE235" s="287"/>
      <c r="MKF235" s="287"/>
      <c r="MKG235" s="287"/>
      <c r="MKH235" s="287"/>
      <c r="MKI235" s="287"/>
      <c r="MKJ235" s="287"/>
      <c r="MKK235" s="287"/>
      <c r="MKL235" s="287"/>
      <c r="MKM235" s="287"/>
      <c r="MKN235" s="287"/>
      <c r="MKO235" s="287"/>
      <c r="MKP235" s="287"/>
      <c r="MKQ235" s="287"/>
      <c r="MKR235" s="287"/>
      <c r="MKS235" s="287"/>
      <c r="MKT235" s="287"/>
      <c r="MKU235" s="287"/>
      <c r="MKV235" s="287"/>
      <c r="MKW235" s="287"/>
      <c r="MKX235" s="287"/>
      <c r="MKY235" s="287"/>
      <c r="MKZ235" s="287"/>
      <c r="MLA235" s="287"/>
      <c r="MLB235" s="287"/>
      <c r="MLC235" s="287"/>
      <c r="MLD235" s="287"/>
      <c r="MLE235" s="287"/>
      <c r="MLF235" s="287"/>
      <c r="MLG235" s="287"/>
      <c r="MLH235" s="287"/>
      <c r="MLI235" s="287"/>
      <c r="MLJ235" s="287"/>
      <c r="MLK235" s="287"/>
      <c r="MLL235" s="287"/>
      <c r="MLM235" s="287"/>
      <c r="MLN235" s="287"/>
      <c r="MLO235" s="287"/>
      <c r="MLP235" s="287"/>
      <c r="MLQ235" s="287"/>
      <c r="MLR235" s="287"/>
      <c r="MLS235" s="287"/>
      <c r="MLT235" s="287"/>
      <c r="MLU235" s="287"/>
      <c r="MLV235" s="287"/>
      <c r="MLW235" s="287"/>
      <c r="MLX235" s="287"/>
      <c r="MLY235" s="287"/>
      <c r="MLZ235" s="287"/>
      <c r="MMA235" s="287"/>
      <c r="MMB235" s="287"/>
      <c r="MMC235" s="287"/>
      <c r="MMD235" s="287"/>
      <c r="MME235" s="287"/>
      <c r="MMF235" s="287"/>
      <c r="MMG235" s="287"/>
      <c r="MMH235" s="287"/>
      <c r="MMI235" s="287"/>
      <c r="MMJ235" s="287"/>
      <c r="MMK235" s="287"/>
      <c r="MML235" s="287"/>
      <c r="MMM235" s="287"/>
      <c r="MMN235" s="287"/>
      <c r="MMO235" s="287"/>
      <c r="MMP235" s="287"/>
      <c r="MMQ235" s="287"/>
      <c r="MMR235" s="287"/>
      <c r="MMS235" s="287"/>
      <c r="MMT235" s="287"/>
      <c r="MMU235" s="287"/>
      <c r="MMV235" s="287"/>
      <c r="MMW235" s="287"/>
      <c r="MMX235" s="287"/>
      <c r="MMY235" s="287"/>
      <c r="MMZ235" s="287"/>
      <c r="MNA235" s="287"/>
      <c r="MNB235" s="287"/>
      <c r="MNC235" s="287"/>
      <c r="MND235" s="287"/>
      <c r="MNE235" s="287"/>
      <c r="MNF235" s="287"/>
      <c r="MNG235" s="287"/>
      <c r="MNH235" s="287"/>
      <c r="MNI235" s="287"/>
      <c r="MNJ235" s="287"/>
      <c r="MNK235" s="287"/>
      <c r="MNL235" s="287"/>
      <c r="MNM235" s="287"/>
      <c r="MNN235" s="287"/>
      <c r="MNO235" s="287"/>
      <c r="MNP235" s="287"/>
      <c r="MNQ235" s="287"/>
      <c r="MNR235" s="287"/>
      <c r="MNS235" s="287"/>
      <c r="MNT235" s="287"/>
      <c r="MNU235" s="287"/>
      <c r="MNV235" s="287"/>
      <c r="MNW235" s="287"/>
      <c r="MNX235" s="287"/>
      <c r="MNY235" s="287"/>
      <c r="MNZ235" s="287"/>
      <c r="MOA235" s="287"/>
      <c r="MOB235" s="287"/>
      <c r="MOC235" s="287"/>
      <c r="MOD235" s="287"/>
      <c r="MOE235" s="287"/>
      <c r="MOF235" s="287"/>
      <c r="MOG235" s="287"/>
      <c r="MOH235" s="287"/>
      <c r="MOI235" s="287"/>
      <c r="MOJ235" s="287"/>
      <c r="MOK235" s="287"/>
      <c r="MOL235" s="287"/>
      <c r="MOM235" s="287"/>
      <c r="MON235" s="287"/>
      <c r="MOO235" s="287"/>
      <c r="MOP235" s="287"/>
      <c r="MOQ235" s="287"/>
      <c r="MOR235" s="287"/>
      <c r="MOS235" s="287"/>
      <c r="MOT235" s="287"/>
      <c r="MOU235" s="287"/>
      <c r="MOV235" s="287"/>
      <c r="MOW235" s="287"/>
      <c r="MOX235" s="287"/>
      <c r="MOY235" s="287"/>
      <c r="MOZ235" s="287"/>
      <c r="MPA235" s="287"/>
      <c r="MPB235" s="287"/>
      <c r="MPC235" s="287"/>
      <c r="MPD235" s="287"/>
      <c r="MPE235" s="287"/>
      <c r="MPF235" s="287"/>
      <c r="MPG235" s="287"/>
      <c r="MPH235" s="287"/>
      <c r="MPI235" s="287"/>
      <c r="MPJ235" s="287"/>
      <c r="MPK235" s="287"/>
      <c r="MPL235" s="287"/>
      <c r="MPM235" s="287"/>
      <c r="MPN235" s="287"/>
      <c r="MPO235" s="287"/>
      <c r="MPP235" s="287"/>
      <c r="MPQ235" s="287"/>
      <c r="MPR235" s="287"/>
      <c r="MPS235" s="287"/>
      <c r="MPT235" s="287"/>
      <c r="MPU235" s="287"/>
      <c r="MPV235" s="287"/>
      <c r="MPW235" s="287"/>
      <c r="MPX235" s="287"/>
      <c r="MPY235" s="287"/>
      <c r="MPZ235" s="287"/>
      <c r="MQA235" s="287"/>
      <c r="MQB235" s="287"/>
      <c r="MQC235" s="287"/>
      <c r="MQD235" s="287"/>
      <c r="MQE235" s="287"/>
      <c r="MQF235" s="287"/>
      <c r="MQG235" s="287"/>
      <c r="MQH235" s="287"/>
      <c r="MQI235" s="287"/>
      <c r="MQJ235" s="287"/>
      <c r="MQK235" s="287"/>
      <c r="MQL235" s="287"/>
      <c r="MQM235" s="287"/>
      <c r="MQN235" s="287"/>
      <c r="MQO235" s="287"/>
      <c r="MQP235" s="287"/>
      <c r="MQQ235" s="287"/>
      <c r="MQR235" s="287"/>
      <c r="MQS235" s="287"/>
      <c r="MQT235" s="287"/>
      <c r="MQU235" s="287"/>
      <c r="MQV235" s="287"/>
      <c r="MQW235" s="287"/>
      <c r="MQX235" s="287"/>
      <c r="MQY235" s="287"/>
      <c r="MQZ235" s="287"/>
      <c r="MRA235" s="287"/>
      <c r="MRB235" s="287"/>
      <c r="MRC235" s="287"/>
      <c r="MRD235" s="287"/>
      <c r="MRE235" s="287"/>
      <c r="MRF235" s="287"/>
      <c r="MRG235" s="287"/>
      <c r="MRH235" s="287"/>
      <c r="MRI235" s="287"/>
      <c r="MRJ235" s="287"/>
      <c r="MRK235" s="287"/>
      <c r="MRL235" s="287"/>
      <c r="MRM235" s="287"/>
      <c r="MRN235" s="287"/>
      <c r="MRO235" s="287"/>
      <c r="MRP235" s="287"/>
      <c r="MRQ235" s="287"/>
      <c r="MRR235" s="287"/>
      <c r="MRS235" s="287"/>
      <c r="MRT235" s="287"/>
      <c r="MRU235" s="287"/>
      <c r="MRV235" s="287"/>
      <c r="MRW235" s="287"/>
      <c r="MRX235" s="287"/>
      <c r="MRY235" s="287"/>
      <c r="MRZ235" s="287"/>
      <c r="MSA235" s="287"/>
      <c r="MSB235" s="287"/>
      <c r="MSC235" s="287"/>
      <c r="MSD235" s="287"/>
      <c r="MSE235" s="287"/>
      <c r="MSF235" s="287"/>
      <c r="MSG235" s="287"/>
      <c r="MSH235" s="287"/>
      <c r="MSI235" s="287"/>
      <c r="MSJ235" s="287"/>
      <c r="MSK235" s="287"/>
      <c r="MSL235" s="287"/>
      <c r="MSM235" s="287"/>
      <c r="MSN235" s="287"/>
      <c r="MSO235" s="287"/>
      <c r="MSP235" s="287"/>
      <c r="MSQ235" s="287"/>
      <c r="MSR235" s="287"/>
      <c r="MSS235" s="287"/>
      <c r="MST235" s="287"/>
      <c r="MSU235" s="287"/>
      <c r="MSV235" s="287"/>
      <c r="MSW235" s="287"/>
      <c r="MSX235" s="287"/>
      <c r="MSY235" s="287"/>
      <c r="MSZ235" s="287"/>
      <c r="MTA235" s="287"/>
      <c r="MTB235" s="287"/>
      <c r="MTC235" s="287"/>
      <c r="MTD235" s="287"/>
      <c r="MTE235" s="287"/>
      <c r="MTF235" s="287"/>
      <c r="MTG235" s="287"/>
      <c r="MTH235" s="287"/>
      <c r="MTI235" s="287"/>
      <c r="MTJ235" s="287"/>
      <c r="MTK235" s="287"/>
      <c r="MTL235" s="287"/>
      <c r="MTM235" s="287"/>
      <c r="MTN235" s="287"/>
      <c r="MTO235" s="287"/>
      <c r="MTP235" s="287"/>
      <c r="MTQ235" s="287"/>
      <c r="MTR235" s="287"/>
      <c r="MTS235" s="287"/>
      <c r="MTT235" s="287"/>
      <c r="MTU235" s="287"/>
      <c r="MTV235" s="287"/>
      <c r="MTW235" s="287"/>
      <c r="MTX235" s="287"/>
      <c r="MTY235" s="287"/>
      <c r="MTZ235" s="287"/>
      <c r="MUA235" s="287"/>
      <c r="MUB235" s="287"/>
      <c r="MUC235" s="287"/>
      <c r="MUD235" s="287"/>
      <c r="MUE235" s="287"/>
      <c r="MUF235" s="287"/>
      <c r="MUG235" s="287"/>
      <c r="MUH235" s="287"/>
      <c r="MUI235" s="287"/>
      <c r="MUJ235" s="287"/>
      <c r="MUK235" s="287"/>
      <c r="MUL235" s="287"/>
      <c r="MUM235" s="287"/>
      <c r="MUN235" s="287"/>
      <c r="MUO235" s="287"/>
      <c r="MUP235" s="287"/>
      <c r="MUQ235" s="287"/>
      <c r="MUR235" s="287"/>
      <c r="MUS235" s="287"/>
      <c r="MUT235" s="287"/>
      <c r="MUU235" s="287"/>
      <c r="MUV235" s="287"/>
      <c r="MUW235" s="287"/>
      <c r="MUX235" s="287"/>
      <c r="MUY235" s="287"/>
      <c r="MUZ235" s="287"/>
      <c r="MVA235" s="287"/>
      <c r="MVB235" s="287"/>
      <c r="MVC235" s="287"/>
      <c r="MVD235" s="287"/>
      <c r="MVE235" s="287"/>
      <c r="MVF235" s="287"/>
      <c r="MVG235" s="287"/>
      <c r="MVH235" s="287"/>
      <c r="MVI235" s="287"/>
      <c r="MVJ235" s="287"/>
      <c r="MVK235" s="287"/>
      <c r="MVL235" s="287"/>
      <c r="MVM235" s="287"/>
      <c r="MVN235" s="287"/>
      <c r="MVO235" s="287"/>
      <c r="MVP235" s="287"/>
      <c r="MVQ235" s="287"/>
      <c r="MVR235" s="287"/>
      <c r="MVS235" s="287"/>
      <c r="MVT235" s="287"/>
      <c r="MVU235" s="287"/>
      <c r="MVV235" s="287"/>
      <c r="MVW235" s="287"/>
      <c r="MVX235" s="287"/>
      <c r="MVY235" s="287"/>
      <c r="MVZ235" s="287"/>
      <c r="MWA235" s="287"/>
      <c r="MWB235" s="287"/>
      <c r="MWC235" s="287"/>
      <c r="MWD235" s="287"/>
      <c r="MWE235" s="287"/>
      <c r="MWF235" s="287"/>
      <c r="MWG235" s="287"/>
      <c r="MWH235" s="287"/>
      <c r="MWI235" s="287"/>
      <c r="MWJ235" s="287"/>
      <c r="MWK235" s="287"/>
      <c r="MWL235" s="287"/>
      <c r="MWM235" s="287"/>
      <c r="MWN235" s="287"/>
      <c r="MWO235" s="287"/>
      <c r="MWP235" s="287"/>
      <c r="MWQ235" s="287"/>
      <c r="MWR235" s="287"/>
      <c r="MWS235" s="287"/>
      <c r="MWT235" s="287"/>
      <c r="MWU235" s="287"/>
      <c r="MWV235" s="287"/>
      <c r="MWW235" s="287"/>
      <c r="MWX235" s="287"/>
      <c r="MWY235" s="287"/>
      <c r="MWZ235" s="287"/>
      <c r="MXA235" s="287"/>
      <c r="MXB235" s="287"/>
      <c r="MXC235" s="287"/>
      <c r="MXD235" s="287"/>
      <c r="MXE235" s="287"/>
      <c r="MXF235" s="287"/>
      <c r="MXG235" s="287"/>
      <c r="MXH235" s="287"/>
      <c r="MXI235" s="287"/>
      <c r="MXJ235" s="287"/>
      <c r="MXK235" s="287"/>
      <c r="MXL235" s="287"/>
      <c r="MXM235" s="287"/>
      <c r="MXN235" s="287"/>
      <c r="MXO235" s="287"/>
      <c r="MXP235" s="287"/>
      <c r="MXQ235" s="287"/>
      <c r="MXR235" s="287"/>
      <c r="MXS235" s="287"/>
      <c r="MXT235" s="287"/>
      <c r="MXU235" s="287"/>
      <c r="MXV235" s="287"/>
      <c r="MXW235" s="287"/>
      <c r="MXX235" s="287"/>
      <c r="MXY235" s="287"/>
      <c r="MXZ235" s="287"/>
      <c r="MYA235" s="287"/>
      <c r="MYB235" s="287"/>
      <c r="MYC235" s="287"/>
      <c r="MYD235" s="287"/>
      <c r="MYE235" s="287"/>
      <c r="MYF235" s="287"/>
      <c r="MYG235" s="287"/>
      <c r="MYH235" s="287"/>
      <c r="MYI235" s="287"/>
      <c r="MYJ235" s="287"/>
      <c r="MYK235" s="287"/>
      <c r="MYL235" s="287"/>
      <c r="MYM235" s="287"/>
      <c r="MYN235" s="287"/>
      <c r="MYO235" s="287"/>
      <c r="MYP235" s="287"/>
      <c r="MYQ235" s="287"/>
      <c r="MYR235" s="287"/>
      <c r="MYS235" s="287"/>
      <c r="MYT235" s="287"/>
      <c r="MYU235" s="287"/>
      <c r="MYV235" s="287"/>
      <c r="MYW235" s="287"/>
      <c r="MYX235" s="287"/>
      <c r="MYY235" s="287"/>
      <c r="MYZ235" s="287"/>
      <c r="MZA235" s="287"/>
      <c r="MZB235" s="287"/>
      <c r="MZC235" s="287"/>
      <c r="MZD235" s="287"/>
      <c r="MZE235" s="287"/>
      <c r="MZF235" s="287"/>
      <c r="MZG235" s="287"/>
      <c r="MZH235" s="287"/>
      <c r="MZI235" s="287"/>
      <c r="MZJ235" s="287"/>
      <c r="MZK235" s="287"/>
      <c r="MZL235" s="287"/>
      <c r="MZM235" s="287"/>
      <c r="MZN235" s="287"/>
      <c r="MZO235" s="287"/>
      <c r="MZP235" s="287"/>
      <c r="MZQ235" s="287"/>
      <c r="MZR235" s="287"/>
      <c r="MZS235" s="287"/>
      <c r="MZT235" s="287"/>
      <c r="MZU235" s="287"/>
      <c r="MZV235" s="287"/>
      <c r="MZW235" s="287"/>
      <c r="MZX235" s="287"/>
      <c r="MZY235" s="287"/>
      <c r="MZZ235" s="287"/>
      <c r="NAA235" s="287"/>
      <c r="NAB235" s="287"/>
      <c r="NAC235" s="287"/>
      <c r="NAD235" s="287"/>
      <c r="NAE235" s="287"/>
      <c r="NAF235" s="287"/>
      <c r="NAG235" s="287"/>
      <c r="NAH235" s="287"/>
      <c r="NAI235" s="287"/>
      <c r="NAJ235" s="287"/>
      <c r="NAK235" s="287"/>
      <c r="NAL235" s="287"/>
      <c r="NAM235" s="287"/>
      <c r="NAN235" s="287"/>
      <c r="NAO235" s="287"/>
      <c r="NAP235" s="287"/>
      <c r="NAQ235" s="287"/>
      <c r="NAR235" s="287"/>
      <c r="NAS235" s="287"/>
      <c r="NAT235" s="287"/>
      <c r="NAU235" s="287"/>
      <c r="NAV235" s="287"/>
      <c r="NAW235" s="287"/>
      <c r="NAX235" s="287"/>
      <c r="NAY235" s="287"/>
      <c r="NAZ235" s="287"/>
      <c r="NBA235" s="287"/>
      <c r="NBB235" s="287"/>
      <c r="NBC235" s="287"/>
      <c r="NBD235" s="287"/>
      <c r="NBE235" s="287"/>
      <c r="NBF235" s="287"/>
      <c r="NBG235" s="287"/>
      <c r="NBH235" s="287"/>
      <c r="NBI235" s="287"/>
      <c r="NBJ235" s="287"/>
      <c r="NBK235" s="287"/>
      <c r="NBL235" s="287"/>
      <c r="NBM235" s="287"/>
      <c r="NBN235" s="287"/>
      <c r="NBO235" s="287"/>
      <c r="NBP235" s="287"/>
      <c r="NBQ235" s="287"/>
      <c r="NBR235" s="287"/>
      <c r="NBS235" s="287"/>
      <c r="NBT235" s="287"/>
      <c r="NBU235" s="287"/>
      <c r="NBV235" s="287"/>
      <c r="NBW235" s="287"/>
      <c r="NBX235" s="287"/>
      <c r="NBY235" s="287"/>
      <c r="NBZ235" s="287"/>
      <c r="NCA235" s="287"/>
      <c r="NCB235" s="287"/>
      <c r="NCC235" s="287"/>
      <c r="NCD235" s="287"/>
      <c r="NCE235" s="287"/>
      <c r="NCF235" s="287"/>
      <c r="NCG235" s="287"/>
      <c r="NCH235" s="287"/>
      <c r="NCI235" s="287"/>
      <c r="NCJ235" s="287"/>
      <c r="NCK235" s="287"/>
      <c r="NCL235" s="287"/>
      <c r="NCM235" s="287"/>
      <c r="NCN235" s="287"/>
      <c r="NCO235" s="287"/>
      <c r="NCP235" s="287"/>
      <c r="NCQ235" s="287"/>
      <c r="NCR235" s="287"/>
      <c r="NCS235" s="287"/>
      <c r="NCT235" s="287"/>
      <c r="NCU235" s="287"/>
      <c r="NCV235" s="287"/>
      <c r="NCW235" s="287"/>
      <c r="NCX235" s="287"/>
      <c r="NCY235" s="287"/>
      <c r="NCZ235" s="287"/>
      <c r="NDA235" s="287"/>
      <c r="NDB235" s="287"/>
      <c r="NDC235" s="287"/>
      <c r="NDD235" s="287"/>
      <c r="NDE235" s="287"/>
      <c r="NDF235" s="287"/>
      <c r="NDG235" s="287"/>
      <c r="NDH235" s="287"/>
      <c r="NDI235" s="287"/>
      <c r="NDJ235" s="287"/>
      <c r="NDK235" s="287"/>
      <c r="NDL235" s="287"/>
      <c r="NDM235" s="287"/>
      <c r="NDN235" s="287"/>
      <c r="NDO235" s="287"/>
      <c r="NDP235" s="287"/>
      <c r="NDQ235" s="287"/>
      <c r="NDR235" s="287"/>
      <c r="NDS235" s="287"/>
      <c r="NDT235" s="287"/>
      <c r="NDU235" s="287"/>
      <c r="NDV235" s="287"/>
      <c r="NDW235" s="287"/>
      <c r="NDX235" s="287"/>
      <c r="NDY235" s="287"/>
      <c r="NDZ235" s="287"/>
      <c r="NEA235" s="287"/>
      <c r="NEB235" s="287"/>
      <c r="NEC235" s="287"/>
      <c r="NED235" s="287"/>
      <c r="NEE235" s="287"/>
      <c r="NEF235" s="287"/>
      <c r="NEG235" s="287"/>
      <c r="NEH235" s="287"/>
      <c r="NEI235" s="287"/>
      <c r="NEJ235" s="287"/>
      <c r="NEK235" s="287"/>
      <c r="NEL235" s="287"/>
      <c r="NEM235" s="287"/>
      <c r="NEN235" s="287"/>
      <c r="NEO235" s="287"/>
      <c r="NEP235" s="287"/>
      <c r="NEQ235" s="287"/>
      <c r="NER235" s="287"/>
      <c r="NES235" s="287"/>
      <c r="NET235" s="287"/>
      <c r="NEU235" s="287"/>
      <c r="NEV235" s="287"/>
      <c r="NEW235" s="287"/>
      <c r="NEX235" s="287"/>
      <c r="NEY235" s="287"/>
      <c r="NEZ235" s="287"/>
      <c r="NFA235" s="287"/>
      <c r="NFB235" s="287"/>
      <c r="NFC235" s="287"/>
      <c r="NFD235" s="287"/>
      <c r="NFE235" s="287"/>
      <c r="NFF235" s="287"/>
      <c r="NFG235" s="287"/>
      <c r="NFH235" s="287"/>
      <c r="NFI235" s="287"/>
      <c r="NFJ235" s="287"/>
      <c r="NFK235" s="287"/>
      <c r="NFL235" s="287"/>
      <c r="NFM235" s="287"/>
      <c r="NFN235" s="287"/>
      <c r="NFO235" s="287"/>
      <c r="NFP235" s="287"/>
      <c r="NFQ235" s="287"/>
      <c r="NFR235" s="287"/>
      <c r="NFS235" s="287"/>
      <c r="NFT235" s="287"/>
      <c r="NFU235" s="287"/>
      <c r="NFV235" s="287"/>
      <c r="NFW235" s="287"/>
      <c r="NFX235" s="287"/>
      <c r="NFY235" s="287"/>
      <c r="NFZ235" s="287"/>
      <c r="NGA235" s="287"/>
      <c r="NGB235" s="287"/>
      <c r="NGC235" s="287"/>
      <c r="NGD235" s="287"/>
      <c r="NGE235" s="287"/>
      <c r="NGF235" s="287"/>
      <c r="NGG235" s="287"/>
      <c r="NGH235" s="287"/>
      <c r="NGI235" s="287"/>
      <c r="NGJ235" s="287"/>
      <c r="NGK235" s="287"/>
      <c r="NGL235" s="287"/>
      <c r="NGM235" s="287"/>
      <c r="NGN235" s="287"/>
      <c r="NGO235" s="287"/>
      <c r="NGP235" s="287"/>
      <c r="NGQ235" s="287"/>
      <c r="NGR235" s="287"/>
      <c r="NGS235" s="287"/>
      <c r="NGT235" s="287"/>
      <c r="NGU235" s="287"/>
      <c r="NGV235" s="287"/>
      <c r="NGW235" s="287"/>
      <c r="NGX235" s="287"/>
      <c r="NGY235" s="287"/>
      <c r="NGZ235" s="287"/>
      <c r="NHA235" s="287"/>
      <c r="NHB235" s="287"/>
      <c r="NHC235" s="287"/>
      <c r="NHD235" s="287"/>
      <c r="NHE235" s="287"/>
      <c r="NHF235" s="287"/>
      <c r="NHG235" s="287"/>
      <c r="NHH235" s="287"/>
      <c r="NHI235" s="287"/>
      <c r="NHJ235" s="287"/>
      <c r="NHK235" s="287"/>
      <c r="NHL235" s="287"/>
      <c r="NHM235" s="287"/>
      <c r="NHN235" s="287"/>
      <c r="NHO235" s="287"/>
      <c r="NHP235" s="287"/>
      <c r="NHQ235" s="287"/>
      <c r="NHR235" s="287"/>
      <c r="NHS235" s="287"/>
      <c r="NHT235" s="287"/>
      <c r="NHU235" s="287"/>
      <c r="NHV235" s="287"/>
      <c r="NHW235" s="287"/>
      <c r="NHX235" s="287"/>
      <c r="NHY235" s="287"/>
      <c r="NHZ235" s="287"/>
      <c r="NIA235" s="287"/>
      <c r="NIB235" s="287"/>
      <c r="NIC235" s="287"/>
      <c r="NID235" s="287"/>
      <c r="NIE235" s="287"/>
      <c r="NIF235" s="287"/>
      <c r="NIG235" s="287"/>
      <c r="NIH235" s="287"/>
      <c r="NII235" s="287"/>
      <c r="NIJ235" s="287"/>
      <c r="NIK235" s="287"/>
      <c r="NIL235" s="287"/>
      <c r="NIM235" s="287"/>
      <c r="NIN235" s="287"/>
      <c r="NIO235" s="287"/>
      <c r="NIP235" s="287"/>
      <c r="NIQ235" s="287"/>
      <c r="NIR235" s="287"/>
      <c r="NIS235" s="287"/>
      <c r="NIT235" s="287"/>
      <c r="NIU235" s="287"/>
      <c r="NIV235" s="287"/>
      <c r="NIW235" s="287"/>
      <c r="NIX235" s="287"/>
      <c r="NIY235" s="287"/>
      <c r="NIZ235" s="287"/>
      <c r="NJA235" s="287"/>
      <c r="NJB235" s="287"/>
      <c r="NJC235" s="287"/>
      <c r="NJD235" s="287"/>
      <c r="NJE235" s="287"/>
      <c r="NJF235" s="287"/>
      <c r="NJG235" s="287"/>
      <c r="NJH235" s="287"/>
      <c r="NJI235" s="287"/>
      <c r="NJJ235" s="287"/>
      <c r="NJK235" s="287"/>
      <c r="NJL235" s="287"/>
      <c r="NJM235" s="287"/>
      <c r="NJN235" s="287"/>
      <c r="NJO235" s="287"/>
      <c r="NJP235" s="287"/>
      <c r="NJQ235" s="287"/>
      <c r="NJR235" s="287"/>
      <c r="NJS235" s="287"/>
      <c r="NJT235" s="287"/>
      <c r="NJU235" s="287"/>
      <c r="NJV235" s="287"/>
      <c r="NJW235" s="287"/>
      <c r="NJX235" s="287"/>
      <c r="NJY235" s="287"/>
      <c r="NJZ235" s="287"/>
      <c r="NKA235" s="287"/>
      <c r="NKB235" s="287"/>
      <c r="NKC235" s="287"/>
      <c r="NKD235" s="287"/>
      <c r="NKE235" s="287"/>
      <c r="NKF235" s="287"/>
      <c r="NKG235" s="287"/>
      <c r="NKH235" s="287"/>
      <c r="NKI235" s="287"/>
      <c r="NKJ235" s="287"/>
      <c r="NKK235" s="287"/>
      <c r="NKL235" s="287"/>
      <c r="NKM235" s="287"/>
      <c r="NKN235" s="287"/>
      <c r="NKO235" s="287"/>
      <c r="NKP235" s="287"/>
      <c r="NKQ235" s="287"/>
      <c r="NKR235" s="287"/>
      <c r="NKS235" s="287"/>
      <c r="NKT235" s="287"/>
      <c r="NKU235" s="287"/>
      <c r="NKV235" s="287"/>
      <c r="NKW235" s="287"/>
      <c r="NKX235" s="287"/>
      <c r="NKY235" s="287"/>
      <c r="NKZ235" s="287"/>
      <c r="NLA235" s="287"/>
      <c r="NLB235" s="287"/>
      <c r="NLC235" s="287"/>
      <c r="NLD235" s="287"/>
      <c r="NLE235" s="287"/>
      <c r="NLF235" s="287"/>
      <c r="NLG235" s="287"/>
      <c r="NLH235" s="287"/>
      <c r="NLI235" s="287"/>
      <c r="NLJ235" s="287"/>
      <c r="NLK235" s="287"/>
      <c r="NLL235" s="287"/>
      <c r="NLM235" s="287"/>
      <c r="NLN235" s="287"/>
      <c r="NLO235" s="287"/>
      <c r="NLP235" s="287"/>
      <c r="NLQ235" s="287"/>
      <c r="NLR235" s="287"/>
      <c r="NLS235" s="287"/>
      <c r="NLT235" s="287"/>
      <c r="NLU235" s="287"/>
      <c r="NLV235" s="287"/>
      <c r="NLW235" s="287"/>
      <c r="NLX235" s="287"/>
      <c r="NLY235" s="287"/>
      <c r="NLZ235" s="287"/>
      <c r="NMA235" s="287"/>
      <c r="NMB235" s="287"/>
      <c r="NMC235" s="287"/>
      <c r="NMD235" s="287"/>
      <c r="NME235" s="287"/>
      <c r="NMF235" s="287"/>
      <c r="NMG235" s="287"/>
      <c r="NMH235" s="287"/>
      <c r="NMI235" s="287"/>
      <c r="NMJ235" s="287"/>
      <c r="NMK235" s="287"/>
      <c r="NML235" s="287"/>
      <c r="NMM235" s="287"/>
      <c r="NMN235" s="287"/>
      <c r="NMO235" s="287"/>
      <c r="NMP235" s="287"/>
      <c r="NMQ235" s="287"/>
      <c r="NMR235" s="287"/>
      <c r="NMS235" s="287"/>
      <c r="NMT235" s="287"/>
      <c r="NMU235" s="287"/>
      <c r="NMV235" s="287"/>
      <c r="NMW235" s="287"/>
      <c r="NMX235" s="287"/>
      <c r="NMY235" s="287"/>
      <c r="NMZ235" s="287"/>
      <c r="NNA235" s="287"/>
      <c r="NNB235" s="287"/>
      <c r="NNC235" s="287"/>
      <c r="NND235" s="287"/>
      <c r="NNE235" s="287"/>
      <c r="NNF235" s="287"/>
      <c r="NNG235" s="287"/>
      <c r="NNH235" s="287"/>
      <c r="NNI235" s="287"/>
      <c r="NNJ235" s="287"/>
      <c r="NNK235" s="287"/>
      <c r="NNL235" s="287"/>
      <c r="NNM235" s="287"/>
      <c r="NNN235" s="287"/>
      <c r="NNO235" s="287"/>
      <c r="NNP235" s="287"/>
      <c r="NNQ235" s="287"/>
      <c r="NNR235" s="287"/>
      <c r="NNS235" s="287"/>
      <c r="NNT235" s="287"/>
      <c r="NNU235" s="287"/>
      <c r="NNV235" s="287"/>
      <c r="NNW235" s="287"/>
      <c r="NNX235" s="287"/>
      <c r="NNY235" s="287"/>
      <c r="NNZ235" s="287"/>
      <c r="NOA235" s="287"/>
      <c r="NOB235" s="287"/>
      <c r="NOC235" s="287"/>
      <c r="NOD235" s="287"/>
      <c r="NOE235" s="287"/>
      <c r="NOF235" s="287"/>
      <c r="NOG235" s="287"/>
      <c r="NOH235" s="287"/>
      <c r="NOI235" s="287"/>
      <c r="NOJ235" s="287"/>
      <c r="NOK235" s="287"/>
      <c r="NOL235" s="287"/>
      <c r="NOM235" s="287"/>
      <c r="NON235" s="287"/>
      <c r="NOO235" s="287"/>
      <c r="NOP235" s="287"/>
      <c r="NOQ235" s="287"/>
      <c r="NOR235" s="287"/>
      <c r="NOS235" s="287"/>
      <c r="NOT235" s="287"/>
      <c r="NOU235" s="287"/>
      <c r="NOV235" s="287"/>
      <c r="NOW235" s="287"/>
      <c r="NOX235" s="287"/>
      <c r="NOY235" s="287"/>
      <c r="NOZ235" s="287"/>
      <c r="NPA235" s="287"/>
      <c r="NPB235" s="287"/>
      <c r="NPC235" s="287"/>
      <c r="NPD235" s="287"/>
      <c r="NPE235" s="287"/>
      <c r="NPF235" s="287"/>
      <c r="NPG235" s="287"/>
      <c r="NPH235" s="287"/>
      <c r="NPI235" s="287"/>
      <c r="NPJ235" s="287"/>
      <c r="NPK235" s="287"/>
      <c r="NPL235" s="287"/>
      <c r="NPM235" s="287"/>
      <c r="NPN235" s="287"/>
      <c r="NPO235" s="287"/>
      <c r="NPP235" s="287"/>
      <c r="NPQ235" s="287"/>
      <c r="NPR235" s="287"/>
      <c r="NPS235" s="287"/>
      <c r="NPT235" s="287"/>
      <c r="NPU235" s="287"/>
      <c r="NPV235" s="287"/>
      <c r="NPW235" s="287"/>
      <c r="NPX235" s="287"/>
      <c r="NPY235" s="287"/>
      <c r="NPZ235" s="287"/>
      <c r="NQA235" s="287"/>
      <c r="NQB235" s="287"/>
      <c r="NQC235" s="287"/>
      <c r="NQD235" s="287"/>
      <c r="NQE235" s="287"/>
      <c r="NQF235" s="287"/>
      <c r="NQG235" s="287"/>
      <c r="NQH235" s="287"/>
      <c r="NQI235" s="287"/>
      <c r="NQJ235" s="287"/>
      <c r="NQK235" s="287"/>
      <c r="NQL235" s="287"/>
      <c r="NQM235" s="287"/>
      <c r="NQN235" s="287"/>
      <c r="NQO235" s="287"/>
      <c r="NQP235" s="287"/>
      <c r="NQQ235" s="287"/>
      <c r="NQR235" s="287"/>
      <c r="NQS235" s="287"/>
      <c r="NQT235" s="287"/>
      <c r="NQU235" s="287"/>
      <c r="NQV235" s="287"/>
      <c r="NQW235" s="287"/>
      <c r="NQX235" s="287"/>
      <c r="NQY235" s="287"/>
      <c r="NQZ235" s="287"/>
      <c r="NRA235" s="287"/>
      <c r="NRB235" s="287"/>
      <c r="NRC235" s="287"/>
      <c r="NRD235" s="287"/>
      <c r="NRE235" s="287"/>
      <c r="NRF235" s="287"/>
      <c r="NRG235" s="287"/>
      <c r="NRH235" s="287"/>
      <c r="NRI235" s="287"/>
      <c r="NRJ235" s="287"/>
      <c r="NRK235" s="287"/>
      <c r="NRL235" s="287"/>
      <c r="NRM235" s="287"/>
      <c r="NRN235" s="287"/>
      <c r="NRO235" s="287"/>
      <c r="NRP235" s="287"/>
      <c r="NRQ235" s="287"/>
      <c r="NRR235" s="287"/>
      <c r="NRS235" s="287"/>
      <c r="NRT235" s="287"/>
      <c r="NRU235" s="287"/>
      <c r="NRV235" s="287"/>
      <c r="NRW235" s="287"/>
      <c r="NRX235" s="287"/>
      <c r="NRY235" s="287"/>
      <c r="NRZ235" s="287"/>
      <c r="NSA235" s="287"/>
      <c r="NSB235" s="287"/>
      <c r="NSC235" s="287"/>
      <c r="NSD235" s="287"/>
      <c r="NSE235" s="287"/>
      <c r="NSF235" s="287"/>
      <c r="NSG235" s="287"/>
      <c r="NSH235" s="287"/>
      <c r="NSI235" s="287"/>
      <c r="NSJ235" s="287"/>
      <c r="NSK235" s="287"/>
      <c r="NSL235" s="287"/>
      <c r="NSM235" s="287"/>
      <c r="NSN235" s="287"/>
      <c r="NSO235" s="287"/>
      <c r="NSP235" s="287"/>
      <c r="NSQ235" s="287"/>
      <c r="NSR235" s="287"/>
      <c r="NSS235" s="287"/>
      <c r="NST235" s="287"/>
      <c r="NSU235" s="287"/>
      <c r="NSV235" s="287"/>
      <c r="NSW235" s="287"/>
      <c r="NSX235" s="287"/>
      <c r="NSY235" s="287"/>
      <c r="NSZ235" s="287"/>
      <c r="NTA235" s="287"/>
      <c r="NTB235" s="287"/>
      <c r="NTC235" s="287"/>
      <c r="NTD235" s="287"/>
      <c r="NTE235" s="287"/>
      <c r="NTF235" s="287"/>
      <c r="NTG235" s="287"/>
      <c r="NTH235" s="287"/>
      <c r="NTI235" s="287"/>
      <c r="NTJ235" s="287"/>
      <c r="NTK235" s="287"/>
      <c r="NTL235" s="287"/>
      <c r="NTM235" s="287"/>
      <c r="NTN235" s="287"/>
      <c r="NTO235" s="287"/>
      <c r="NTP235" s="287"/>
      <c r="NTQ235" s="287"/>
      <c r="NTR235" s="287"/>
      <c r="NTS235" s="287"/>
      <c r="NTT235" s="287"/>
      <c r="NTU235" s="287"/>
      <c r="NTV235" s="287"/>
      <c r="NTW235" s="287"/>
      <c r="NTX235" s="287"/>
      <c r="NTY235" s="287"/>
      <c r="NTZ235" s="287"/>
      <c r="NUA235" s="287"/>
      <c r="NUB235" s="287"/>
      <c r="NUC235" s="287"/>
      <c r="NUD235" s="287"/>
      <c r="NUE235" s="287"/>
      <c r="NUF235" s="287"/>
      <c r="NUG235" s="287"/>
      <c r="NUH235" s="287"/>
      <c r="NUI235" s="287"/>
      <c r="NUJ235" s="287"/>
      <c r="NUK235" s="287"/>
      <c r="NUL235" s="287"/>
      <c r="NUM235" s="287"/>
      <c r="NUN235" s="287"/>
      <c r="NUO235" s="287"/>
      <c r="NUP235" s="287"/>
      <c r="NUQ235" s="287"/>
      <c r="NUR235" s="287"/>
      <c r="NUS235" s="287"/>
      <c r="NUT235" s="287"/>
      <c r="NUU235" s="287"/>
      <c r="NUV235" s="287"/>
      <c r="NUW235" s="287"/>
      <c r="NUX235" s="287"/>
      <c r="NUY235" s="287"/>
      <c r="NUZ235" s="287"/>
      <c r="NVA235" s="287"/>
      <c r="NVB235" s="287"/>
      <c r="NVC235" s="287"/>
      <c r="NVD235" s="287"/>
      <c r="NVE235" s="287"/>
      <c r="NVF235" s="287"/>
      <c r="NVG235" s="287"/>
      <c r="NVH235" s="287"/>
      <c r="NVI235" s="287"/>
      <c r="NVJ235" s="287"/>
      <c r="NVK235" s="287"/>
      <c r="NVL235" s="287"/>
      <c r="NVM235" s="287"/>
      <c r="NVN235" s="287"/>
      <c r="NVO235" s="287"/>
      <c r="NVP235" s="287"/>
      <c r="NVQ235" s="287"/>
      <c r="NVR235" s="287"/>
      <c r="NVS235" s="287"/>
      <c r="NVT235" s="287"/>
      <c r="NVU235" s="287"/>
      <c r="NVV235" s="287"/>
      <c r="NVW235" s="287"/>
      <c r="NVX235" s="287"/>
      <c r="NVY235" s="287"/>
      <c r="NVZ235" s="287"/>
      <c r="NWA235" s="287"/>
      <c r="NWB235" s="287"/>
      <c r="NWC235" s="287"/>
      <c r="NWD235" s="287"/>
      <c r="NWE235" s="287"/>
      <c r="NWF235" s="287"/>
      <c r="NWG235" s="287"/>
      <c r="NWH235" s="287"/>
      <c r="NWI235" s="287"/>
      <c r="NWJ235" s="287"/>
      <c r="NWK235" s="287"/>
      <c r="NWL235" s="287"/>
      <c r="NWM235" s="287"/>
      <c r="NWN235" s="287"/>
      <c r="NWO235" s="287"/>
      <c r="NWP235" s="287"/>
      <c r="NWQ235" s="287"/>
      <c r="NWR235" s="287"/>
      <c r="NWS235" s="287"/>
      <c r="NWT235" s="287"/>
      <c r="NWU235" s="287"/>
      <c r="NWV235" s="287"/>
      <c r="NWW235" s="287"/>
      <c r="NWX235" s="287"/>
      <c r="NWY235" s="287"/>
      <c r="NWZ235" s="287"/>
      <c r="NXA235" s="287"/>
      <c r="NXB235" s="287"/>
      <c r="NXC235" s="287"/>
      <c r="NXD235" s="287"/>
      <c r="NXE235" s="287"/>
      <c r="NXF235" s="287"/>
      <c r="NXG235" s="287"/>
      <c r="NXH235" s="287"/>
      <c r="NXI235" s="287"/>
      <c r="NXJ235" s="287"/>
      <c r="NXK235" s="287"/>
      <c r="NXL235" s="287"/>
      <c r="NXM235" s="287"/>
      <c r="NXN235" s="287"/>
      <c r="NXO235" s="287"/>
      <c r="NXP235" s="287"/>
      <c r="NXQ235" s="287"/>
      <c r="NXR235" s="287"/>
      <c r="NXS235" s="287"/>
      <c r="NXT235" s="287"/>
      <c r="NXU235" s="287"/>
      <c r="NXV235" s="287"/>
      <c r="NXW235" s="287"/>
      <c r="NXX235" s="287"/>
      <c r="NXY235" s="287"/>
      <c r="NXZ235" s="287"/>
      <c r="NYA235" s="287"/>
      <c r="NYB235" s="287"/>
      <c r="NYC235" s="287"/>
      <c r="NYD235" s="287"/>
      <c r="NYE235" s="287"/>
      <c r="NYF235" s="287"/>
      <c r="NYG235" s="287"/>
      <c r="NYH235" s="287"/>
      <c r="NYI235" s="287"/>
      <c r="NYJ235" s="287"/>
      <c r="NYK235" s="287"/>
      <c r="NYL235" s="287"/>
      <c r="NYM235" s="287"/>
      <c r="NYN235" s="287"/>
      <c r="NYO235" s="287"/>
      <c r="NYP235" s="287"/>
      <c r="NYQ235" s="287"/>
      <c r="NYR235" s="287"/>
      <c r="NYS235" s="287"/>
      <c r="NYT235" s="287"/>
      <c r="NYU235" s="287"/>
      <c r="NYV235" s="287"/>
      <c r="NYW235" s="287"/>
      <c r="NYX235" s="287"/>
      <c r="NYY235" s="287"/>
      <c r="NYZ235" s="287"/>
      <c r="NZA235" s="287"/>
      <c r="NZB235" s="287"/>
      <c r="NZC235" s="287"/>
      <c r="NZD235" s="287"/>
      <c r="NZE235" s="287"/>
      <c r="NZF235" s="287"/>
      <c r="NZG235" s="287"/>
      <c r="NZH235" s="287"/>
      <c r="NZI235" s="287"/>
      <c r="NZJ235" s="287"/>
      <c r="NZK235" s="287"/>
      <c r="NZL235" s="287"/>
      <c r="NZM235" s="287"/>
      <c r="NZN235" s="287"/>
      <c r="NZO235" s="287"/>
      <c r="NZP235" s="287"/>
      <c r="NZQ235" s="287"/>
      <c r="NZR235" s="287"/>
      <c r="NZS235" s="287"/>
      <c r="NZT235" s="287"/>
      <c r="NZU235" s="287"/>
      <c r="NZV235" s="287"/>
      <c r="NZW235" s="287"/>
      <c r="NZX235" s="287"/>
      <c r="NZY235" s="287"/>
      <c r="NZZ235" s="287"/>
      <c r="OAA235" s="287"/>
      <c r="OAB235" s="287"/>
      <c r="OAC235" s="287"/>
      <c r="OAD235" s="287"/>
      <c r="OAE235" s="287"/>
      <c r="OAF235" s="287"/>
      <c r="OAG235" s="287"/>
      <c r="OAH235" s="287"/>
      <c r="OAI235" s="287"/>
      <c r="OAJ235" s="287"/>
      <c r="OAK235" s="287"/>
      <c r="OAL235" s="287"/>
      <c r="OAM235" s="287"/>
      <c r="OAN235" s="287"/>
      <c r="OAO235" s="287"/>
      <c r="OAP235" s="287"/>
      <c r="OAQ235" s="287"/>
      <c r="OAR235" s="287"/>
      <c r="OAS235" s="287"/>
      <c r="OAT235" s="287"/>
      <c r="OAU235" s="287"/>
      <c r="OAV235" s="287"/>
      <c r="OAW235" s="287"/>
      <c r="OAX235" s="287"/>
      <c r="OAY235" s="287"/>
      <c r="OAZ235" s="287"/>
      <c r="OBA235" s="287"/>
      <c r="OBB235" s="287"/>
      <c r="OBC235" s="287"/>
      <c r="OBD235" s="287"/>
      <c r="OBE235" s="287"/>
      <c r="OBF235" s="287"/>
      <c r="OBG235" s="287"/>
      <c r="OBH235" s="287"/>
      <c r="OBI235" s="287"/>
      <c r="OBJ235" s="287"/>
      <c r="OBK235" s="287"/>
      <c r="OBL235" s="287"/>
      <c r="OBM235" s="287"/>
      <c r="OBN235" s="287"/>
      <c r="OBO235" s="287"/>
      <c r="OBP235" s="287"/>
      <c r="OBQ235" s="287"/>
      <c r="OBR235" s="287"/>
      <c r="OBS235" s="287"/>
      <c r="OBT235" s="287"/>
      <c r="OBU235" s="287"/>
      <c r="OBV235" s="287"/>
      <c r="OBW235" s="287"/>
      <c r="OBX235" s="287"/>
      <c r="OBY235" s="287"/>
      <c r="OBZ235" s="287"/>
      <c r="OCA235" s="287"/>
      <c r="OCB235" s="287"/>
      <c r="OCC235" s="287"/>
      <c r="OCD235" s="287"/>
      <c r="OCE235" s="287"/>
      <c r="OCF235" s="287"/>
      <c r="OCG235" s="287"/>
      <c r="OCH235" s="287"/>
      <c r="OCI235" s="287"/>
      <c r="OCJ235" s="287"/>
      <c r="OCK235" s="287"/>
      <c r="OCL235" s="287"/>
      <c r="OCM235" s="287"/>
      <c r="OCN235" s="287"/>
      <c r="OCO235" s="287"/>
      <c r="OCP235" s="287"/>
      <c r="OCQ235" s="287"/>
      <c r="OCR235" s="287"/>
      <c r="OCS235" s="287"/>
      <c r="OCT235" s="287"/>
      <c r="OCU235" s="287"/>
      <c r="OCV235" s="287"/>
      <c r="OCW235" s="287"/>
      <c r="OCX235" s="287"/>
      <c r="OCY235" s="287"/>
      <c r="OCZ235" s="287"/>
      <c r="ODA235" s="287"/>
      <c r="ODB235" s="287"/>
      <c r="ODC235" s="287"/>
      <c r="ODD235" s="287"/>
      <c r="ODE235" s="287"/>
      <c r="ODF235" s="287"/>
      <c r="ODG235" s="287"/>
      <c r="ODH235" s="287"/>
      <c r="ODI235" s="287"/>
      <c r="ODJ235" s="287"/>
      <c r="ODK235" s="287"/>
      <c r="ODL235" s="287"/>
      <c r="ODM235" s="287"/>
      <c r="ODN235" s="287"/>
      <c r="ODO235" s="287"/>
      <c r="ODP235" s="287"/>
      <c r="ODQ235" s="287"/>
      <c r="ODR235" s="287"/>
      <c r="ODS235" s="287"/>
      <c r="ODT235" s="287"/>
      <c r="ODU235" s="287"/>
      <c r="ODV235" s="287"/>
      <c r="ODW235" s="287"/>
      <c r="ODX235" s="287"/>
      <c r="ODY235" s="287"/>
      <c r="ODZ235" s="287"/>
      <c r="OEA235" s="287"/>
      <c r="OEB235" s="287"/>
      <c r="OEC235" s="287"/>
      <c r="OED235" s="287"/>
      <c r="OEE235" s="287"/>
      <c r="OEF235" s="287"/>
      <c r="OEG235" s="287"/>
      <c r="OEH235" s="287"/>
      <c r="OEI235" s="287"/>
      <c r="OEJ235" s="287"/>
      <c r="OEK235" s="287"/>
      <c r="OEL235" s="287"/>
      <c r="OEM235" s="287"/>
      <c r="OEN235" s="287"/>
      <c r="OEO235" s="287"/>
      <c r="OEP235" s="287"/>
      <c r="OEQ235" s="287"/>
      <c r="OER235" s="287"/>
      <c r="OES235" s="287"/>
      <c r="OET235" s="287"/>
      <c r="OEU235" s="287"/>
      <c r="OEV235" s="287"/>
      <c r="OEW235" s="287"/>
      <c r="OEX235" s="287"/>
      <c r="OEY235" s="287"/>
      <c r="OEZ235" s="287"/>
      <c r="OFA235" s="287"/>
      <c r="OFB235" s="287"/>
      <c r="OFC235" s="287"/>
      <c r="OFD235" s="287"/>
      <c r="OFE235" s="287"/>
      <c r="OFF235" s="287"/>
      <c r="OFG235" s="287"/>
      <c r="OFH235" s="287"/>
      <c r="OFI235" s="287"/>
      <c r="OFJ235" s="287"/>
      <c r="OFK235" s="287"/>
      <c r="OFL235" s="287"/>
      <c r="OFM235" s="287"/>
      <c r="OFN235" s="287"/>
      <c r="OFO235" s="287"/>
      <c r="OFP235" s="287"/>
      <c r="OFQ235" s="287"/>
      <c r="OFR235" s="287"/>
      <c r="OFS235" s="287"/>
      <c r="OFT235" s="287"/>
      <c r="OFU235" s="287"/>
      <c r="OFV235" s="287"/>
      <c r="OFW235" s="287"/>
      <c r="OFX235" s="287"/>
      <c r="OFY235" s="287"/>
      <c r="OFZ235" s="287"/>
      <c r="OGA235" s="287"/>
      <c r="OGB235" s="287"/>
      <c r="OGC235" s="287"/>
      <c r="OGD235" s="287"/>
      <c r="OGE235" s="287"/>
      <c r="OGF235" s="287"/>
      <c r="OGG235" s="287"/>
      <c r="OGH235" s="287"/>
      <c r="OGI235" s="287"/>
      <c r="OGJ235" s="287"/>
      <c r="OGK235" s="287"/>
      <c r="OGL235" s="287"/>
      <c r="OGM235" s="287"/>
      <c r="OGN235" s="287"/>
      <c r="OGO235" s="287"/>
      <c r="OGP235" s="287"/>
      <c r="OGQ235" s="287"/>
      <c r="OGR235" s="287"/>
      <c r="OGS235" s="287"/>
      <c r="OGT235" s="287"/>
      <c r="OGU235" s="287"/>
      <c r="OGV235" s="287"/>
      <c r="OGW235" s="287"/>
      <c r="OGX235" s="287"/>
      <c r="OGY235" s="287"/>
      <c r="OGZ235" s="287"/>
      <c r="OHA235" s="287"/>
      <c r="OHB235" s="287"/>
      <c r="OHC235" s="287"/>
      <c r="OHD235" s="287"/>
      <c r="OHE235" s="287"/>
      <c r="OHF235" s="287"/>
      <c r="OHG235" s="287"/>
      <c r="OHH235" s="287"/>
      <c r="OHI235" s="287"/>
      <c r="OHJ235" s="287"/>
      <c r="OHK235" s="287"/>
      <c r="OHL235" s="287"/>
      <c r="OHM235" s="287"/>
      <c r="OHN235" s="287"/>
      <c r="OHO235" s="287"/>
      <c r="OHP235" s="287"/>
      <c r="OHQ235" s="287"/>
      <c r="OHR235" s="287"/>
      <c r="OHS235" s="287"/>
      <c r="OHT235" s="287"/>
      <c r="OHU235" s="287"/>
      <c r="OHV235" s="287"/>
      <c r="OHW235" s="287"/>
      <c r="OHX235" s="287"/>
      <c r="OHY235" s="287"/>
      <c r="OHZ235" s="287"/>
      <c r="OIA235" s="287"/>
      <c r="OIB235" s="287"/>
      <c r="OIC235" s="287"/>
      <c r="OID235" s="287"/>
      <c r="OIE235" s="287"/>
      <c r="OIF235" s="287"/>
      <c r="OIG235" s="287"/>
      <c r="OIH235" s="287"/>
      <c r="OII235" s="287"/>
      <c r="OIJ235" s="287"/>
      <c r="OIK235" s="287"/>
      <c r="OIL235" s="287"/>
      <c r="OIM235" s="287"/>
      <c r="OIN235" s="287"/>
      <c r="OIO235" s="287"/>
      <c r="OIP235" s="287"/>
      <c r="OIQ235" s="287"/>
      <c r="OIR235" s="287"/>
      <c r="OIS235" s="287"/>
      <c r="OIT235" s="287"/>
      <c r="OIU235" s="287"/>
      <c r="OIV235" s="287"/>
      <c r="OIW235" s="287"/>
      <c r="OIX235" s="287"/>
      <c r="OIY235" s="287"/>
      <c r="OIZ235" s="287"/>
      <c r="OJA235" s="287"/>
      <c r="OJB235" s="287"/>
      <c r="OJC235" s="287"/>
      <c r="OJD235" s="287"/>
      <c r="OJE235" s="287"/>
      <c r="OJF235" s="287"/>
      <c r="OJG235" s="287"/>
      <c r="OJH235" s="287"/>
      <c r="OJI235" s="287"/>
      <c r="OJJ235" s="287"/>
      <c r="OJK235" s="287"/>
      <c r="OJL235" s="287"/>
      <c r="OJM235" s="287"/>
      <c r="OJN235" s="287"/>
      <c r="OJO235" s="287"/>
      <c r="OJP235" s="287"/>
      <c r="OJQ235" s="287"/>
      <c r="OJR235" s="287"/>
      <c r="OJS235" s="287"/>
      <c r="OJT235" s="287"/>
      <c r="OJU235" s="287"/>
      <c r="OJV235" s="287"/>
      <c r="OJW235" s="287"/>
      <c r="OJX235" s="287"/>
      <c r="OJY235" s="287"/>
      <c r="OJZ235" s="287"/>
      <c r="OKA235" s="287"/>
      <c r="OKB235" s="287"/>
      <c r="OKC235" s="287"/>
      <c r="OKD235" s="287"/>
      <c r="OKE235" s="287"/>
      <c r="OKF235" s="287"/>
      <c r="OKG235" s="287"/>
      <c r="OKH235" s="287"/>
      <c r="OKI235" s="287"/>
      <c r="OKJ235" s="287"/>
      <c r="OKK235" s="287"/>
      <c r="OKL235" s="287"/>
      <c r="OKM235" s="287"/>
      <c r="OKN235" s="287"/>
      <c r="OKO235" s="287"/>
      <c r="OKP235" s="287"/>
      <c r="OKQ235" s="287"/>
      <c r="OKR235" s="287"/>
      <c r="OKS235" s="287"/>
      <c r="OKT235" s="287"/>
      <c r="OKU235" s="287"/>
      <c r="OKV235" s="287"/>
      <c r="OKW235" s="287"/>
      <c r="OKX235" s="287"/>
      <c r="OKY235" s="287"/>
      <c r="OKZ235" s="287"/>
      <c r="OLA235" s="287"/>
      <c r="OLB235" s="287"/>
      <c r="OLC235" s="287"/>
      <c r="OLD235" s="287"/>
      <c r="OLE235" s="287"/>
      <c r="OLF235" s="287"/>
      <c r="OLG235" s="287"/>
      <c r="OLH235" s="287"/>
      <c r="OLI235" s="287"/>
      <c r="OLJ235" s="287"/>
      <c r="OLK235" s="287"/>
      <c r="OLL235" s="287"/>
      <c r="OLM235" s="287"/>
      <c r="OLN235" s="287"/>
      <c r="OLO235" s="287"/>
      <c r="OLP235" s="287"/>
      <c r="OLQ235" s="287"/>
      <c r="OLR235" s="287"/>
      <c r="OLS235" s="287"/>
      <c r="OLT235" s="287"/>
      <c r="OLU235" s="287"/>
      <c r="OLV235" s="287"/>
      <c r="OLW235" s="287"/>
      <c r="OLX235" s="287"/>
      <c r="OLY235" s="287"/>
      <c r="OLZ235" s="287"/>
      <c r="OMA235" s="287"/>
      <c r="OMB235" s="287"/>
      <c r="OMC235" s="287"/>
      <c r="OMD235" s="287"/>
      <c r="OME235" s="287"/>
      <c r="OMF235" s="287"/>
      <c r="OMG235" s="287"/>
      <c r="OMH235" s="287"/>
      <c r="OMI235" s="287"/>
      <c r="OMJ235" s="287"/>
      <c r="OMK235" s="287"/>
      <c r="OML235" s="287"/>
      <c r="OMM235" s="287"/>
      <c r="OMN235" s="287"/>
      <c r="OMO235" s="287"/>
      <c r="OMP235" s="287"/>
      <c r="OMQ235" s="287"/>
      <c r="OMR235" s="287"/>
      <c r="OMS235" s="287"/>
      <c r="OMT235" s="287"/>
      <c r="OMU235" s="287"/>
      <c r="OMV235" s="287"/>
      <c r="OMW235" s="287"/>
      <c r="OMX235" s="287"/>
      <c r="OMY235" s="287"/>
      <c r="OMZ235" s="287"/>
      <c r="ONA235" s="287"/>
      <c r="ONB235" s="287"/>
      <c r="ONC235" s="287"/>
      <c r="OND235" s="287"/>
      <c r="ONE235" s="287"/>
      <c r="ONF235" s="287"/>
      <c r="ONG235" s="287"/>
      <c r="ONH235" s="287"/>
      <c r="ONI235" s="287"/>
      <c r="ONJ235" s="287"/>
      <c r="ONK235" s="287"/>
      <c r="ONL235" s="287"/>
      <c r="ONM235" s="287"/>
      <c r="ONN235" s="287"/>
      <c r="ONO235" s="287"/>
      <c r="ONP235" s="287"/>
      <c r="ONQ235" s="287"/>
      <c r="ONR235" s="287"/>
      <c r="ONS235" s="287"/>
      <c r="ONT235" s="287"/>
      <c r="ONU235" s="287"/>
      <c r="ONV235" s="287"/>
      <c r="ONW235" s="287"/>
      <c r="ONX235" s="287"/>
      <c r="ONY235" s="287"/>
      <c r="ONZ235" s="287"/>
      <c r="OOA235" s="287"/>
      <c r="OOB235" s="287"/>
      <c r="OOC235" s="287"/>
      <c r="OOD235" s="287"/>
      <c r="OOE235" s="287"/>
      <c r="OOF235" s="287"/>
      <c r="OOG235" s="287"/>
      <c r="OOH235" s="287"/>
      <c r="OOI235" s="287"/>
      <c r="OOJ235" s="287"/>
      <c r="OOK235" s="287"/>
      <c r="OOL235" s="287"/>
      <c r="OOM235" s="287"/>
      <c r="OON235" s="287"/>
      <c r="OOO235" s="287"/>
      <c r="OOP235" s="287"/>
      <c r="OOQ235" s="287"/>
      <c r="OOR235" s="287"/>
      <c r="OOS235" s="287"/>
      <c r="OOT235" s="287"/>
      <c r="OOU235" s="287"/>
      <c r="OOV235" s="287"/>
      <c r="OOW235" s="287"/>
      <c r="OOX235" s="287"/>
      <c r="OOY235" s="287"/>
      <c r="OOZ235" s="287"/>
      <c r="OPA235" s="287"/>
      <c r="OPB235" s="287"/>
      <c r="OPC235" s="287"/>
      <c r="OPD235" s="287"/>
      <c r="OPE235" s="287"/>
      <c r="OPF235" s="287"/>
      <c r="OPG235" s="287"/>
      <c r="OPH235" s="287"/>
      <c r="OPI235" s="287"/>
      <c r="OPJ235" s="287"/>
      <c r="OPK235" s="287"/>
      <c r="OPL235" s="287"/>
      <c r="OPM235" s="287"/>
      <c r="OPN235" s="287"/>
      <c r="OPO235" s="287"/>
      <c r="OPP235" s="287"/>
      <c r="OPQ235" s="287"/>
      <c r="OPR235" s="287"/>
      <c r="OPS235" s="287"/>
      <c r="OPT235" s="287"/>
      <c r="OPU235" s="287"/>
      <c r="OPV235" s="287"/>
      <c r="OPW235" s="287"/>
      <c r="OPX235" s="287"/>
      <c r="OPY235" s="287"/>
      <c r="OPZ235" s="287"/>
      <c r="OQA235" s="287"/>
      <c r="OQB235" s="287"/>
      <c r="OQC235" s="287"/>
      <c r="OQD235" s="287"/>
      <c r="OQE235" s="287"/>
      <c r="OQF235" s="287"/>
      <c r="OQG235" s="287"/>
      <c r="OQH235" s="287"/>
      <c r="OQI235" s="287"/>
      <c r="OQJ235" s="287"/>
      <c r="OQK235" s="287"/>
      <c r="OQL235" s="287"/>
      <c r="OQM235" s="287"/>
      <c r="OQN235" s="287"/>
      <c r="OQO235" s="287"/>
      <c r="OQP235" s="287"/>
      <c r="OQQ235" s="287"/>
      <c r="OQR235" s="287"/>
      <c r="OQS235" s="287"/>
      <c r="OQT235" s="287"/>
      <c r="OQU235" s="287"/>
      <c r="OQV235" s="287"/>
      <c r="OQW235" s="287"/>
      <c r="OQX235" s="287"/>
      <c r="OQY235" s="287"/>
      <c r="OQZ235" s="287"/>
      <c r="ORA235" s="287"/>
      <c r="ORB235" s="287"/>
      <c r="ORC235" s="287"/>
      <c r="ORD235" s="287"/>
      <c r="ORE235" s="287"/>
      <c r="ORF235" s="287"/>
      <c r="ORG235" s="287"/>
      <c r="ORH235" s="287"/>
      <c r="ORI235" s="287"/>
      <c r="ORJ235" s="287"/>
      <c r="ORK235" s="287"/>
      <c r="ORL235" s="287"/>
      <c r="ORM235" s="287"/>
      <c r="ORN235" s="287"/>
      <c r="ORO235" s="287"/>
      <c r="ORP235" s="287"/>
      <c r="ORQ235" s="287"/>
      <c r="ORR235" s="287"/>
      <c r="ORS235" s="287"/>
      <c r="ORT235" s="287"/>
      <c r="ORU235" s="287"/>
      <c r="ORV235" s="287"/>
      <c r="ORW235" s="287"/>
      <c r="ORX235" s="287"/>
      <c r="ORY235" s="287"/>
      <c r="ORZ235" s="287"/>
      <c r="OSA235" s="287"/>
      <c r="OSB235" s="287"/>
      <c r="OSC235" s="287"/>
      <c r="OSD235" s="287"/>
      <c r="OSE235" s="287"/>
      <c r="OSF235" s="287"/>
      <c r="OSG235" s="287"/>
      <c r="OSH235" s="287"/>
      <c r="OSI235" s="287"/>
      <c r="OSJ235" s="287"/>
      <c r="OSK235" s="287"/>
      <c r="OSL235" s="287"/>
      <c r="OSM235" s="287"/>
      <c r="OSN235" s="287"/>
      <c r="OSO235" s="287"/>
      <c r="OSP235" s="287"/>
      <c r="OSQ235" s="287"/>
      <c r="OSR235" s="287"/>
      <c r="OSS235" s="287"/>
      <c r="OST235" s="287"/>
      <c r="OSU235" s="287"/>
      <c r="OSV235" s="287"/>
      <c r="OSW235" s="287"/>
      <c r="OSX235" s="287"/>
      <c r="OSY235" s="287"/>
      <c r="OSZ235" s="287"/>
      <c r="OTA235" s="287"/>
      <c r="OTB235" s="287"/>
      <c r="OTC235" s="287"/>
      <c r="OTD235" s="287"/>
      <c r="OTE235" s="287"/>
      <c r="OTF235" s="287"/>
      <c r="OTG235" s="287"/>
      <c r="OTH235" s="287"/>
      <c r="OTI235" s="287"/>
      <c r="OTJ235" s="287"/>
      <c r="OTK235" s="287"/>
      <c r="OTL235" s="287"/>
      <c r="OTM235" s="287"/>
      <c r="OTN235" s="287"/>
      <c r="OTO235" s="287"/>
      <c r="OTP235" s="287"/>
      <c r="OTQ235" s="287"/>
      <c r="OTR235" s="287"/>
      <c r="OTS235" s="287"/>
      <c r="OTT235" s="287"/>
      <c r="OTU235" s="287"/>
      <c r="OTV235" s="287"/>
      <c r="OTW235" s="287"/>
      <c r="OTX235" s="287"/>
      <c r="OTY235" s="287"/>
      <c r="OTZ235" s="287"/>
      <c r="OUA235" s="287"/>
      <c r="OUB235" s="287"/>
      <c r="OUC235" s="287"/>
      <c r="OUD235" s="287"/>
      <c r="OUE235" s="287"/>
      <c r="OUF235" s="287"/>
      <c r="OUG235" s="287"/>
      <c r="OUH235" s="287"/>
      <c r="OUI235" s="287"/>
      <c r="OUJ235" s="287"/>
      <c r="OUK235" s="287"/>
      <c r="OUL235" s="287"/>
      <c r="OUM235" s="287"/>
      <c r="OUN235" s="287"/>
      <c r="OUO235" s="287"/>
      <c r="OUP235" s="287"/>
      <c r="OUQ235" s="287"/>
      <c r="OUR235" s="287"/>
      <c r="OUS235" s="287"/>
      <c r="OUT235" s="287"/>
      <c r="OUU235" s="287"/>
      <c r="OUV235" s="287"/>
      <c r="OUW235" s="287"/>
      <c r="OUX235" s="287"/>
      <c r="OUY235" s="287"/>
      <c r="OUZ235" s="287"/>
      <c r="OVA235" s="287"/>
      <c r="OVB235" s="287"/>
      <c r="OVC235" s="287"/>
      <c r="OVD235" s="287"/>
      <c r="OVE235" s="287"/>
      <c r="OVF235" s="287"/>
      <c r="OVG235" s="287"/>
      <c r="OVH235" s="287"/>
      <c r="OVI235" s="287"/>
      <c r="OVJ235" s="287"/>
      <c r="OVK235" s="287"/>
      <c r="OVL235" s="287"/>
      <c r="OVM235" s="287"/>
      <c r="OVN235" s="287"/>
      <c r="OVO235" s="287"/>
      <c r="OVP235" s="287"/>
      <c r="OVQ235" s="287"/>
      <c r="OVR235" s="287"/>
      <c r="OVS235" s="287"/>
      <c r="OVT235" s="287"/>
      <c r="OVU235" s="287"/>
      <c r="OVV235" s="287"/>
      <c r="OVW235" s="287"/>
      <c r="OVX235" s="287"/>
      <c r="OVY235" s="287"/>
      <c r="OVZ235" s="287"/>
      <c r="OWA235" s="287"/>
      <c r="OWB235" s="287"/>
      <c r="OWC235" s="287"/>
      <c r="OWD235" s="287"/>
      <c r="OWE235" s="287"/>
      <c r="OWF235" s="287"/>
      <c r="OWG235" s="287"/>
      <c r="OWH235" s="287"/>
      <c r="OWI235" s="287"/>
      <c r="OWJ235" s="287"/>
      <c r="OWK235" s="287"/>
      <c r="OWL235" s="287"/>
      <c r="OWM235" s="287"/>
      <c r="OWN235" s="287"/>
      <c r="OWO235" s="287"/>
      <c r="OWP235" s="287"/>
      <c r="OWQ235" s="287"/>
      <c r="OWR235" s="287"/>
      <c r="OWS235" s="287"/>
      <c r="OWT235" s="287"/>
      <c r="OWU235" s="287"/>
      <c r="OWV235" s="287"/>
      <c r="OWW235" s="287"/>
      <c r="OWX235" s="287"/>
      <c r="OWY235" s="287"/>
      <c r="OWZ235" s="287"/>
      <c r="OXA235" s="287"/>
      <c r="OXB235" s="287"/>
      <c r="OXC235" s="287"/>
      <c r="OXD235" s="287"/>
      <c r="OXE235" s="287"/>
      <c r="OXF235" s="287"/>
      <c r="OXG235" s="287"/>
      <c r="OXH235" s="287"/>
      <c r="OXI235" s="287"/>
      <c r="OXJ235" s="287"/>
      <c r="OXK235" s="287"/>
      <c r="OXL235" s="287"/>
      <c r="OXM235" s="287"/>
      <c r="OXN235" s="287"/>
      <c r="OXO235" s="287"/>
      <c r="OXP235" s="287"/>
      <c r="OXQ235" s="287"/>
      <c r="OXR235" s="287"/>
      <c r="OXS235" s="287"/>
      <c r="OXT235" s="287"/>
      <c r="OXU235" s="287"/>
      <c r="OXV235" s="287"/>
      <c r="OXW235" s="287"/>
      <c r="OXX235" s="287"/>
      <c r="OXY235" s="287"/>
      <c r="OXZ235" s="287"/>
      <c r="OYA235" s="287"/>
      <c r="OYB235" s="287"/>
      <c r="OYC235" s="287"/>
      <c r="OYD235" s="287"/>
      <c r="OYE235" s="287"/>
      <c r="OYF235" s="287"/>
      <c r="OYG235" s="287"/>
      <c r="OYH235" s="287"/>
      <c r="OYI235" s="287"/>
      <c r="OYJ235" s="287"/>
      <c r="OYK235" s="287"/>
      <c r="OYL235" s="287"/>
      <c r="OYM235" s="287"/>
      <c r="OYN235" s="287"/>
      <c r="OYO235" s="287"/>
      <c r="OYP235" s="287"/>
      <c r="OYQ235" s="287"/>
      <c r="OYR235" s="287"/>
      <c r="OYS235" s="287"/>
      <c r="OYT235" s="287"/>
      <c r="OYU235" s="287"/>
      <c r="OYV235" s="287"/>
      <c r="OYW235" s="287"/>
      <c r="OYX235" s="287"/>
      <c r="OYY235" s="287"/>
      <c r="OYZ235" s="287"/>
      <c r="OZA235" s="287"/>
      <c r="OZB235" s="287"/>
      <c r="OZC235" s="287"/>
      <c r="OZD235" s="287"/>
      <c r="OZE235" s="287"/>
      <c r="OZF235" s="287"/>
      <c r="OZG235" s="287"/>
      <c r="OZH235" s="287"/>
      <c r="OZI235" s="287"/>
      <c r="OZJ235" s="287"/>
      <c r="OZK235" s="287"/>
      <c r="OZL235" s="287"/>
      <c r="OZM235" s="287"/>
      <c r="OZN235" s="287"/>
      <c r="OZO235" s="287"/>
      <c r="OZP235" s="287"/>
      <c r="OZQ235" s="287"/>
      <c r="OZR235" s="287"/>
      <c r="OZS235" s="287"/>
      <c r="OZT235" s="287"/>
      <c r="OZU235" s="287"/>
      <c r="OZV235" s="287"/>
      <c r="OZW235" s="287"/>
      <c r="OZX235" s="287"/>
      <c r="OZY235" s="287"/>
      <c r="OZZ235" s="287"/>
      <c r="PAA235" s="287"/>
      <c r="PAB235" s="287"/>
      <c r="PAC235" s="287"/>
      <c r="PAD235" s="287"/>
      <c r="PAE235" s="287"/>
      <c r="PAF235" s="287"/>
      <c r="PAG235" s="287"/>
      <c r="PAH235" s="287"/>
      <c r="PAI235" s="287"/>
      <c r="PAJ235" s="287"/>
      <c r="PAK235" s="287"/>
      <c r="PAL235" s="287"/>
      <c r="PAM235" s="287"/>
      <c r="PAN235" s="287"/>
      <c r="PAO235" s="287"/>
      <c r="PAP235" s="287"/>
      <c r="PAQ235" s="287"/>
      <c r="PAR235" s="287"/>
      <c r="PAS235" s="287"/>
      <c r="PAT235" s="287"/>
      <c r="PAU235" s="287"/>
      <c r="PAV235" s="287"/>
      <c r="PAW235" s="287"/>
      <c r="PAX235" s="287"/>
      <c r="PAY235" s="287"/>
      <c r="PAZ235" s="287"/>
      <c r="PBA235" s="287"/>
      <c r="PBB235" s="287"/>
      <c r="PBC235" s="287"/>
      <c r="PBD235" s="287"/>
      <c r="PBE235" s="287"/>
      <c r="PBF235" s="287"/>
      <c r="PBG235" s="287"/>
      <c r="PBH235" s="287"/>
      <c r="PBI235" s="287"/>
      <c r="PBJ235" s="287"/>
      <c r="PBK235" s="287"/>
      <c r="PBL235" s="287"/>
      <c r="PBM235" s="287"/>
      <c r="PBN235" s="287"/>
      <c r="PBO235" s="287"/>
      <c r="PBP235" s="287"/>
      <c r="PBQ235" s="287"/>
      <c r="PBR235" s="287"/>
      <c r="PBS235" s="287"/>
      <c r="PBT235" s="287"/>
      <c r="PBU235" s="287"/>
      <c r="PBV235" s="287"/>
      <c r="PBW235" s="287"/>
      <c r="PBX235" s="287"/>
      <c r="PBY235" s="287"/>
      <c r="PBZ235" s="287"/>
      <c r="PCA235" s="287"/>
      <c r="PCB235" s="287"/>
      <c r="PCC235" s="287"/>
      <c r="PCD235" s="287"/>
      <c r="PCE235" s="287"/>
      <c r="PCF235" s="287"/>
      <c r="PCG235" s="287"/>
      <c r="PCH235" s="287"/>
      <c r="PCI235" s="287"/>
      <c r="PCJ235" s="287"/>
      <c r="PCK235" s="287"/>
      <c r="PCL235" s="287"/>
      <c r="PCM235" s="287"/>
      <c r="PCN235" s="287"/>
      <c r="PCO235" s="287"/>
      <c r="PCP235" s="287"/>
      <c r="PCQ235" s="287"/>
      <c r="PCR235" s="287"/>
      <c r="PCS235" s="287"/>
      <c r="PCT235" s="287"/>
      <c r="PCU235" s="287"/>
      <c r="PCV235" s="287"/>
      <c r="PCW235" s="287"/>
      <c r="PCX235" s="287"/>
      <c r="PCY235" s="287"/>
      <c r="PCZ235" s="287"/>
      <c r="PDA235" s="287"/>
      <c r="PDB235" s="287"/>
      <c r="PDC235" s="287"/>
      <c r="PDD235" s="287"/>
      <c r="PDE235" s="287"/>
      <c r="PDF235" s="287"/>
      <c r="PDG235" s="287"/>
      <c r="PDH235" s="287"/>
      <c r="PDI235" s="287"/>
      <c r="PDJ235" s="287"/>
      <c r="PDK235" s="287"/>
      <c r="PDL235" s="287"/>
      <c r="PDM235" s="287"/>
      <c r="PDN235" s="287"/>
      <c r="PDO235" s="287"/>
      <c r="PDP235" s="287"/>
      <c r="PDQ235" s="287"/>
      <c r="PDR235" s="287"/>
      <c r="PDS235" s="287"/>
      <c r="PDT235" s="287"/>
      <c r="PDU235" s="287"/>
      <c r="PDV235" s="287"/>
      <c r="PDW235" s="287"/>
      <c r="PDX235" s="287"/>
      <c r="PDY235" s="287"/>
      <c r="PDZ235" s="287"/>
      <c r="PEA235" s="287"/>
      <c r="PEB235" s="287"/>
      <c r="PEC235" s="287"/>
      <c r="PED235" s="287"/>
      <c r="PEE235" s="287"/>
      <c r="PEF235" s="287"/>
      <c r="PEG235" s="287"/>
      <c r="PEH235" s="287"/>
      <c r="PEI235" s="287"/>
      <c r="PEJ235" s="287"/>
      <c r="PEK235" s="287"/>
      <c r="PEL235" s="287"/>
      <c r="PEM235" s="287"/>
      <c r="PEN235" s="287"/>
      <c r="PEO235" s="287"/>
      <c r="PEP235" s="287"/>
      <c r="PEQ235" s="287"/>
      <c r="PER235" s="287"/>
      <c r="PES235" s="287"/>
      <c r="PET235" s="287"/>
      <c r="PEU235" s="287"/>
      <c r="PEV235" s="287"/>
      <c r="PEW235" s="287"/>
      <c r="PEX235" s="287"/>
      <c r="PEY235" s="287"/>
      <c r="PEZ235" s="287"/>
      <c r="PFA235" s="287"/>
      <c r="PFB235" s="287"/>
      <c r="PFC235" s="287"/>
      <c r="PFD235" s="287"/>
      <c r="PFE235" s="287"/>
      <c r="PFF235" s="287"/>
      <c r="PFG235" s="287"/>
      <c r="PFH235" s="287"/>
      <c r="PFI235" s="287"/>
      <c r="PFJ235" s="287"/>
      <c r="PFK235" s="287"/>
      <c r="PFL235" s="287"/>
      <c r="PFM235" s="287"/>
      <c r="PFN235" s="287"/>
      <c r="PFO235" s="287"/>
      <c r="PFP235" s="287"/>
      <c r="PFQ235" s="287"/>
      <c r="PFR235" s="287"/>
      <c r="PFS235" s="287"/>
      <c r="PFT235" s="287"/>
      <c r="PFU235" s="287"/>
      <c r="PFV235" s="287"/>
      <c r="PFW235" s="287"/>
      <c r="PFX235" s="287"/>
      <c r="PFY235" s="287"/>
      <c r="PFZ235" s="287"/>
      <c r="PGA235" s="287"/>
      <c r="PGB235" s="287"/>
      <c r="PGC235" s="287"/>
      <c r="PGD235" s="287"/>
      <c r="PGE235" s="287"/>
      <c r="PGF235" s="287"/>
      <c r="PGG235" s="287"/>
      <c r="PGH235" s="287"/>
      <c r="PGI235" s="287"/>
      <c r="PGJ235" s="287"/>
      <c r="PGK235" s="287"/>
      <c r="PGL235" s="287"/>
      <c r="PGM235" s="287"/>
      <c r="PGN235" s="287"/>
      <c r="PGO235" s="287"/>
      <c r="PGP235" s="287"/>
      <c r="PGQ235" s="287"/>
      <c r="PGR235" s="287"/>
      <c r="PGS235" s="287"/>
      <c r="PGT235" s="287"/>
      <c r="PGU235" s="287"/>
      <c r="PGV235" s="287"/>
      <c r="PGW235" s="287"/>
      <c r="PGX235" s="287"/>
      <c r="PGY235" s="287"/>
      <c r="PGZ235" s="287"/>
      <c r="PHA235" s="287"/>
      <c r="PHB235" s="287"/>
      <c r="PHC235" s="287"/>
      <c r="PHD235" s="287"/>
      <c r="PHE235" s="287"/>
      <c r="PHF235" s="287"/>
      <c r="PHG235" s="287"/>
      <c r="PHH235" s="287"/>
      <c r="PHI235" s="287"/>
      <c r="PHJ235" s="287"/>
      <c r="PHK235" s="287"/>
      <c r="PHL235" s="287"/>
      <c r="PHM235" s="287"/>
      <c r="PHN235" s="287"/>
      <c r="PHO235" s="287"/>
      <c r="PHP235" s="287"/>
      <c r="PHQ235" s="287"/>
      <c r="PHR235" s="287"/>
      <c r="PHS235" s="287"/>
      <c r="PHT235" s="287"/>
      <c r="PHU235" s="287"/>
      <c r="PHV235" s="287"/>
      <c r="PHW235" s="287"/>
      <c r="PHX235" s="287"/>
      <c r="PHY235" s="287"/>
      <c r="PHZ235" s="287"/>
      <c r="PIA235" s="287"/>
      <c r="PIB235" s="287"/>
      <c r="PIC235" s="287"/>
      <c r="PID235" s="287"/>
      <c r="PIE235" s="287"/>
      <c r="PIF235" s="287"/>
      <c r="PIG235" s="287"/>
      <c r="PIH235" s="287"/>
      <c r="PII235" s="287"/>
      <c r="PIJ235" s="287"/>
      <c r="PIK235" s="287"/>
      <c r="PIL235" s="287"/>
      <c r="PIM235" s="287"/>
      <c r="PIN235" s="287"/>
      <c r="PIO235" s="287"/>
      <c r="PIP235" s="287"/>
      <c r="PIQ235" s="287"/>
      <c r="PIR235" s="287"/>
      <c r="PIS235" s="287"/>
      <c r="PIT235" s="287"/>
      <c r="PIU235" s="287"/>
      <c r="PIV235" s="287"/>
      <c r="PIW235" s="287"/>
      <c r="PIX235" s="287"/>
      <c r="PIY235" s="287"/>
      <c r="PIZ235" s="287"/>
      <c r="PJA235" s="287"/>
      <c r="PJB235" s="287"/>
      <c r="PJC235" s="287"/>
      <c r="PJD235" s="287"/>
      <c r="PJE235" s="287"/>
      <c r="PJF235" s="287"/>
      <c r="PJG235" s="287"/>
      <c r="PJH235" s="287"/>
      <c r="PJI235" s="287"/>
      <c r="PJJ235" s="287"/>
      <c r="PJK235" s="287"/>
      <c r="PJL235" s="287"/>
      <c r="PJM235" s="287"/>
      <c r="PJN235" s="287"/>
      <c r="PJO235" s="287"/>
      <c r="PJP235" s="287"/>
      <c r="PJQ235" s="287"/>
      <c r="PJR235" s="287"/>
      <c r="PJS235" s="287"/>
      <c r="PJT235" s="287"/>
      <c r="PJU235" s="287"/>
      <c r="PJV235" s="287"/>
      <c r="PJW235" s="287"/>
      <c r="PJX235" s="287"/>
      <c r="PJY235" s="287"/>
      <c r="PJZ235" s="287"/>
      <c r="PKA235" s="287"/>
      <c r="PKB235" s="287"/>
      <c r="PKC235" s="287"/>
      <c r="PKD235" s="287"/>
      <c r="PKE235" s="287"/>
      <c r="PKF235" s="287"/>
      <c r="PKG235" s="287"/>
      <c r="PKH235" s="287"/>
      <c r="PKI235" s="287"/>
      <c r="PKJ235" s="287"/>
      <c r="PKK235" s="287"/>
      <c r="PKL235" s="287"/>
      <c r="PKM235" s="287"/>
      <c r="PKN235" s="287"/>
      <c r="PKO235" s="287"/>
      <c r="PKP235" s="287"/>
      <c r="PKQ235" s="287"/>
      <c r="PKR235" s="287"/>
      <c r="PKS235" s="287"/>
      <c r="PKT235" s="287"/>
      <c r="PKU235" s="287"/>
      <c r="PKV235" s="287"/>
      <c r="PKW235" s="287"/>
      <c r="PKX235" s="287"/>
      <c r="PKY235" s="287"/>
      <c r="PKZ235" s="287"/>
      <c r="PLA235" s="287"/>
      <c r="PLB235" s="287"/>
      <c r="PLC235" s="287"/>
      <c r="PLD235" s="287"/>
      <c r="PLE235" s="287"/>
      <c r="PLF235" s="287"/>
      <c r="PLG235" s="287"/>
      <c r="PLH235" s="287"/>
      <c r="PLI235" s="287"/>
      <c r="PLJ235" s="287"/>
      <c r="PLK235" s="287"/>
      <c r="PLL235" s="287"/>
      <c r="PLM235" s="287"/>
      <c r="PLN235" s="287"/>
      <c r="PLO235" s="287"/>
      <c r="PLP235" s="287"/>
      <c r="PLQ235" s="287"/>
      <c r="PLR235" s="287"/>
      <c r="PLS235" s="287"/>
      <c r="PLT235" s="287"/>
      <c r="PLU235" s="287"/>
      <c r="PLV235" s="287"/>
      <c r="PLW235" s="287"/>
      <c r="PLX235" s="287"/>
      <c r="PLY235" s="287"/>
      <c r="PLZ235" s="287"/>
      <c r="PMA235" s="287"/>
      <c r="PMB235" s="287"/>
      <c r="PMC235" s="287"/>
      <c r="PMD235" s="287"/>
      <c r="PME235" s="287"/>
      <c r="PMF235" s="287"/>
      <c r="PMG235" s="287"/>
      <c r="PMH235" s="287"/>
      <c r="PMI235" s="287"/>
      <c r="PMJ235" s="287"/>
      <c r="PMK235" s="287"/>
      <c r="PML235" s="287"/>
      <c r="PMM235" s="287"/>
      <c r="PMN235" s="287"/>
      <c r="PMO235" s="287"/>
      <c r="PMP235" s="287"/>
      <c r="PMQ235" s="287"/>
      <c r="PMR235" s="287"/>
      <c r="PMS235" s="287"/>
      <c r="PMT235" s="287"/>
      <c r="PMU235" s="287"/>
      <c r="PMV235" s="287"/>
      <c r="PMW235" s="287"/>
      <c r="PMX235" s="287"/>
      <c r="PMY235" s="287"/>
      <c r="PMZ235" s="287"/>
      <c r="PNA235" s="287"/>
      <c r="PNB235" s="287"/>
      <c r="PNC235" s="287"/>
      <c r="PND235" s="287"/>
      <c r="PNE235" s="287"/>
      <c r="PNF235" s="287"/>
      <c r="PNG235" s="287"/>
      <c r="PNH235" s="287"/>
      <c r="PNI235" s="287"/>
      <c r="PNJ235" s="287"/>
      <c r="PNK235" s="287"/>
      <c r="PNL235" s="287"/>
      <c r="PNM235" s="287"/>
      <c r="PNN235" s="287"/>
      <c r="PNO235" s="287"/>
      <c r="PNP235" s="287"/>
      <c r="PNQ235" s="287"/>
      <c r="PNR235" s="287"/>
      <c r="PNS235" s="287"/>
      <c r="PNT235" s="287"/>
      <c r="PNU235" s="287"/>
      <c r="PNV235" s="287"/>
      <c r="PNW235" s="287"/>
      <c r="PNX235" s="287"/>
      <c r="PNY235" s="287"/>
      <c r="PNZ235" s="287"/>
      <c r="POA235" s="287"/>
      <c r="POB235" s="287"/>
      <c r="POC235" s="287"/>
      <c r="POD235" s="287"/>
      <c r="POE235" s="287"/>
      <c r="POF235" s="287"/>
      <c r="POG235" s="287"/>
      <c r="POH235" s="287"/>
      <c r="POI235" s="287"/>
      <c r="POJ235" s="287"/>
      <c r="POK235" s="287"/>
      <c r="POL235" s="287"/>
      <c r="POM235" s="287"/>
      <c r="PON235" s="287"/>
      <c r="POO235" s="287"/>
      <c r="POP235" s="287"/>
      <c r="POQ235" s="287"/>
      <c r="POR235" s="287"/>
      <c r="POS235" s="287"/>
      <c r="POT235" s="287"/>
      <c r="POU235" s="287"/>
      <c r="POV235" s="287"/>
      <c r="POW235" s="287"/>
      <c r="POX235" s="287"/>
      <c r="POY235" s="287"/>
      <c r="POZ235" s="287"/>
      <c r="PPA235" s="287"/>
      <c r="PPB235" s="287"/>
      <c r="PPC235" s="287"/>
      <c r="PPD235" s="287"/>
      <c r="PPE235" s="287"/>
      <c r="PPF235" s="287"/>
      <c r="PPG235" s="287"/>
      <c r="PPH235" s="287"/>
      <c r="PPI235" s="287"/>
      <c r="PPJ235" s="287"/>
      <c r="PPK235" s="287"/>
      <c r="PPL235" s="287"/>
      <c r="PPM235" s="287"/>
      <c r="PPN235" s="287"/>
      <c r="PPO235" s="287"/>
      <c r="PPP235" s="287"/>
      <c r="PPQ235" s="287"/>
      <c r="PPR235" s="287"/>
      <c r="PPS235" s="287"/>
      <c r="PPT235" s="287"/>
      <c r="PPU235" s="287"/>
      <c r="PPV235" s="287"/>
      <c r="PPW235" s="287"/>
      <c r="PPX235" s="287"/>
      <c r="PPY235" s="287"/>
      <c r="PPZ235" s="287"/>
      <c r="PQA235" s="287"/>
      <c r="PQB235" s="287"/>
      <c r="PQC235" s="287"/>
      <c r="PQD235" s="287"/>
      <c r="PQE235" s="287"/>
      <c r="PQF235" s="287"/>
      <c r="PQG235" s="287"/>
      <c r="PQH235" s="287"/>
      <c r="PQI235" s="287"/>
      <c r="PQJ235" s="287"/>
      <c r="PQK235" s="287"/>
      <c r="PQL235" s="287"/>
      <c r="PQM235" s="287"/>
      <c r="PQN235" s="287"/>
      <c r="PQO235" s="287"/>
      <c r="PQP235" s="287"/>
      <c r="PQQ235" s="287"/>
      <c r="PQR235" s="287"/>
      <c r="PQS235" s="287"/>
      <c r="PQT235" s="287"/>
      <c r="PQU235" s="287"/>
      <c r="PQV235" s="287"/>
      <c r="PQW235" s="287"/>
      <c r="PQX235" s="287"/>
      <c r="PQY235" s="287"/>
      <c r="PQZ235" s="287"/>
      <c r="PRA235" s="287"/>
      <c r="PRB235" s="287"/>
      <c r="PRC235" s="287"/>
      <c r="PRD235" s="287"/>
      <c r="PRE235" s="287"/>
      <c r="PRF235" s="287"/>
      <c r="PRG235" s="287"/>
      <c r="PRH235" s="287"/>
      <c r="PRI235" s="287"/>
      <c r="PRJ235" s="287"/>
      <c r="PRK235" s="287"/>
      <c r="PRL235" s="287"/>
      <c r="PRM235" s="287"/>
      <c r="PRN235" s="287"/>
      <c r="PRO235" s="287"/>
      <c r="PRP235" s="287"/>
      <c r="PRQ235" s="287"/>
      <c r="PRR235" s="287"/>
      <c r="PRS235" s="287"/>
      <c r="PRT235" s="287"/>
      <c r="PRU235" s="287"/>
      <c r="PRV235" s="287"/>
      <c r="PRW235" s="287"/>
      <c r="PRX235" s="287"/>
      <c r="PRY235" s="287"/>
      <c r="PRZ235" s="287"/>
      <c r="PSA235" s="287"/>
      <c r="PSB235" s="287"/>
      <c r="PSC235" s="287"/>
      <c r="PSD235" s="287"/>
      <c r="PSE235" s="287"/>
      <c r="PSF235" s="287"/>
      <c r="PSG235" s="287"/>
      <c r="PSH235" s="287"/>
      <c r="PSI235" s="287"/>
      <c r="PSJ235" s="287"/>
      <c r="PSK235" s="287"/>
      <c r="PSL235" s="287"/>
      <c r="PSM235" s="287"/>
      <c r="PSN235" s="287"/>
      <c r="PSO235" s="287"/>
      <c r="PSP235" s="287"/>
      <c r="PSQ235" s="287"/>
      <c r="PSR235" s="287"/>
      <c r="PSS235" s="287"/>
      <c r="PST235" s="287"/>
      <c r="PSU235" s="287"/>
      <c r="PSV235" s="287"/>
      <c r="PSW235" s="287"/>
      <c r="PSX235" s="287"/>
      <c r="PSY235" s="287"/>
      <c r="PSZ235" s="287"/>
      <c r="PTA235" s="287"/>
      <c r="PTB235" s="287"/>
      <c r="PTC235" s="287"/>
      <c r="PTD235" s="287"/>
      <c r="PTE235" s="287"/>
      <c r="PTF235" s="287"/>
      <c r="PTG235" s="287"/>
      <c r="PTH235" s="287"/>
      <c r="PTI235" s="287"/>
      <c r="PTJ235" s="287"/>
      <c r="PTK235" s="287"/>
      <c r="PTL235" s="287"/>
      <c r="PTM235" s="287"/>
      <c r="PTN235" s="287"/>
      <c r="PTO235" s="287"/>
      <c r="PTP235" s="287"/>
      <c r="PTQ235" s="287"/>
      <c r="PTR235" s="287"/>
      <c r="PTS235" s="287"/>
      <c r="PTT235" s="287"/>
      <c r="PTU235" s="287"/>
      <c r="PTV235" s="287"/>
      <c r="PTW235" s="287"/>
      <c r="PTX235" s="287"/>
      <c r="PTY235" s="287"/>
      <c r="PTZ235" s="287"/>
      <c r="PUA235" s="287"/>
      <c r="PUB235" s="287"/>
      <c r="PUC235" s="287"/>
      <c r="PUD235" s="287"/>
      <c r="PUE235" s="287"/>
      <c r="PUF235" s="287"/>
      <c r="PUG235" s="287"/>
      <c r="PUH235" s="287"/>
      <c r="PUI235" s="287"/>
      <c r="PUJ235" s="287"/>
      <c r="PUK235" s="287"/>
      <c r="PUL235" s="287"/>
      <c r="PUM235" s="287"/>
      <c r="PUN235" s="287"/>
      <c r="PUO235" s="287"/>
      <c r="PUP235" s="287"/>
      <c r="PUQ235" s="287"/>
      <c r="PUR235" s="287"/>
      <c r="PUS235" s="287"/>
      <c r="PUT235" s="287"/>
      <c r="PUU235" s="287"/>
      <c r="PUV235" s="287"/>
      <c r="PUW235" s="287"/>
      <c r="PUX235" s="287"/>
      <c r="PUY235" s="287"/>
      <c r="PUZ235" s="287"/>
      <c r="PVA235" s="287"/>
      <c r="PVB235" s="287"/>
      <c r="PVC235" s="287"/>
      <c r="PVD235" s="287"/>
      <c r="PVE235" s="287"/>
      <c r="PVF235" s="287"/>
      <c r="PVG235" s="287"/>
      <c r="PVH235" s="287"/>
      <c r="PVI235" s="287"/>
      <c r="PVJ235" s="287"/>
      <c r="PVK235" s="287"/>
      <c r="PVL235" s="287"/>
      <c r="PVM235" s="287"/>
      <c r="PVN235" s="287"/>
      <c r="PVO235" s="287"/>
      <c r="PVP235" s="287"/>
      <c r="PVQ235" s="287"/>
      <c r="PVR235" s="287"/>
      <c r="PVS235" s="287"/>
      <c r="PVT235" s="287"/>
      <c r="PVU235" s="287"/>
      <c r="PVV235" s="287"/>
      <c r="PVW235" s="287"/>
      <c r="PVX235" s="287"/>
      <c r="PVY235" s="287"/>
      <c r="PVZ235" s="287"/>
      <c r="PWA235" s="287"/>
      <c r="PWB235" s="287"/>
      <c r="PWC235" s="287"/>
      <c r="PWD235" s="287"/>
      <c r="PWE235" s="287"/>
      <c r="PWF235" s="287"/>
      <c r="PWG235" s="287"/>
      <c r="PWH235" s="287"/>
      <c r="PWI235" s="287"/>
      <c r="PWJ235" s="287"/>
      <c r="PWK235" s="287"/>
      <c r="PWL235" s="287"/>
      <c r="PWM235" s="287"/>
      <c r="PWN235" s="287"/>
      <c r="PWO235" s="287"/>
      <c r="PWP235" s="287"/>
      <c r="PWQ235" s="287"/>
      <c r="PWR235" s="287"/>
      <c r="PWS235" s="287"/>
      <c r="PWT235" s="287"/>
      <c r="PWU235" s="287"/>
      <c r="PWV235" s="287"/>
      <c r="PWW235" s="287"/>
      <c r="PWX235" s="287"/>
      <c r="PWY235" s="287"/>
      <c r="PWZ235" s="287"/>
      <c r="PXA235" s="287"/>
      <c r="PXB235" s="287"/>
      <c r="PXC235" s="287"/>
      <c r="PXD235" s="287"/>
      <c r="PXE235" s="287"/>
      <c r="PXF235" s="287"/>
      <c r="PXG235" s="287"/>
      <c r="PXH235" s="287"/>
      <c r="PXI235" s="287"/>
      <c r="PXJ235" s="287"/>
      <c r="PXK235" s="287"/>
      <c r="PXL235" s="287"/>
      <c r="PXM235" s="287"/>
      <c r="PXN235" s="287"/>
      <c r="PXO235" s="287"/>
      <c r="PXP235" s="287"/>
      <c r="PXQ235" s="287"/>
      <c r="PXR235" s="287"/>
      <c r="PXS235" s="287"/>
      <c r="PXT235" s="287"/>
      <c r="PXU235" s="287"/>
      <c r="PXV235" s="287"/>
      <c r="PXW235" s="287"/>
      <c r="PXX235" s="287"/>
      <c r="PXY235" s="287"/>
      <c r="PXZ235" s="287"/>
      <c r="PYA235" s="287"/>
      <c r="PYB235" s="287"/>
      <c r="PYC235" s="287"/>
      <c r="PYD235" s="287"/>
      <c r="PYE235" s="287"/>
      <c r="PYF235" s="287"/>
      <c r="PYG235" s="287"/>
      <c r="PYH235" s="287"/>
      <c r="PYI235" s="287"/>
      <c r="PYJ235" s="287"/>
      <c r="PYK235" s="287"/>
      <c r="PYL235" s="287"/>
      <c r="PYM235" s="287"/>
      <c r="PYN235" s="287"/>
      <c r="PYO235" s="287"/>
      <c r="PYP235" s="287"/>
      <c r="PYQ235" s="287"/>
      <c r="PYR235" s="287"/>
      <c r="PYS235" s="287"/>
      <c r="PYT235" s="287"/>
      <c r="PYU235" s="287"/>
      <c r="PYV235" s="287"/>
      <c r="PYW235" s="287"/>
      <c r="PYX235" s="287"/>
      <c r="PYY235" s="287"/>
      <c r="PYZ235" s="287"/>
      <c r="PZA235" s="287"/>
      <c r="PZB235" s="287"/>
      <c r="PZC235" s="287"/>
      <c r="PZD235" s="287"/>
      <c r="PZE235" s="287"/>
      <c r="PZF235" s="287"/>
      <c r="PZG235" s="287"/>
      <c r="PZH235" s="287"/>
      <c r="PZI235" s="287"/>
      <c r="PZJ235" s="287"/>
      <c r="PZK235" s="287"/>
      <c r="PZL235" s="287"/>
      <c r="PZM235" s="287"/>
      <c r="PZN235" s="287"/>
      <c r="PZO235" s="287"/>
      <c r="PZP235" s="287"/>
      <c r="PZQ235" s="287"/>
      <c r="PZR235" s="287"/>
      <c r="PZS235" s="287"/>
      <c r="PZT235" s="287"/>
      <c r="PZU235" s="287"/>
      <c r="PZV235" s="287"/>
      <c r="PZW235" s="287"/>
      <c r="PZX235" s="287"/>
      <c r="PZY235" s="287"/>
      <c r="PZZ235" s="287"/>
      <c r="QAA235" s="287"/>
      <c r="QAB235" s="287"/>
      <c r="QAC235" s="287"/>
      <c r="QAD235" s="287"/>
      <c r="QAE235" s="287"/>
      <c r="QAF235" s="287"/>
      <c r="QAG235" s="287"/>
      <c r="QAH235" s="287"/>
      <c r="QAI235" s="287"/>
      <c r="QAJ235" s="287"/>
      <c r="QAK235" s="287"/>
      <c r="QAL235" s="287"/>
      <c r="QAM235" s="287"/>
      <c r="QAN235" s="287"/>
      <c r="QAO235" s="287"/>
      <c r="QAP235" s="287"/>
      <c r="QAQ235" s="287"/>
      <c r="QAR235" s="287"/>
      <c r="QAS235" s="287"/>
      <c r="QAT235" s="287"/>
      <c r="QAU235" s="287"/>
      <c r="QAV235" s="287"/>
      <c r="QAW235" s="287"/>
      <c r="QAX235" s="287"/>
      <c r="QAY235" s="287"/>
      <c r="QAZ235" s="287"/>
      <c r="QBA235" s="287"/>
      <c r="QBB235" s="287"/>
      <c r="QBC235" s="287"/>
      <c r="QBD235" s="287"/>
      <c r="QBE235" s="287"/>
      <c r="QBF235" s="287"/>
      <c r="QBG235" s="287"/>
      <c r="QBH235" s="287"/>
      <c r="QBI235" s="287"/>
      <c r="QBJ235" s="287"/>
      <c r="QBK235" s="287"/>
      <c r="QBL235" s="287"/>
      <c r="QBM235" s="287"/>
      <c r="QBN235" s="287"/>
      <c r="QBO235" s="287"/>
      <c r="QBP235" s="287"/>
      <c r="QBQ235" s="287"/>
      <c r="QBR235" s="287"/>
      <c r="QBS235" s="287"/>
      <c r="QBT235" s="287"/>
      <c r="QBU235" s="287"/>
      <c r="QBV235" s="287"/>
      <c r="QBW235" s="287"/>
      <c r="QBX235" s="287"/>
      <c r="QBY235" s="287"/>
      <c r="QBZ235" s="287"/>
      <c r="QCA235" s="287"/>
      <c r="QCB235" s="287"/>
      <c r="QCC235" s="287"/>
      <c r="QCD235" s="287"/>
      <c r="QCE235" s="287"/>
      <c r="QCF235" s="287"/>
      <c r="QCG235" s="287"/>
      <c r="QCH235" s="287"/>
      <c r="QCI235" s="287"/>
      <c r="QCJ235" s="287"/>
      <c r="QCK235" s="287"/>
      <c r="QCL235" s="287"/>
      <c r="QCM235" s="287"/>
      <c r="QCN235" s="287"/>
      <c r="QCO235" s="287"/>
      <c r="QCP235" s="287"/>
      <c r="QCQ235" s="287"/>
      <c r="QCR235" s="287"/>
      <c r="QCS235" s="287"/>
      <c r="QCT235" s="287"/>
      <c r="QCU235" s="287"/>
      <c r="QCV235" s="287"/>
      <c r="QCW235" s="287"/>
      <c r="QCX235" s="287"/>
      <c r="QCY235" s="287"/>
      <c r="QCZ235" s="287"/>
      <c r="QDA235" s="287"/>
      <c r="QDB235" s="287"/>
      <c r="QDC235" s="287"/>
      <c r="QDD235" s="287"/>
      <c r="QDE235" s="287"/>
      <c r="QDF235" s="287"/>
      <c r="QDG235" s="287"/>
      <c r="QDH235" s="287"/>
      <c r="QDI235" s="287"/>
      <c r="QDJ235" s="287"/>
      <c r="QDK235" s="287"/>
      <c r="QDL235" s="287"/>
      <c r="QDM235" s="287"/>
      <c r="QDN235" s="287"/>
      <c r="QDO235" s="287"/>
      <c r="QDP235" s="287"/>
      <c r="QDQ235" s="287"/>
      <c r="QDR235" s="287"/>
      <c r="QDS235" s="287"/>
      <c r="QDT235" s="287"/>
      <c r="QDU235" s="287"/>
      <c r="QDV235" s="287"/>
      <c r="QDW235" s="287"/>
      <c r="QDX235" s="287"/>
      <c r="QDY235" s="287"/>
      <c r="QDZ235" s="287"/>
      <c r="QEA235" s="287"/>
      <c r="QEB235" s="287"/>
      <c r="QEC235" s="287"/>
      <c r="QED235" s="287"/>
      <c r="QEE235" s="287"/>
      <c r="QEF235" s="287"/>
      <c r="QEG235" s="287"/>
      <c r="QEH235" s="287"/>
      <c r="QEI235" s="287"/>
      <c r="QEJ235" s="287"/>
      <c r="QEK235" s="287"/>
      <c r="QEL235" s="287"/>
      <c r="QEM235" s="287"/>
      <c r="QEN235" s="287"/>
      <c r="QEO235" s="287"/>
      <c r="QEP235" s="287"/>
      <c r="QEQ235" s="287"/>
      <c r="QER235" s="287"/>
      <c r="QES235" s="287"/>
      <c r="QET235" s="287"/>
      <c r="QEU235" s="287"/>
      <c r="QEV235" s="287"/>
      <c r="QEW235" s="287"/>
      <c r="QEX235" s="287"/>
      <c r="QEY235" s="287"/>
      <c r="QEZ235" s="287"/>
      <c r="QFA235" s="287"/>
      <c r="QFB235" s="287"/>
      <c r="QFC235" s="287"/>
      <c r="QFD235" s="287"/>
      <c r="QFE235" s="287"/>
      <c r="QFF235" s="287"/>
      <c r="QFG235" s="287"/>
      <c r="QFH235" s="287"/>
      <c r="QFI235" s="287"/>
      <c r="QFJ235" s="287"/>
      <c r="QFK235" s="287"/>
      <c r="QFL235" s="287"/>
      <c r="QFM235" s="287"/>
      <c r="QFN235" s="287"/>
      <c r="QFO235" s="287"/>
      <c r="QFP235" s="287"/>
      <c r="QFQ235" s="287"/>
      <c r="QFR235" s="287"/>
      <c r="QFS235" s="287"/>
      <c r="QFT235" s="287"/>
      <c r="QFU235" s="287"/>
      <c r="QFV235" s="287"/>
      <c r="QFW235" s="287"/>
      <c r="QFX235" s="287"/>
      <c r="QFY235" s="287"/>
      <c r="QFZ235" s="287"/>
      <c r="QGA235" s="287"/>
      <c r="QGB235" s="287"/>
      <c r="QGC235" s="287"/>
      <c r="QGD235" s="287"/>
      <c r="QGE235" s="287"/>
      <c r="QGF235" s="287"/>
      <c r="QGG235" s="287"/>
      <c r="QGH235" s="287"/>
      <c r="QGI235" s="287"/>
      <c r="QGJ235" s="287"/>
      <c r="QGK235" s="287"/>
      <c r="QGL235" s="287"/>
      <c r="QGM235" s="287"/>
      <c r="QGN235" s="287"/>
      <c r="QGO235" s="287"/>
      <c r="QGP235" s="287"/>
      <c r="QGQ235" s="287"/>
      <c r="QGR235" s="287"/>
      <c r="QGS235" s="287"/>
      <c r="QGT235" s="287"/>
      <c r="QGU235" s="287"/>
      <c r="QGV235" s="287"/>
      <c r="QGW235" s="287"/>
      <c r="QGX235" s="287"/>
      <c r="QGY235" s="287"/>
      <c r="QGZ235" s="287"/>
      <c r="QHA235" s="287"/>
      <c r="QHB235" s="287"/>
      <c r="QHC235" s="287"/>
      <c r="QHD235" s="287"/>
      <c r="QHE235" s="287"/>
      <c r="QHF235" s="287"/>
      <c r="QHG235" s="287"/>
      <c r="QHH235" s="287"/>
      <c r="QHI235" s="287"/>
      <c r="QHJ235" s="287"/>
      <c r="QHK235" s="287"/>
      <c r="QHL235" s="287"/>
      <c r="QHM235" s="287"/>
      <c r="QHN235" s="287"/>
      <c r="QHO235" s="287"/>
      <c r="QHP235" s="287"/>
      <c r="QHQ235" s="287"/>
      <c r="QHR235" s="287"/>
      <c r="QHS235" s="287"/>
      <c r="QHT235" s="287"/>
      <c r="QHU235" s="287"/>
      <c r="QHV235" s="287"/>
      <c r="QHW235" s="287"/>
      <c r="QHX235" s="287"/>
      <c r="QHY235" s="287"/>
      <c r="QHZ235" s="287"/>
      <c r="QIA235" s="287"/>
      <c r="QIB235" s="287"/>
      <c r="QIC235" s="287"/>
      <c r="QID235" s="287"/>
      <c r="QIE235" s="287"/>
      <c r="QIF235" s="287"/>
      <c r="QIG235" s="287"/>
      <c r="QIH235" s="287"/>
      <c r="QII235" s="287"/>
      <c r="QIJ235" s="287"/>
      <c r="QIK235" s="287"/>
      <c r="QIL235" s="287"/>
      <c r="QIM235" s="287"/>
      <c r="QIN235" s="287"/>
      <c r="QIO235" s="287"/>
      <c r="QIP235" s="287"/>
      <c r="QIQ235" s="287"/>
      <c r="QIR235" s="287"/>
      <c r="QIS235" s="287"/>
      <c r="QIT235" s="287"/>
      <c r="QIU235" s="287"/>
      <c r="QIV235" s="287"/>
      <c r="QIW235" s="287"/>
      <c r="QIX235" s="287"/>
      <c r="QIY235" s="287"/>
      <c r="QIZ235" s="287"/>
      <c r="QJA235" s="287"/>
      <c r="QJB235" s="287"/>
      <c r="QJC235" s="287"/>
      <c r="QJD235" s="287"/>
      <c r="QJE235" s="287"/>
      <c r="QJF235" s="287"/>
      <c r="QJG235" s="287"/>
      <c r="QJH235" s="287"/>
      <c r="QJI235" s="287"/>
      <c r="QJJ235" s="287"/>
      <c r="QJK235" s="287"/>
      <c r="QJL235" s="287"/>
      <c r="QJM235" s="287"/>
      <c r="QJN235" s="287"/>
      <c r="QJO235" s="287"/>
      <c r="QJP235" s="287"/>
      <c r="QJQ235" s="287"/>
      <c r="QJR235" s="287"/>
      <c r="QJS235" s="287"/>
      <c r="QJT235" s="287"/>
      <c r="QJU235" s="287"/>
      <c r="QJV235" s="287"/>
      <c r="QJW235" s="287"/>
      <c r="QJX235" s="287"/>
      <c r="QJY235" s="287"/>
      <c r="QJZ235" s="287"/>
      <c r="QKA235" s="287"/>
      <c r="QKB235" s="287"/>
      <c r="QKC235" s="287"/>
      <c r="QKD235" s="287"/>
      <c r="QKE235" s="287"/>
      <c r="QKF235" s="287"/>
      <c r="QKG235" s="287"/>
      <c r="QKH235" s="287"/>
      <c r="QKI235" s="287"/>
      <c r="QKJ235" s="287"/>
      <c r="QKK235" s="287"/>
      <c r="QKL235" s="287"/>
      <c r="QKM235" s="287"/>
      <c r="QKN235" s="287"/>
      <c r="QKO235" s="287"/>
      <c r="QKP235" s="287"/>
      <c r="QKQ235" s="287"/>
      <c r="QKR235" s="287"/>
      <c r="QKS235" s="287"/>
      <c r="QKT235" s="287"/>
      <c r="QKU235" s="287"/>
      <c r="QKV235" s="287"/>
      <c r="QKW235" s="287"/>
      <c r="QKX235" s="287"/>
      <c r="QKY235" s="287"/>
      <c r="QKZ235" s="287"/>
      <c r="QLA235" s="287"/>
      <c r="QLB235" s="287"/>
      <c r="QLC235" s="287"/>
      <c r="QLD235" s="287"/>
      <c r="QLE235" s="287"/>
      <c r="QLF235" s="287"/>
      <c r="QLG235" s="287"/>
      <c r="QLH235" s="287"/>
      <c r="QLI235" s="287"/>
      <c r="QLJ235" s="287"/>
      <c r="QLK235" s="287"/>
      <c r="QLL235" s="287"/>
      <c r="QLM235" s="287"/>
      <c r="QLN235" s="287"/>
      <c r="QLO235" s="287"/>
      <c r="QLP235" s="287"/>
      <c r="QLQ235" s="287"/>
      <c r="QLR235" s="287"/>
      <c r="QLS235" s="287"/>
      <c r="QLT235" s="287"/>
      <c r="QLU235" s="287"/>
      <c r="QLV235" s="287"/>
      <c r="QLW235" s="287"/>
      <c r="QLX235" s="287"/>
      <c r="QLY235" s="287"/>
      <c r="QLZ235" s="287"/>
      <c r="QMA235" s="287"/>
      <c r="QMB235" s="287"/>
      <c r="QMC235" s="287"/>
      <c r="QMD235" s="287"/>
      <c r="QME235" s="287"/>
      <c r="QMF235" s="287"/>
      <c r="QMG235" s="287"/>
      <c r="QMH235" s="287"/>
      <c r="QMI235" s="287"/>
      <c r="QMJ235" s="287"/>
      <c r="QMK235" s="287"/>
      <c r="QML235" s="287"/>
      <c r="QMM235" s="287"/>
      <c r="QMN235" s="287"/>
      <c r="QMO235" s="287"/>
      <c r="QMP235" s="287"/>
      <c r="QMQ235" s="287"/>
      <c r="QMR235" s="287"/>
      <c r="QMS235" s="287"/>
      <c r="QMT235" s="287"/>
      <c r="QMU235" s="287"/>
      <c r="QMV235" s="287"/>
      <c r="QMW235" s="287"/>
      <c r="QMX235" s="287"/>
      <c r="QMY235" s="287"/>
      <c r="QMZ235" s="287"/>
      <c r="QNA235" s="287"/>
      <c r="QNB235" s="287"/>
      <c r="QNC235" s="287"/>
      <c r="QND235" s="287"/>
      <c r="QNE235" s="287"/>
      <c r="QNF235" s="287"/>
      <c r="QNG235" s="287"/>
      <c r="QNH235" s="287"/>
      <c r="QNI235" s="287"/>
      <c r="QNJ235" s="287"/>
      <c r="QNK235" s="287"/>
      <c r="QNL235" s="287"/>
      <c r="QNM235" s="287"/>
      <c r="QNN235" s="287"/>
      <c r="QNO235" s="287"/>
      <c r="QNP235" s="287"/>
      <c r="QNQ235" s="287"/>
      <c r="QNR235" s="287"/>
      <c r="QNS235" s="287"/>
      <c r="QNT235" s="287"/>
      <c r="QNU235" s="287"/>
      <c r="QNV235" s="287"/>
      <c r="QNW235" s="287"/>
      <c r="QNX235" s="287"/>
      <c r="QNY235" s="287"/>
      <c r="QNZ235" s="287"/>
      <c r="QOA235" s="287"/>
      <c r="QOB235" s="287"/>
      <c r="QOC235" s="287"/>
      <c r="QOD235" s="287"/>
      <c r="QOE235" s="287"/>
      <c r="QOF235" s="287"/>
      <c r="QOG235" s="287"/>
      <c r="QOH235" s="287"/>
      <c r="QOI235" s="287"/>
      <c r="QOJ235" s="287"/>
      <c r="QOK235" s="287"/>
      <c r="QOL235" s="287"/>
      <c r="QOM235" s="287"/>
      <c r="QON235" s="287"/>
      <c r="QOO235" s="287"/>
      <c r="QOP235" s="287"/>
      <c r="QOQ235" s="287"/>
      <c r="QOR235" s="287"/>
      <c r="QOS235" s="287"/>
      <c r="QOT235" s="287"/>
      <c r="QOU235" s="287"/>
      <c r="QOV235" s="287"/>
      <c r="QOW235" s="287"/>
      <c r="QOX235" s="287"/>
      <c r="QOY235" s="287"/>
      <c r="QOZ235" s="287"/>
      <c r="QPA235" s="287"/>
      <c r="QPB235" s="287"/>
      <c r="QPC235" s="287"/>
      <c r="QPD235" s="287"/>
      <c r="QPE235" s="287"/>
      <c r="QPF235" s="287"/>
      <c r="QPG235" s="287"/>
      <c r="QPH235" s="287"/>
      <c r="QPI235" s="287"/>
      <c r="QPJ235" s="287"/>
      <c r="QPK235" s="287"/>
      <c r="QPL235" s="287"/>
      <c r="QPM235" s="287"/>
      <c r="QPN235" s="287"/>
      <c r="QPO235" s="287"/>
      <c r="QPP235" s="287"/>
      <c r="QPQ235" s="287"/>
      <c r="QPR235" s="287"/>
      <c r="QPS235" s="287"/>
      <c r="QPT235" s="287"/>
      <c r="QPU235" s="287"/>
      <c r="QPV235" s="287"/>
      <c r="QPW235" s="287"/>
      <c r="QPX235" s="287"/>
      <c r="QPY235" s="287"/>
      <c r="QPZ235" s="287"/>
      <c r="QQA235" s="287"/>
      <c r="QQB235" s="287"/>
      <c r="QQC235" s="287"/>
      <c r="QQD235" s="287"/>
      <c r="QQE235" s="287"/>
      <c r="QQF235" s="287"/>
      <c r="QQG235" s="287"/>
      <c r="QQH235" s="287"/>
      <c r="QQI235" s="287"/>
      <c r="QQJ235" s="287"/>
      <c r="QQK235" s="287"/>
      <c r="QQL235" s="287"/>
      <c r="QQM235" s="287"/>
      <c r="QQN235" s="287"/>
      <c r="QQO235" s="287"/>
      <c r="QQP235" s="287"/>
      <c r="QQQ235" s="287"/>
      <c r="QQR235" s="287"/>
      <c r="QQS235" s="287"/>
      <c r="QQT235" s="287"/>
      <c r="QQU235" s="287"/>
      <c r="QQV235" s="287"/>
      <c r="QQW235" s="287"/>
      <c r="QQX235" s="287"/>
      <c r="QQY235" s="287"/>
      <c r="QQZ235" s="287"/>
      <c r="QRA235" s="287"/>
      <c r="QRB235" s="287"/>
      <c r="QRC235" s="287"/>
      <c r="QRD235" s="287"/>
      <c r="QRE235" s="287"/>
      <c r="QRF235" s="287"/>
      <c r="QRG235" s="287"/>
      <c r="QRH235" s="287"/>
      <c r="QRI235" s="287"/>
      <c r="QRJ235" s="287"/>
      <c r="QRK235" s="287"/>
      <c r="QRL235" s="287"/>
      <c r="QRM235" s="287"/>
      <c r="QRN235" s="287"/>
      <c r="QRO235" s="287"/>
      <c r="QRP235" s="287"/>
      <c r="QRQ235" s="287"/>
      <c r="QRR235" s="287"/>
      <c r="QRS235" s="287"/>
      <c r="QRT235" s="287"/>
      <c r="QRU235" s="287"/>
      <c r="QRV235" s="287"/>
      <c r="QRW235" s="287"/>
      <c r="QRX235" s="287"/>
      <c r="QRY235" s="287"/>
      <c r="QRZ235" s="287"/>
      <c r="QSA235" s="287"/>
      <c r="QSB235" s="287"/>
      <c r="QSC235" s="287"/>
      <c r="QSD235" s="287"/>
      <c r="QSE235" s="287"/>
      <c r="QSF235" s="287"/>
      <c r="QSG235" s="287"/>
      <c r="QSH235" s="287"/>
      <c r="QSI235" s="287"/>
      <c r="QSJ235" s="287"/>
      <c r="QSK235" s="287"/>
      <c r="QSL235" s="287"/>
      <c r="QSM235" s="287"/>
      <c r="QSN235" s="287"/>
      <c r="QSO235" s="287"/>
      <c r="QSP235" s="287"/>
      <c r="QSQ235" s="287"/>
      <c r="QSR235" s="287"/>
      <c r="QSS235" s="287"/>
      <c r="QST235" s="287"/>
      <c r="QSU235" s="287"/>
      <c r="QSV235" s="287"/>
      <c r="QSW235" s="287"/>
      <c r="QSX235" s="287"/>
      <c r="QSY235" s="287"/>
      <c r="QSZ235" s="287"/>
      <c r="QTA235" s="287"/>
      <c r="QTB235" s="287"/>
      <c r="QTC235" s="287"/>
      <c r="QTD235" s="287"/>
      <c r="QTE235" s="287"/>
      <c r="QTF235" s="287"/>
      <c r="QTG235" s="287"/>
      <c r="QTH235" s="287"/>
      <c r="QTI235" s="287"/>
      <c r="QTJ235" s="287"/>
      <c r="QTK235" s="287"/>
      <c r="QTL235" s="287"/>
      <c r="QTM235" s="287"/>
      <c r="QTN235" s="287"/>
      <c r="QTO235" s="287"/>
      <c r="QTP235" s="287"/>
      <c r="QTQ235" s="287"/>
      <c r="QTR235" s="287"/>
      <c r="QTS235" s="287"/>
      <c r="QTT235" s="287"/>
      <c r="QTU235" s="287"/>
      <c r="QTV235" s="287"/>
      <c r="QTW235" s="287"/>
      <c r="QTX235" s="287"/>
      <c r="QTY235" s="287"/>
      <c r="QTZ235" s="287"/>
      <c r="QUA235" s="287"/>
      <c r="QUB235" s="287"/>
      <c r="QUC235" s="287"/>
      <c r="QUD235" s="287"/>
      <c r="QUE235" s="287"/>
      <c r="QUF235" s="287"/>
      <c r="QUG235" s="287"/>
      <c r="QUH235" s="287"/>
      <c r="QUI235" s="287"/>
      <c r="QUJ235" s="287"/>
      <c r="QUK235" s="287"/>
      <c r="QUL235" s="287"/>
      <c r="QUM235" s="287"/>
      <c r="QUN235" s="287"/>
      <c r="QUO235" s="287"/>
      <c r="QUP235" s="287"/>
      <c r="QUQ235" s="287"/>
      <c r="QUR235" s="287"/>
      <c r="QUS235" s="287"/>
      <c r="QUT235" s="287"/>
      <c r="QUU235" s="287"/>
      <c r="QUV235" s="287"/>
      <c r="QUW235" s="287"/>
      <c r="QUX235" s="287"/>
      <c r="QUY235" s="287"/>
      <c r="QUZ235" s="287"/>
      <c r="QVA235" s="287"/>
      <c r="QVB235" s="287"/>
      <c r="QVC235" s="287"/>
      <c r="QVD235" s="287"/>
      <c r="QVE235" s="287"/>
      <c r="QVF235" s="287"/>
      <c r="QVG235" s="287"/>
      <c r="QVH235" s="287"/>
      <c r="QVI235" s="287"/>
      <c r="QVJ235" s="287"/>
      <c r="QVK235" s="287"/>
      <c r="QVL235" s="287"/>
      <c r="QVM235" s="287"/>
      <c r="QVN235" s="287"/>
      <c r="QVO235" s="287"/>
      <c r="QVP235" s="287"/>
      <c r="QVQ235" s="287"/>
      <c r="QVR235" s="287"/>
      <c r="QVS235" s="287"/>
      <c r="QVT235" s="287"/>
      <c r="QVU235" s="287"/>
      <c r="QVV235" s="287"/>
      <c r="QVW235" s="287"/>
      <c r="QVX235" s="287"/>
      <c r="QVY235" s="287"/>
      <c r="QVZ235" s="287"/>
      <c r="QWA235" s="287"/>
      <c r="QWB235" s="287"/>
      <c r="QWC235" s="287"/>
      <c r="QWD235" s="287"/>
      <c r="QWE235" s="287"/>
      <c r="QWF235" s="287"/>
      <c r="QWG235" s="287"/>
      <c r="QWH235" s="287"/>
      <c r="QWI235" s="287"/>
      <c r="QWJ235" s="287"/>
      <c r="QWK235" s="287"/>
      <c r="QWL235" s="287"/>
      <c r="QWM235" s="287"/>
      <c r="QWN235" s="287"/>
      <c r="QWO235" s="287"/>
      <c r="QWP235" s="287"/>
      <c r="QWQ235" s="287"/>
      <c r="QWR235" s="287"/>
      <c r="QWS235" s="287"/>
      <c r="QWT235" s="287"/>
      <c r="QWU235" s="287"/>
      <c r="QWV235" s="287"/>
      <c r="QWW235" s="287"/>
      <c r="QWX235" s="287"/>
      <c r="QWY235" s="287"/>
      <c r="QWZ235" s="287"/>
      <c r="QXA235" s="287"/>
      <c r="QXB235" s="287"/>
      <c r="QXC235" s="287"/>
      <c r="QXD235" s="287"/>
      <c r="QXE235" s="287"/>
      <c r="QXF235" s="287"/>
      <c r="QXG235" s="287"/>
      <c r="QXH235" s="287"/>
      <c r="QXI235" s="287"/>
      <c r="QXJ235" s="287"/>
      <c r="QXK235" s="287"/>
      <c r="QXL235" s="287"/>
      <c r="QXM235" s="287"/>
      <c r="QXN235" s="287"/>
      <c r="QXO235" s="287"/>
      <c r="QXP235" s="287"/>
      <c r="QXQ235" s="287"/>
      <c r="QXR235" s="287"/>
      <c r="QXS235" s="287"/>
      <c r="QXT235" s="287"/>
      <c r="QXU235" s="287"/>
      <c r="QXV235" s="287"/>
      <c r="QXW235" s="287"/>
      <c r="QXX235" s="287"/>
      <c r="QXY235" s="287"/>
      <c r="QXZ235" s="287"/>
      <c r="QYA235" s="287"/>
      <c r="QYB235" s="287"/>
      <c r="QYC235" s="287"/>
      <c r="QYD235" s="287"/>
      <c r="QYE235" s="287"/>
      <c r="QYF235" s="287"/>
      <c r="QYG235" s="287"/>
      <c r="QYH235" s="287"/>
      <c r="QYI235" s="287"/>
      <c r="QYJ235" s="287"/>
      <c r="QYK235" s="287"/>
      <c r="QYL235" s="287"/>
      <c r="QYM235" s="287"/>
      <c r="QYN235" s="287"/>
      <c r="QYO235" s="287"/>
      <c r="QYP235" s="287"/>
      <c r="QYQ235" s="287"/>
      <c r="QYR235" s="287"/>
      <c r="QYS235" s="287"/>
      <c r="QYT235" s="287"/>
      <c r="QYU235" s="287"/>
      <c r="QYV235" s="287"/>
      <c r="QYW235" s="287"/>
      <c r="QYX235" s="287"/>
      <c r="QYY235" s="287"/>
      <c r="QYZ235" s="287"/>
      <c r="QZA235" s="287"/>
      <c r="QZB235" s="287"/>
      <c r="QZC235" s="287"/>
      <c r="QZD235" s="287"/>
      <c r="QZE235" s="287"/>
      <c r="QZF235" s="287"/>
      <c r="QZG235" s="287"/>
      <c r="QZH235" s="287"/>
      <c r="QZI235" s="287"/>
      <c r="QZJ235" s="287"/>
      <c r="QZK235" s="287"/>
      <c r="QZL235" s="287"/>
      <c r="QZM235" s="287"/>
      <c r="QZN235" s="287"/>
      <c r="QZO235" s="287"/>
      <c r="QZP235" s="287"/>
      <c r="QZQ235" s="287"/>
      <c r="QZR235" s="287"/>
      <c r="QZS235" s="287"/>
      <c r="QZT235" s="287"/>
      <c r="QZU235" s="287"/>
      <c r="QZV235" s="287"/>
      <c r="QZW235" s="287"/>
      <c r="QZX235" s="287"/>
      <c r="QZY235" s="287"/>
      <c r="QZZ235" s="287"/>
      <c r="RAA235" s="287"/>
      <c r="RAB235" s="287"/>
      <c r="RAC235" s="287"/>
      <c r="RAD235" s="287"/>
      <c r="RAE235" s="287"/>
      <c r="RAF235" s="287"/>
      <c r="RAG235" s="287"/>
      <c r="RAH235" s="287"/>
      <c r="RAI235" s="287"/>
      <c r="RAJ235" s="287"/>
      <c r="RAK235" s="287"/>
      <c r="RAL235" s="287"/>
      <c r="RAM235" s="287"/>
      <c r="RAN235" s="287"/>
      <c r="RAO235" s="287"/>
      <c r="RAP235" s="287"/>
      <c r="RAQ235" s="287"/>
      <c r="RAR235" s="287"/>
      <c r="RAS235" s="287"/>
      <c r="RAT235" s="287"/>
      <c r="RAU235" s="287"/>
      <c r="RAV235" s="287"/>
      <c r="RAW235" s="287"/>
      <c r="RAX235" s="287"/>
      <c r="RAY235" s="287"/>
      <c r="RAZ235" s="287"/>
      <c r="RBA235" s="287"/>
      <c r="RBB235" s="287"/>
      <c r="RBC235" s="287"/>
      <c r="RBD235" s="287"/>
      <c r="RBE235" s="287"/>
      <c r="RBF235" s="287"/>
      <c r="RBG235" s="287"/>
      <c r="RBH235" s="287"/>
      <c r="RBI235" s="287"/>
      <c r="RBJ235" s="287"/>
      <c r="RBK235" s="287"/>
      <c r="RBL235" s="287"/>
      <c r="RBM235" s="287"/>
      <c r="RBN235" s="287"/>
      <c r="RBO235" s="287"/>
      <c r="RBP235" s="287"/>
      <c r="RBQ235" s="287"/>
      <c r="RBR235" s="287"/>
      <c r="RBS235" s="287"/>
      <c r="RBT235" s="287"/>
      <c r="RBU235" s="287"/>
      <c r="RBV235" s="287"/>
      <c r="RBW235" s="287"/>
      <c r="RBX235" s="287"/>
      <c r="RBY235" s="287"/>
      <c r="RBZ235" s="287"/>
      <c r="RCA235" s="287"/>
      <c r="RCB235" s="287"/>
      <c r="RCC235" s="287"/>
      <c r="RCD235" s="287"/>
      <c r="RCE235" s="287"/>
      <c r="RCF235" s="287"/>
      <c r="RCG235" s="287"/>
      <c r="RCH235" s="287"/>
      <c r="RCI235" s="287"/>
      <c r="RCJ235" s="287"/>
      <c r="RCK235" s="287"/>
      <c r="RCL235" s="287"/>
      <c r="RCM235" s="287"/>
      <c r="RCN235" s="287"/>
      <c r="RCO235" s="287"/>
      <c r="RCP235" s="287"/>
      <c r="RCQ235" s="287"/>
      <c r="RCR235" s="287"/>
      <c r="RCS235" s="287"/>
      <c r="RCT235" s="287"/>
      <c r="RCU235" s="287"/>
      <c r="RCV235" s="287"/>
      <c r="RCW235" s="287"/>
      <c r="RCX235" s="287"/>
      <c r="RCY235" s="287"/>
      <c r="RCZ235" s="287"/>
      <c r="RDA235" s="287"/>
      <c r="RDB235" s="287"/>
      <c r="RDC235" s="287"/>
      <c r="RDD235" s="287"/>
      <c r="RDE235" s="287"/>
      <c r="RDF235" s="287"/>
      <c r="RDG235" s="287"/>
      <c r="RDH235" s="287"/>
      <c r="RDI235" s="287"/>
      <c r="RDJ235" s="287"/>
      <c r="RDK235" s="287"/>
      <c r="RDL235" s="287"/>
      <c r="RDM235" s="287"/>
      <c r="RDN235" s="287"/>
      <c r="RDO235" s="287"/>
      <c r="RDP235" s="287"/>
      <c r="RDQ235" s="287"/>
      <c r="RDR235" s="287"/>
      <c r="RDS235" s="287"/>
      <c r="RDT235" s="287"/>
      <c r="RDU235" s="287"/>
      <c r="RDV235" s="287"/>
      <c r="RDW235" s="287"/>
      <c r="RDX235" s="287"/>
      <c r="RDY235" s="287"/>
      <c r="RDZ235" s="287"/>
      <c r="REA235" s="287"/>
      <c r="REB235" s="287"/>
      <c r="REC235" s="287"/>
      <c r="RED235" s="287"/>
      <c r="REE235" s="287"/>
      <c r="REF235" s="287"/>
      <c r="REG235" s="287"/>
      <c r="REH235" s="287"/>
      <c r="REI235" s="287"/>
      <c r="REJ235" s="287"/>
      <c r="REK235" s="287"/>
      <c r="REL235" s="287"/>
      <c r="REM235" s="287"/>
      <c r="REN235" s="287"/>
      <c r="REO235" s="287"/>
      <c r="REP235" s="287"/>
      <c r="REQ235" s="287"/>
      <c r="RER235" s="287"/>
      <c r="RES235" s="287"/>
      <c r="RET235" s="287"/>
      <c r="REU235" s="287"/>
      <c r="REV235" s="287"/>
      <c r="REW235" s="287"/>
      <c r="REX235" s="287"/>
      <c r="REY235" s="287"/>
      <c r="REZ235" s="287"/>
      <c r="RFA235" s="287"/>
      <c r="RFB235" s="287"/>
      <c r="RFC235" s="287"/>
      <c r="RFD235" s="287"/>
      <c r="RFE235" s="287"/>
      <c r="RFF235" s="287"/>
      <c r="RFG235" s="287"/>
      <c r="RFH235" s="287"/>
      <c r="RFI235" s="287"/>
      <c r="RFJ235" s="287"/>
      <c r="RFK235" s="287"/>
      <c r="RFL235" s="287"/>
      <c r="RFM235" s="287"/>
      <c r="RFN235" s="287"/>
      <c r="RFO235" s="287"/>
      <c r="RFP235" s="287"/>
      <c r="RFQ235" s="287"/>
      <c r="RFR235" s="287"/>
      <c r="RFS235" s="287"/>
      <c r="RFT235" s="287"/>
      <c r="RFU235" s="287"/>
      <c r="RFV235" s="287"/>
      <c r="RFW235" s="287"/>
      <c r="RFX235" s="287"/>
      <c r="RFY235" s="287"/>
      <c r="RFZ235" s="287"/>
      <c r="RGA235" s="287"/>
      <c r="RGB235" s="287"/>
      <c r="RGC235" s="287"/>
      <c r="RGD235" s="287"/>
      <c r="RGE235" s="287"/>
      <c r="RGF235" s="287"/>
      <c r="RGG235" s="287"/>
      <c r="RGH235" s="287"/>
      <c r="RGI235" s="287"/>
      <c r="RGJ235" s="287"/>
      <c r="RGK235" s="287"/>
      <c r="RGL235" s="287"/>
      <c r="RGM235" s="287"/>
      <c r="RGN235" s="287"/>
      <c r="RGO235" s="287"/>
      <c r="RGP235" s="287"/>
      <c r="RGQ235" s="287"/>
      <c r="RGR235" s="287"/>
      <c r="RGS235" s="287"/>
      <c r="RGT235" s="287"/>
      <c r="RGU235" s="287"/>
      <c r="RGV235" s="287"/>
      <c r="RGW235" s="287"/>
      <c r="RGX235" s="287"/>
      <c r="RGY235" s="287"/>
      <c r="RGZ235" s="287"/>
      <c r="RHA235" s="287"/>
      <c r="RHB235" s="287"/>
      <c r="RHC235" s="287"/>
      <c r="RHD235" s="287"/>
      <c r="RHE235" s="287"/>
      <c r="RHF235" s="287"/>
      <c r="RHG235" s="287"/>
      <c r="RHH235" s="287"/>
      <c r="RHI235" s="287"/>
      <c r="RHJ235" s="287"/>
      <c r="RHK235" s="287"/>
      <c r="RHL235" s="287"/>
      <c r="RHM235" s="287"/>
      <c r="RHN235" s="287"/>
      <c r="RHO235" s="287"/>
      <c r="RHP235" s="287"/>
      <c r="RHQ235" s="287"/>
      <c r="RHR235" s="287"/>
      <c r="RHS235" s="287"/>
      <c r="RHT235" s="287"/>
      <c r="RHU235" s="287"/>
      <c r="RHV235" s="287"/>
      <c r="RHW235" s="287"/>
      <c r="RHX235" s="287"/>
      <c r="RHY235" s="287"/>
      <c r="RHZ235" s="287"/>
      <c r="RIA235" s="287"/>
      <c r="RIB235" s="287"/>
      <c r="RIC235" s="287"/>
      <c r="RID235" s="287"/>
      <c r="RIE235" s="287"/>
      <c r="RIF235" s="287"/>
      <c r="RIG235" s="287"/>
      <c r="RIH235" s="287"/>
      <c r="RII235" s="287"/>
      <c r="RIJ235" s="287"/>
      <c r="RIK235" s="287"/>
      <c r="RIL235" s="287"/>
      <c r="RIM235" s="287"/>
      <c r="RIN235" s="287"/>
      <c r="RIO235" s="287"/>
      <c r="RIP235" s="287"/>
      <c r="RIQ235" s="287"/>
      <c r="RIR235" s="287"/>
      <c r="RIS235" s="287"/>
      <c r="RIT235" s="287"/>
      <c r="RIU235" s="287"/>
      <c r="RIV235" s="287"/>
      <c r="RIW235" s="287"/>
      <c r="RIX235" s="287"/>
      <c r="RIY235" s="287"/>
      <c r="RIZ235" s="287"/>
      <c r="RJA235" s="287"/>
      <c r="RJB235" s="287"/>
      <c r="RJC235" s="287"/>
      <c r="RJD235" s="287"/>
      <c r="RJE235" s="287"/>
      <c r="RJF235" s="287"/>
      <c r="RJG235" s="287"/>
      <c r="RJH235" s="287"/>
      <c r="RJI235" s="287"/>
      <c r="RJJ235" s="287"/>
      <c r="RJK235" s="287"/>
      <c r="RJL235" s="287"/>
      <c r="RJM235" s="287"/>
      <c r="RJN235" s="287"/>
      <c r="RJO235" s="287"/>
      <c r="RJP235" s="287"/>
      <c r="RJQ235" s="287"/>
      <c r="RJR235" s="287"/>
      <c r="RJS235" s="287"/>
      <c r="RJT235" s="287"/>
      <c r="RJU235" s="287"/>
      <c r="RJV235" s="287"/>
      <c r="RJW235" s="287"/>
      <c r="RJX235" s="287"/>
      <c r="RJY235" s="287"/>
      <c r="RJZ235" s="287"/>
      <c r="RKA235" s="287"/>
      <c r="RKB235" s="287"/>
      <c r="RKC235" s="287"/>
      <c r="RKD235" s="287"/>
      <c r="RKE235" s="287"/>
      <c r="RKF235" s="287"/>
      <c r="RKG235" s="287"/>
      <c r="RKH235" s="287"/>
      <c r="RKI235" s="287"/>
      <c r="RKJ235" s="287"/>
      <c r="RKK235" s="287"/>
      <c r="RKL235" s="287"/>
      <c r="RKM235" s="287"/>
      <c r="RKN235" s="287"/>
      <c r="RKO235" s="287"/>
      <c r="RKP235" s="287"/>
      <c r="RKQ235" s="287"/>
      <c r="RKR235" s="287"/>
      <c r="RKS235" s="287"/>
      <c r="RKT235" s="287"/>
      <c r="RKU235" s="287"/>
      <c r="RKV235" s="287"/>
      <c r="RKW235" s="287"/>
      <c r="RKX235" s="287"/>
      <c r="RKY235" s="287"/>
      <c r="RKZ235" s="287"/>
      <c r="RLA235" s="287"/>
      <c r="RLB235" s="287"/>
      <c r="RLC235" s="287"/>
      <c r="RLD235" s="287"/>
      <c r="RLE235" s="287"/>
      <c r="RLF235" s="287"/>
      <c r="RLG235" s="287"/>
      <c r="RLH235" s="287"/>
      <c r="RLI235" s="287"/>
      <c r="RLJ235" s="287"/>
      <c r="RLK235" s="287"/>
      <c r="RLL235" s="287"/>
      <c r="RLM235" s="287"/>
      <c r="RLN235" s="287"/>
      <c r="RLO235" s="287"/>
      <c r="RLP235" s="287"/>
      <c r="RLQ235" s="287"/>
      <c r="RLR235" s="287"/>
      <c r="RLS235" s="287"/>
      <c r="RLT235" s="287"/>
      <c r="RLU235" s="287"/>
      <c r="RLV235" s="287"/>
      <c r="RLW235" s="287"/>
      <c r="RLX235" s="287"/>
      <c r="RLY235" s="287"/>
      <c r="RLZ235" s="287"/>
      <c r="RMA235" s="287"/>
      <c r="RMB235" s="287"/>
      <c r="RMC235" s="287"/>
      <c r="RMD235" s="287"/>
      <c r="RME235" s="287"/>
      <c r="RMF235" s="287"/>
      <c r="RMG235" s="287"/>
      <c r="RMH235" s="287"/>
      <c r="RMI235" s="287"/>
      <c r="RMJ235" s="287"/>
      <c r="RMK235" s="287"/>
      <c r="RML235" s="287"/>
      <c r="RMM235" s="287"/>
      <c r="RMN235" s="287"/>
      <c r="RMO235" s="287"/>
      <c r="RMP235" s="287"/>
      <c r="RMQ235" s="287"/>
      <c r="RMR235" s="287"/>
      <c r="RMS235" s="287"/>
      <c r="RMT235" s="287"/>
      <c r="RMU235" s="287"/>
      <c r="RMV235" s="287"/>
      <c r="RMW235" s="287"/>
      <c r="RMX235" s="287"/>
      <c r="RMY235" s="287"/>
      <c r="RMZ235" s="287"/>
      <c r="RNA235" s="287"/>
      <c r="RNB235" s="287"/>
      <c r="RNC235" s="287"/>
      <c r="RND235" s="287"/>
      <c r="RNE235" s="287"/>
      <c r="RNF235" s="287"/>
      <c r="RNG235" s="287"/>
      <c r="RNH235" s="287"/>
      <c r="RNI235" s="287"/>
      <c r="RNJ235" s="287"/>
      <c r="RNK235" s="287"/>
      <c r="RNL235" s="287"/>
      <c r="RNM235" s="287"/>
      <c r="RNN235" s="287"/>
      <c r="RNO235" s="287"/>
      <c r="RNP235" s="287"/>
      <c r="RNQ235" s="287"/>
      <c r="RNR235" s="287"/>
      <c r="RNS235" s="287"/>
      <c r="RNT235" s="287"/>
      <c r="RNU235" s="287"/>
      <c r="RNV235" s="287"/>
      <c r="RNW235" s="287"/>
      <c r="RNX235" s="287"/>
      <c r="RNY235" s="287"/>
      <c r="RNZ235" s="287"/>
      <c r="ROA235" s="287"/>
      <c r="ROB235" s="287"/>
      <c r="ROC235" s="287"/>
      <c r="ROD235" s="287"/>
      <c r="ROE235" s="287"/>
      <c r="ROF235" s="287"/>
      <c r="ROG235" s="287"/>
      <c r="ROH235" s="287"/>
      <c r="ROI235" s="287"/>
      <c r="ROJ235" s="287"/>
      <c r="ROK235" s="287"/>
      <c r="ROL235" s="287"/>
      <c r="ROM235" s="287"/>
      <c r="RON235" s="287"/>
      <c r="ROO235" s="287"/>
      <c r="ROP235" s="287"/>
      <c r="ROQ235" s="287"/>
      <c r="ROR235" s="287"/>
      <c r="ROS235" s="287"/>
      <c r="ROT235" s="287"/>
      <c r="ROU235" s="287"/>
      <c r="ROV235" s="287"/>
      <c r="ROW235" s="287"/>
      <c r="ROX235" s="287"/>
      <c r="ROY235" s="287"/>
      <c r="ROZ235" s="287"/>
      <c r="RPA235" s="287"/>
      <c r="RPB235" s="287"/>
      <c r="RPC235" s="287"/>
      <c r="RPD235" s="287"/>
      <c r="RPE235" s="287"/>
      <c r="RPF235" s="287"/>
      <c r="RPG235" s="287"/>
      <c r="RPH235" s="287"/>
      <c r="RPI235" s="287"/>
      <c r="RPJ235" s="287"/>
      <c r="RPK235" s="287"/>
      <c r="RPL235" s="287"/>
      <c r="RPM235" s="287"/>
      <c r="RPN235" s="287"/>
      <c r="RPO235" s="287"/>
      <c r="RPP235" s="287"/>
      <c r="RPQ235" s="287"/>
      <c r="RPR235" s="287"/>
      <c r="RPS235" s="287"/>
      <c r="RPT235" s="287"/>
      <c r="RPU235" s="287"/>
      <c r="RPV235" s="287"/>
      <c r="RPW235" s="287"/>
      <c r="RPX235" s="287"/>
      <c r="RPY235" s="287"/>
      <c r="RPZ235" s="287"/>
      <c r="RQA235" s="287"/>
      <c r="RQB235" s="287"/>
      <c r="RQC235" s="287"/>
      <c r="RQD235" s="287"/>
      <c r="RQE235" s="287"/>
      <c r="RQF235" s="287"/>
      <c r="RQG235" s="287"/>
      <c r="RQH235" s="287"/>
      <c r="RQI235" s="287"/>
      <c r="RQJ235" s="287"/>
      <c r="RQK235" s="287"/>
      <c r="RQL235" s="287"/>
      <c r="RQM235" s="287"/>
      <c r="RQN235" s="287"/>
      <c r="RQO235" s="287"/>
      <c r="RQP235" s="287"/>
      <c r="RQQ235" s="287"/>
      <c r="RQR235" s="287"/>
      <c r="RQS235" s="287"/>
      <c r="RQT235" s="287"/>
      <c r="RQU235" s="287"/>
      <c r="RQV235" s="287"/>
      <c r="RQW235" s="287"/>
      <c r="RQX235" s="287"/>
      <c r="RQY235" s="287"/>
      <c r="RQZ235" s="287"/>
      <c r="RRA235" s="287"/>
      <c r="RRB235" s="287"/>
      <c r="RRC235" s="287"/>
      <c r="RRD235" s="287"/>
      <c r="RRE235" s="287"/>
      <c r="RRF235" s="287"/>
      <c r="RRG235" s="287"/>
      <c r="RRH235" s="287"/>
      <c r="RRI235" s="287"/>
      <c r="RRJ235" s="287"/>
      <c r="RRK235" s="287"/>
      <c r="RRL235" s="287"/>
      <c r="RRM235" s="287"/>
      <c r="RRN235" s="287"/>
      <c r="RRO235" s="287"/>
      <c r="RRP235" s="287"/>
      <c r="RRQ235" s="287"/>
      <c r="RRR235" s="287"/>
      <c r="RRS235" s="287"/>
      <c r="RRT235" s="287"/>
      <c r="RRU235" s="287"/>
      <c r="RRV235" s="287"/>
      <c r="RRW235" s="287"/>
      <c r="RRX235" s="287"/>
      <c r="RRY235" s="287"/>
      <c r="RRZ235" s="287"/>
      <c r="RSA235" s="287"/>
      <c r="RSB235" s="287"/>
      <c r="RSC235" s="287"/>
      <c r="RSD235" s="287"/>
      <c r="RSE235" s="287"/>
      <c r="RSF235" s="287"/>
      <c r="RSG235" s="287"/>
      <c r="RSH235" s="287"/>
      <c r="RSI235" s="287"/>
      <c r="RSJ235" s="287"/>
      <c r="RSK235" s="287"/>
      <c r="RSL235" s="287"/>
      <c r="RSM235" s="287"/>
      <c r="RSN235" s="287"/>
      <c r="RSO235" s="287"/>
      <c r="RSP235" s="287"/>
      <c r="RSQ235" s="287"/>
      <c r="RSR235" s="287"/>
      <c r="RSS235" s="287"/>
      <c r="RST235" s="287"/>
      <c r="RSU235" s="287"/>
      <c r="RSV235" s="287"/>
      <c r="RSW235" s="287"/>
      <c r="RSX235" s="287"/>
      <c r="RSY235" s="287"/>
      <c r="RSZ235" s="287"/>
      <c r="RTA235" s="287"/>
      <c r="RTB235" s="287"/>
      <c r="RTC235" s="287"/>
      <c r="RTD235" s="287"/>
      <c r="RTE235" s="287"/>
      <c r="RTF235" s="287"/>
      <c r="RTG235" s="287"/>
      <c r="RTH235" s="287"/>
      <c r="RTI235" s="287"/>
      <c r="RTJ235" s="287"/>
      <c r="RTK235" s="287"/>
      <c r="RTL235" s="287"/>
      <c r="RTM235" s="287"/>
      <c r="RTN235" s="287"/>
      <c r="RTO235" s="287"/>
      <c r="RTP235" s="287"/>
      <c r="RTQ235" s="287"/>
      <c r="RTR235" s="287"/>
      <c r="RTS235" s="287"/>
      <c r="RTT235" s="287"/>
      <c r="RTU235" s="287"/>
      <c r="RTV235" s="287"/>
      <c r="RTW235" s="287"/>
      <c r="RTX235" s="287"/>
      <c r="RTY235" s="287"/>
      <c r="RTZ235" s="287"/>
      <c r="RUA235" s="287"/>
      <c r="RUB235" s="287"/>
      <c r="RUC235" s="287"/>
      <c r="RUD235" s="287"/>
      <c r="RUE235" s="287"/>
      <c r="RUF235" s="287"/>
      <c r="RUG235" s="287"/>
      <c r="RUH235" s="287"/>
      <c r="RUI235" s="287"/>
      <c r="RUJ235" s="287"/>
      <c r="RUK235" s="287"/>
      <c r="RUL235" s="287"/>
      <c r="RUM235" s="287"/>
      <c r="RUN235" s="287"/>
      <c r="RUO235" s="287"/>
      <c r="RUP235" s="287"/>
      <c r="RUQ235" s="287"/>
      <c r="RUR235" s="287"/>
      <c r="RUS235" s="287"/>
      <c r="RUT235" s="287"/>
      <c r="RUU235" s="287"/>
      <c r="RUV235" s="287"/>
      <c r="RUW235" s="287"/>
      <c r="RUX235" s="287"/>
      <c r="RUY235" s="287"/>
      <c r="RUZ235" s="287"/>
      <c r="RVA235" s="287"/>
      <c r="RVB235" s="287"/>
      <c r="RVC235" s="287"/>
      <c r="RVD235" s="287"/>
      <c r="RVE235" s="287"/>
      <c r="RVF235" s="287"/>
      <c r="RVG235" s="287"/>
      <c r="RVH235" s="287"/>
      <c r="RVI235" s="287"/>
      <c r="RVJ235" s="287"/>
      <c r="RVK235" s="287"/>
      <c r="RVL235" s="287"/>
      <c r="RVM235" s="287"/>
      <c r="RVN235" s="287"/>
      <c r="RVO235" s="287"/>
      <c r="RVP235" s="287"/>
      <c r="RVQ235" s="287"/>
      <c r="RVR235" s="287"/>
      <c r="RVS235" s="287"/>
      <c r="RVT235" s="287"/>
      <c r="RVU235" s="287"/>
      <c r="RVV235" s="287"/>
      <c r="RVW235" s="287"/>
      <c r="RVX235" s="287"/>
      <c r="RVY235" s="287"/>
      <c r="RVZ235" s="287"/>
      <c r="RWA235" s="287"/>
      <c r="RWB235" s="287"/>
      <c r="RWC235" s="287"/>
      <c r="RWD235" s="287"/>
      <c r="RWE235" s="287"/>
      <c r="RWF235" s="287"/>
      <c r="RWG235" s="287"/>
      <c r="RWH235" s="287"/>
      <c r="RWI235" s="287"/>
      <c r="RWJ235" s="287"/>
      <c r="RWK235" s="287"/>
      <c r="RWL235" s="287"/>
      <c r="RWM235" s="287"/>
      <c r="RWN235" s="287"/>
      <c r="RWO235" s="287"/>
      <c r="RWP235" s="287"/>
      <c r="RWQ235" s="287"/>
      <c r="RWR235" s="287"/>
      <c r="RWS235" s="287"/>
      <c r="RWT235" s="287"/>
      <c r="RWU235" s="287"/>
      <c r="RWV235" s="287"/>
      <c r="RWW235" s="287"/>
      <c r="RWX235" s="287"/>
      <c r="RWY235" s="287"/>
      <c r="RWZ235" s="287"/>
      <c r="RXA235" s="287"/>
      <c r="RXB235" s="287"/>
      <c r="RXC235" s="287"/>
      <c r="RXD235" s="287"/>
      <c r="RXE235" s="287"/>
      <c r="RXF235" s="287"/>
      <c r="RXG235" s="287"/>
      <c r="RXH235" s="287"/>
      <c r="RXI235" s="287"/>
      <c r="RXJ235" s="287"/>
      <c r="RXK235" s="287"/>
      <c r="RXL235" s="287"/>
      <c r="RXM235" s="287"/>
      <c r="RXN235" s="287"/>
      <c r="RXO235" s="287"/>
      <c r="RXP235" s="287"/>
      <c r="RXQ235" s="287"/>
      <c r="RXR235" s="287"/>
      <c r="RXS235" s="287"/>
      <c r="RXT235" s="287"/>
      <c r="RXU235" s="287"/>
      <c r="RXV235" s="287"/>
      <c r="RXW235" s="287"/>
      <c r="RXX235" s="287"/>
      <c r="RXY235" s="287"/>
      <c r="RXZ235" s="287"/>
      <c r="RYA235" s="287"/>
      <c r="RYB235" s="287"/>
      <c r="RYC235" s="287"/>
      <c r="RYD235" s="287"/>
      <c r="RYE235" s="287"/>
      <c r="RYF235" s="287"/>
      <c r="RYG235" s="287"/>
      <c r="RYH235" s="287"/>
      <c r="RYI235" s="287"/>
      <c r="RYJ235" s="287"/>
      <c r="RYK235" s="287"/>
      <c r="RYL235" s="287"/>
      <c r="RYM235" s="287"/>
      <c r="RYN235" s="287"/>
      <c r="RYO235" s="287"/>
      <c r="RYP235" s="287"/>
      <c r="RYQ235" s="287"/>
      <c r="RYR235" s="287"/>
      <c r="RYS235" s="287"/>
      <c r="RYT235" s="287"/>
      <c r="RYU235" s="287"/>
      <c r="RYV235" s="287"/>
      <c r="RYW235" s="287"/>
      <c r="RYX235" s="287"/>
      <c r="RYY235" s="287"/>
      <c r="RYZ235" s="287"/>
      <c r="RZA235" s="287"/>
      <c r="RZB235" s="287"/>
      <c r="RZC235" s="287"/>
      <c r="RZD235" s="287"/>
      <c r="RZE235" s="287"/>
      <c r="RZF235" s="287"/>
      <c r="RZG235" s="287"/>
      <c r="RZH235" s="287"/>
      <c r="RZI235" s="287"/>
      <c r="RZJ235" s="287"/>
      <c r="RZK235" s="287"/>
      <c r="RZL235" s="287"/>
      <c r="RZM235" s="287"/>
      <c r="RZN235" s="287"/>
      <c r="RZO235" s="287"/>
      <c r="RZP235" s="287"/>
      <c r="RZQ235" s="287"/>
      <c r="RZR235" s="287"/>
      <c r="RZS235" s="287"/>
      <c r="RZT235" s="287"/>
      <c r="RZU235" s="287"/>
      <c r="RZV235" s="287"/>
      <c r="RZW235" s="287"/>
      <c r="RZX235" s="287"/>
      <c r="RZY235" s="287"/>
      <c r="RZZ235" s="287"/>
      <c r="SAA235" s="287"/>
      <c r="SAB235" s="287"/>
      <c r="SAC235" s="287"/>
      <c r="SAD235" s="287"/>
      <c r="SAE235" s="287"/>
      <c r="SAF235" s="287"/>
      <c r="SAG235" s="287"/>
      <c r="SAH235" s="287"/>
      <c r="SAI235" s="287"/>
      <c r="SAJ235" s="287"/>
      <c r="SAK235" s="287"/>
      <c r="SAL235" s="287"/>
      <c r="SAM235" s="287"/>
      <c r="SAN235" s="287"/>
      <c r="SAO235" s="287"/>
      <c r="SAP235" s="287"/>
      <c r="SAQ235" s="287"/>
      <c r="SAR235" s="287"/>
      <c r="SAS235" s="287"/>
      <c r="SAT235" s="287"/>
      <c r="SAU235" s="287"/>
      <c r="SAV235" s="287"/>
      <c r="SAW235" s="287"/>
      <c r="SAX235" s="287"/>
      <c r="SAY235" s="287"/>
      <c r="SAZ235" s="287"/>
      <c r="SBA235" s="287"/>
      <c r="SBB235" s="287"/>
      <c r="SBC235" s="287"/>
      <c r="SBD235" s="287"/>
      <c r="SBE235" s="287"/>
      <c r="SBF235" s="287"/>
      <c r="SBG235" s="287"/>
      <c r="SBH235" s="287"/>
      <c r="SBI235" s="287"/>
      <c r="SBJ235" s="287"/>
      <c r="SBK235" s="287"/>
      <c r="SBL235" s="287"/>
      <c r="SBM235" s="287"/>
      <c r="SBN235" s="287"/>
      <c r="SBO235" s="287"/>
      <c r="SBP235" s="287"/>
      <c r="SBQ235" s="287"/>
      <c r="SBR235" s="287"/>
      <c r="SBS235" s="287"/>
      <c r="SBT235" s="287"/>
      <c r="SBU235" s="287"/>
      <c r="SBV235" s="287"/>
      <c r="SBW235" s="287"/>
      <c r="SBX235" s="287"/>
      <c r="SBY235" s="287"/>
      <c r="SBZ235" s="287"/>
      <c r="SCA235" s="287"/>
      <c r="SCB235" s="287"/>
      <c r="SCC235" s="287"/>
      <c r="SCD235" s="287"/>
      <c r="SCE235" s="287"/>
      <c r="SCF235" s="287"/>
      <c r="SCG235" s="287"/>
      <c r="SCH235" s="287"/>
      <c r="SCI235" s="287"/>
      <c r="SCJ235" s="287"/>
      <c r="SCK235" s="287"/>
      <c r="SCL235" s="287"/>
      <c r="SCM235" s="287"/>
      <c r="SCN235" s="287"/>
      <c r="SCO235" s="287"/>
      <c r="SCP235" s="287"/>
      <c r="SCQ235" s="287"/>
      <c r="SCR235" s="287"/>
      <c r="SCS235" s="287"/>
      <c r="SCT235" s="287"/>
      <c r="SCU235" s="287"/>
      <c r="SCV235" s="287"/>
      <c r="SCW235" s="287"/>
      <c r="SCX235" s="287"/>
      <c r="SCY235" s="287"/>
      <c r="SCZ235" s="287"/>
      <c r="SDA235" s="287"/>
      <c r="SDB235" s="287"/>
      <c r="SDC235" s="287"/>
      <c r="SDD235" s="287"/>
      <c r="SDE235" s="287"/>
      <c r="SDF235" s="287"/>
      <c r="SDG235" s="287"/>
      <c r="SDH235" s="287"/>
      <c r="SDI235" s="287"/>
      <c r="SDJ235" s="287"/>
      <c r="SDK235" s="287"/>
      <c r="SDL235" s="287"/>
      <c r="SDM235" s="287"/>
      <c r="SDN235" s="287"/>
      <c r="SDO235" s="287"/>
      <c r="SDP235" s="287"/>
      <c r="SDQ235" s="287"/>
      <c r="SDR235" s="287"/>
      <c r="SDS235" s="287"/>
      <c r="SDT235" s="287"/>
      <c r="SDU235" s="287"/>
      <c r="SDV235" s="287"/>
      <c r="SDW235" s="287"/>
      <c r="SDX235" s="287"/>
      <c r="SDY235" s="287"/>
      <c r="SDZ235" s="287"/>
      <c r="SEA235" s="287"/>
      <c r="SEB235" s="287"/>
      <c r="SEC235" s="287"/>
      <c r="SED235" s="287"/>
      <c r="SEE235" s="287"/>
      <c r="SEF235" s="287"/>
      <c r="SEG235" s="287"/>
      <c r="SEH235" s="287"/>
      <c r="SEI235" s="287"/>
      <c r="SEJ235" s="287"/>
      <c r="SEK235" s="287"/>
      <c r="SEL235" s="287"/>
      <c r="SEM235" s="287"/>
      <c r="SEN235" s="287"/>
      <c r="SEO235" s="287"/>
      <c r="SEP235" s="287"/>
      <c r="SEQ235" s="287"/>
      <c r="SER235" s="287"/>
      <c r="SES235" s="287"/>
      <c r="SET235" s="287"/>
      <c r="SEU235" s="287"/>
      <c r="SEV235" s="287"/>
      <c r="SEW235" s="287"/>
      <c r="SEX235" s="287"/>
      <c r="SEY235" s="287"/>
      <c r="SEZ235" s="287"/>
      <c r="SFA235" s="287"/>
      <c r="SFB235" s="287"/>
      <c r="SFC235" s="287"/>
      <c r="SFD235" s="287"/>
      <c r="SFE235" s="287"/>
      <c r="SFF235" s="287"/>
      <c r="SFG235" s="287"/>
      <c r="SFH235" s="287"/>
      <c r="SFI235" s="287"/>
      <c r="SFJ235" s="287"/>
      <c r="SFK235" s="287"/>
      <c r="SFL235" s="287"/>
      <c r="SFM235" s="287"/>
      <c r="SFN235" s="287"/>
      <c r="SFO235" s="287"/>
      <c r="SFP235" s="287"/>
      <c r="SFQ235" s="287"/>
      <c r="SFR235" s="287"/>
      <c r="SFS235" s="287"/>
      <c r="SFT235" s="287"/>
      <c r="SFU235" s="287"/>
      <c r="SFV235" s="287"/>
      <c r="SFW235" s="287"/>
      <c r="SFX235" s="287"/>
      <c r="SFY235" s="287"/>
      <c r="SFZ235" s="287"/>
      <c r="SGA235" s="287"/>
      <c r="SGB235" s="287"/>
      <c r="SGC235" s="287"/>
      <c r="SGD235" s="287"/>
      <c r="SGE235" s="287"/>
      <c r="SGF235" s="287"/>
      <c r="SGG235" s="287"/>
      <c r="SGH235" s="287"/>
      <c r="SGI235" s="287"/>
      <c r="SGJ235" s="287"/>
      <c r="SGK235" s="287"/>
      <c r="SGL235" s="287"/>
      <c r="SGM235" s="287"/>
      <c r="SGN235" s="287"/>
      <c r="SGO235" s="287"/>
      <c r="SGP235" s="287"/>
      <c r="SGQ235" s="287"/>
      <c r="SGR235" s="287"/>
      <c r="SGS235" s="287"/>
      <c r="SGT235" s="287"/>
      <c r="SGU235" s="287"/>
      <c r="SGV235" s="287"/>
      <c r="SGW235" s="287"/>
      <c r="SGX235" s="287"/>
      <c r="SGY235" s="287"/>
      <c r="SGZ235" s="287"/>
      <c r="SHA235" s="287"/>
      <c r="SHB235" s="287"/>
      <c r="SHC235" s="287"/>
      <c r="SHD235" s="287"/>
      <c r="SHE235" s="287"/>
      <c r="SHF235" s="287"/>
      <c r="SHG235" s="287"/>
      <c r="SHH235" s="287"/>
      <c r="SHI235" s="287"/>
      <c r="SHJ235" s="287"/>
      <c r="SHK235" s="287"/>
      <c r="SHL235" s="287"/>
      <c r="SHM235" s="287"/>
      <c r="SHN235" s="287"/>
      <c r="SHO235" s="287"/>
      <c r="SHP235" s="287"/>
      <c r="SHQ235" s="287"/>
      <c r="SHR235" s="287"/>
      <c r="SHS235" s="287"/>
      <c r="SHT235" s="287"/>
      <c r="SHU235" s="287"/>
      <c r="SHV235" s="287"/>
      <c r="SHW235" s="287"/>
      <c r="SHX235" s="287"/>
      <c r="SHY235" s="287"/>
      <c r="SHZ235" s="287"/>
      <c r="SIA235" s="287"/>
      <c r="SIB235" s="287"/>
      <c r="SIC235" s="287"/>
      <c r="SID235" s="287"/>
      <c r="SIE235" s="287"/>
      <c r="SIF235" s="287"/>
      <c r="SIG235" s="287"/>
      <c r="SIH235" s="287"/>
      <c r="SII235" s="287"/>
      <c r="SIJ235" s="287"/>
      <c r="SIK235" s="287"/>
      <c r="SIL235" s="287"/>
      <c r="SIM235" s="287"/>
      <c r="SIN235" s="287"/>
      <c r="SIO235" s="287"/>
      <c r="SIP235" s="287"/>
      <c r="SIQ235" s="287"/>
      <c r="SIR235" s="287"/>
      <c r="SIS235" s="287"/>
      <c r="SIT235" s="287"/>
      <c r="SIU235" s="287"/>
      <c r="SIV235" s="287"/>
      <c r="SIW235" s="287"/>
      <c r="SIX235" s="287"/>
      <c r="SIY235" s="287"/>
      <c r="SIZ235" s="287"/>
      <c r="SJA235" s="287"/>
      <c r="SJB235" s="287"/>
      <c r="SJC235" s="287"/>
      <c r="SJD235" s="287"/>
      <c r="SJE235" s="287"/>
      <c r="SJF235" s="287"/>
      <c r="SJG235" s="287"/>
      <c r="SJH235" s="287"/>
      <c r="SJI235" s="287"/>
      <c r="SJJ235" s="287"/>
      <c r="SJK235" s="287"/>
      <c r="SJL235" s="287"/>
      <c r="SJM235" s="287"/>
      <c r="SJN235" s="287"/>
      <c r="SJO235" s="287"/>
      <c r="SJP235" s="287"/>
      <c r="SJQ235" s="287"/>
      <c r="SJR235" s="287"/>
      <c r="SJS235" s="287"/>
      <c r="SJT235" s="287"/>
      <c r="SJU235" s="287"/>
      <c r="SJV235" s="287"/>
      <c r="SJW235" s="287"/>
      <c r="SJX235" s="287"/>
      <c r="SJY235" s="287"/>
      <c r="SJZ235" s="287"/>
      <c r="SKA235" s="287"/>
      <c r="SKB235" s="287"/>
      <c r="SKC235" s="287"/>
      <c r="SKD235" s="287"/>
      <c r="SKE235" s="287"/>
      <c r="SKF235" s="287"/>
      <c r="SKG235" s="287"/>
      <c r="SKH235" s="287"/>
      <c r="SKI235" s="287"/>
      <c r="SKJ235" s="287"/>
      <c r="SKK235" s="287"/>
      <c r="SKL235" s="287"/>
      <c r="SKM235" s="287"/>
      <c r="SKN235" s="287"/>
      <c r="SKO235" s="287"/>
      <c r="SKP235" s="287"/>
      <c r="SKQ235" s="287"/>
      <c r="SKR235" s="287"/>
      <c r="SKS235" s="287"/>
      <c r="SKT235" s="287"/>
      <c r="SKU235" s="287"/>
      <c r="SKV235" s="287"/>
      <c r="SKW235" s="287"/>
      <c r="SKX235" s="287"/>
      <c r="SKY235" s="287"/>
      <c r="SKZ235" s="287"/>
      <c r="SLA235" s="287"/>
      <c r="SLB235" s="287"/>
      <c r="SLC235" s="287"/>
      <c r="SLD235" s="287"/>
      <c r="SLE235" s="287"/>
      <c r="SLF235" s="287"/>
      <c r="SLG235" s="287"/>
      <c r="SLH235" s="287"/>
      <c r="SLI235" s="287"/>
      <c r="SLJ235" s="287"/>
      <c r="SLK235" s="287"/>
      <c r="SLL235" s="287"/>
      <c r="SLM235" s="287"/>
      <c r="SLN235" s="287"/>
      <c r="SLO235" s="287"/>
      <c r="SLP235" s="287"/>
      <c r="SLQ235" s="287"/>
      <c r="SLR235" s="287"/>
      <c r="SLS235" s="287"/>
      <c r="SLT235" s="287"/>
      <c r="SLU235" s="287"/>
      <c r="SLV235" s="287"/>
      <c r="SLW235" s="287"/>
      <c r="SLX235" s="287"/>
      <c r="SLY235" s="287"/>
      <c r="SLZ235" s="287"/>
      <c r="SMA235" s="287"/>
      <c r="SMB235" s="287"/>
      <c r="SMC235" s="287"/>
      <c r="SMD235" s="287"/>
      <c r="SME235" s="287"/>
      <c r="SMF235" s="287"/>
      <c r="SMG235" s="287"/>
      <c r="SMH235" s="287"/>
      <c r="SMI235" s="287"/>
      <c r="SMJ235" s="287"/>
      <c r="SMK235" s="287"/>
      <c r="SML235" s="287"/>
      <c r="SMM235" s="287"/>
      <c r="SMN235" s="287"/>
      <c r="SMO235" s="287"/>
      <c r="SMP235" s="287"/>
      <c r="SMQ235" s="287"/>
      <c r="SMR235" s="287"/>
      <c r="SMS235" s="287"/>
      <c r="SMT235" s="287"/>
      <c r="SMU235" s="287"/>
      <c r="SMV235" s="287"/>
      <c r="SMW235" s="287"/>
      <c r="SMX235" s="287"/>
      <c r="SMY235" s="287"/>
      <c r="SMZ235" s="287"/>
      <c r="SNA235" s="287"/>
      <c r="SNB235" s="287"/>
      <c r="SNC235" s="287"/>
      <c r="SND235" s="287"/>
      <c r="SNE235" s="287"/>
      <c r="SNF235" s="287"/>
      <c r="SNG235" s="287"/>
      <c r="SNH235" s="287"/>
      <c r="SNI235" s="287"/>
      <c r="SNJ235" s="287"/>
      <c r="SNK235" s="287"/>
      <c r="SNL235" s="287"/>
      <c r="SNM235" s="287"/>
      <c r="SNN235" s="287"/>
      <c r="SNO235" s="287"/>
      <c r="SNP235" s="287"/>
      <c r="SNQ235" s="287"/>
      <c r="SNR235" s="287"/>
      <c r="SNS235" s="287"/>
      <c r="SNT235" s="287"/>
      <c r="SNU235" s="287"/>
      <c r="SNV235" s="287"/>
      <c r="SNW235" s="287"/>
      <c r="SNX235" s="287"/>
      <c r="SNY235" s="287"/>
      <c r="SNZ235" s="287"/>
      <c r="SOA235" s="287"/>
      <c r="SOB235" s="287"/>
      <c r="SOC235" s="287"/>
      <c r="SOD235" s="287"/>
      <c r="SOE235" s="287"/>
      <c r="SOF235" s="287"/>
      <c r="SOG235" s="287"/>
      <c r="SOH235" s="287"/>
      <c r="SOI235" s="287"/>
      <c r="SOJ235" s="287"/>
      <c r="SOK235" s="287"/>
      <c r="SOL235" s="287"/>
      <c r="SOM235" s="287"/>
      <c r="SON235" s="287"/>
      <c r="SOO235" s="287"/>
      <c r="SOP235" s="287"/>
      <c r="SOQ235" s="287"/>
      <c r="SOR235" s="287"/>
      <c r="SOS235" s="287"/>
      <c r="SOT235" s="287"/>
      <c r="SOU235" s="287"/>
      <c r="SOV235" s="287"/>
      <c r="SOW235" s="287"/>
      <c r="SOX235" s="287"/>
      <c r="SOY235" s="287"/>
      <c r="SOZ235" s="287"/>
      <c r="SPA235" s="287"/>
      <c r="SPB235" s="287"/>
      <c r="SPC235" s="287"/>
      <c r="SPD235" s="287"/>
      <c r="SPE235" s="287"/>
      <c r="SPF235" s="287"/>
      <c r="SPG235" s="287"/>
      <c r="SPH235" s="287"/>
      <c r="SPI235" s="287"/>
      <c r="SPJ235" s="287"/>
      <c r="SPK235" s="287"/>
      <c r="SPL235" s="287"/>
      <c r="SPM235" s="287"/>
      <c r="SPN235" s="287"/>
      <c r="SPO235" s="287"/>
      <c r="SPP235" s="287"/>
      <c r="SPQ235" s="287"/>
      <c r="SPR235" s="287"/>
      <c r="SPS235" s="287"/>
      <c r="SPT235" s="287"/>
      <c r="SPU235" s="287"/>
      <c r="SPV235" s="287"/>
      <c r="SPW235" s="287"/>
      <c r="SPX235" s="287"/>
      <c r="SPY235" s="287"/>
      <c r="SPZ235" s="287"/>
      <c r="SQA235" s="287"/>
      <c r="SQB235" s="287"/>
      <c r="SQC235" s="287"/>
      <c r="SQD235" s="287"/>
      <c r="SQE235" s="287"/>
      <c r="SQF235" s="287"/>
      <c r="SQG235" s="287"/>
      <c r="SQH235" s="287"/>
      <c r="SQI235" s="287"/>
      <c r="SQJ235" s="287"/>
      <c r="SQK235" s="287"/>
      <c r="SQL235" s="287"/>
      <c r="SQM235" s="287"/>
      <c r="SQN235" s="287"/>
      <c r="SQO235" s="287"/>
      <c r="SQP235" s="287"/>
      <c r="SQQ235" s="287"/>
      <c r="SQR235" s="287"/>
      <c r="SQS235" s="287"/>
      <c r="SQT235" s="287"/>
      <c r="SQU235" s="287"/>
      <c r="SQV235" s="287"/>
      <c r="SQW235" s="287"/>
      <c r="SQX235" s="287"/>
      <c r="SQY235" s="287"/>
      <c r="SQZ235" s="287"/>
      <c r="SRA235" s="287"/>
      <c r="SRB235" s="287"/>
      <c r="SRC235" s="287"/>
      <c r="SRD235" s="287"/>
      <c r="SRE235" s="287"/>
      <c r="SRF235" s="287"/>
      <c r="SRG235" s="287"/>
      <c r="SRH235" s="287"/>
      <c r="SRI235" s="287"/>
      <c r="SRJ235" s="287"/>
      <c r="SRK235" s="287"/>
      <c r="SRL235" s="287"/>
      <c r="SRM235" s="287"/>
      <c r="SRN235" s="287"/>
      <c r="SRO235" s="287"/>
      <c r="SRP235" s="287"/>
      <c r="SRQ235" s="287"/>
      <c r="SRR235" s="287"/>
      <c r="SRS235" s="287"/>
      <c r="SRT235" s="287"/>
      <c r="SRU235" s="287"/>
      <c r="SRV235" s="287"/>
      <c r="SRW235" s="287"/>
      <c r="SRX235" s="287"/>
      <c r="SRY235" s="287"/>
      <c r="SRZ235" s="287"/>
      <c r="SSA235" s="287"/>
      <c r="SSB235" s="287"/>
      <c r="SSC235" s="287"/>
      <c r="SSD235" s="287"/>
      <c r="SSE235" s="287"/>
      <c r="SSF235" s="287"/>
      <c r="SSG235" s="287"/>
      <c r="SSH235" s="287"/>
      <c r="SSI235" s="287"/>
      <c r="SSJ235" s="287"/>
      <c r="SSK235" s="287"/>
      <c r="SSL235" s="287"/>
      <c r="SSM235" s="287"/>
      <c r="SSN235" s="287"/>
      <c r="SSO235" s="287"/>
      <c r="SSP235" s="287"/>
      <c r="SSQ235" s="287"/>
      <c r="SSR235" s="287"/>
      <c r="SSS235" s="287"/>
      <c r="SST235" s="287"/>
      <c r="SSU235" s="287"/>
      <c r="SSV235" s="287"/>
      <c r="SSW235" s="287"/>
      <c r="SSX235" s="287"/>
      <c r="SSY235" s="287"/>
      <c r="SSZ235" s="287"/>
      <c r="STA235" s="287"/>
      <c r="STB235" s="287"/>
      <c r="STC235" s="287"/>
      <c r="STD235" s="287"/>
      <c r="STE235" s="287"/>
      <c r="STF235" s="287"/>
      <c r="STG235" s="287"/>
      <c r="STH235" s="287"/>
      <c r="STI235" s="287"/>
      <c r="STJ235" s="287"/>
      <c r="STK235" s="287"/>
      <c r="STL235" s="287"/>
      <c r="STM235" s="287"/>
      <c r="STN235" s="287"/>
      <c r="STO235" s="287"/>
      <c r="STP235" s="287"/>
      <c r="STQ235" s="287"/>
      <c r="STR235" s="287"/>
      <c r="STS235" s="287"/>
      <c r="STT235" s="287"/>
      <c r="STU235" s="287"/>
      <c r="STV235" s="287"/>
      <c r="STW235" s="287"/>
      <c r="STX235" s="287"/>
      <c r="STY235" s="287"/>
      <c r="STZ235" s="287"/>
      <c r="SUA235" s="287"/>
      <c r="SUB235" s="287"/>
      <c r="SUC235" s="287"/>
      <c r="SUD235" s="287"/>
      <c r="SUE235" s="287"/>
      <c r="SUF235" s="287"/>
      <c r="SUG235" s="287"/>
      <c r="SUH235" s="287"/>
      <c r="SUI235" s="287"/>
      <c r="SUJ235" s="287"/>
      <c r="SUK235" s="287"/>
      <c r="SUL235" s="287"/>
      <c r="SUM235" s="287"/>
      <c r="SUN235" s="287"/>
      <c r="SUO235" s="287"/>
      <c r="SUP235" s="287"/>
      <c r="SUQ235" s="287"/>
      <c r="SUR235" s="287"/>
      <c r="SUS235" s="287"/>
      <c r="SUT235" s="287"/>
      <c r="SUU235" s="287"/>
      <c r="SUV235" s="287"/>
      <c r="SUW235" s="287"/>
      <c r="SUX235" s="287"/>
      <c r="SUY235" s="287"/>
      <c r="SUZ235" s="287"/>
      <c r="SVA235" s="287"/>
      <c r="SVB235" s="287"/>
      <c r="SVC235" s="287"/>
      <c r="SVD235" s="287"/>
      <c r="SVE235" s="287"/>
      <c r="SVF235" s="287"/>
      <c r="SVG235" s="287"/>
      <c r="SVH235" s="287"/>
      <c r="SVI235" s="287"/>
      <c r="SVJ235" s="287"/>
      <c r="SVK235" s="287"/>
      <c r="SVL235" s="287"/>
      <c r="SVM235" s="287"/>
      <c r="SVN235" s="287"/>
      <c r="SVO235" s="287"/>
      <c r="SVP235" s="287"/>
      <c r="SVQ235" s="287"/>
      <c r="SVR235" s="287"/>
      <c r="SVS235" s="287"/>
      <c r="SVT235" s="287"/>
      <c r="SVU235" s="287"/>
      <c r="SVV235" s="287"/>
      <c r="SVW235" s="287"/>
      <c r="SVX235" s="287"/>
      <c r="SVY235" s="287"/>
      <c r="SVZ235" s="287"/>
      <c r="SWA235" s="287"/>
      <c r="SWB235" s="287"/>
      <c r="SWC235" s="287"/>
      <c r="SWD235" s="287"/>
      <c r="SWE235" s="287"/>
      <c r="SWF235" s="287"/>
      <c r="SWG235" s="287"/>
      <c r="SWH235" s="287"/>
      <c r="SWI235" s="287"/>
      <c r="SWJ235" s="287"/>
      <c r="SWK235" s="287"/>
      <c r="SWL235" s="287"/>
      <c r="SWM235" s="287"/>
      <c r="SWN235" s="287"/>
      <c r="SWO235" s="287"/>
      <c r="SWP235" s="287"/>
      <c r="SWQ235" s="287"/>
      <c r="SWR235" s="287"/>
      <c r="SWS235" s="287"/>
      <c r="SWT235" s="287"/>
      <c r="SWU235" s="287"/>
      <c r="SWV235" s="287"/>
      <c r="SWW235" s="287"/>
      <c r="SWX235" s="287"/>
      <c r="SWY235" s="287"/>
      <c r="SWZ235" s="287"/>
      <c r="SXA235" s="287"/>
      <c r="SXB235" s="287"/>
      <c r="SXC235" s="287"/>
      <c r="SXD235" s="287"/>
      <c r="SXE235" s="287"/>
      <c r="SXF235" s="287"/>
      <c r="SXG235" s="287"/>
      <c r="SXH235" s="287"/>
      <c r="SXI235" s="287"/>
      <c r="SXJ235" s="287"/>
      <c r="SXK235" s="287"/>
      <c r="SXL235" s="287"/>
      <c r="SXM235" s="287"/>
      <c r="SXN235" s="287"/>
      <c r="SXO235" s="287"/>
      <c r="SXP235" s="287"/>
      <c r="SXQ235" s="287"/>
      <c r="SXR235" s="287"/>
      <c r="SXS235" s="287"/>
      <c r="SXT235" s="287"/>
      <c r="SXU235" s="287"/>
      <c r="SXV235" s="287"/>
      <c r="SXW235" s="287"/>
      <c r="SXX235" s="287"/>
      <c r="SXY235" s="287"/>
      <c r="SXZ235" s="287"/>
      <c r="SYA235" s="287"/>
      <c r="SYB235" s="287"/>
      <c r="SYC235" s="287"/>
      <c r="SYD235" s="287"/>
      <c r="SYE235" s="287"/>
      <c r="SYF235" s="287"/>
      <c r="SYG235" s="287"/>
      <c r="SYH235" s="287"/>
      <c r="SYI235" s="287"/>
      <c r="SYJ235" s="287"/>
      <c r="SYK235" s="287"/>
      <c r="SYL235" s="287"/>
      <c r="SYM235" s="287"/>
      <c r="SYN235" s="287"/>
      <c r="SYO235" s="287"/>
      <c r="SYP235" s="287"/>
      <c r="SYQ235" s="287"/>
      <c r="SYR235" s="287"/>
      <c r="SYS235" s="287"/>
      <c r="SYT235" s="287"/>
      <c r="SYU235" s="287"/>
      <c r="SYV235" s="287"/>
      <c r="SYW235" s="287"/>
      <c r="SYX235" s="287"/>
      <c r="SYY235" s="287"/>
      <c r="SYZ235" s="287"/>
      <c r="SZA235" s="287"/>
      <c r="SZB235" s="287"/>
      <c r="SZC235" s="287"/>
      <c r="SZD235" s="287"/>
      <c r="SZE235" s="287"/>
      <c r="SZF235" s="287"/>
      <c r="SZG235" s="287"/>
      <c r="SZH235" s="287"/>
      <c r="SZI235" s="287"/>
      <c r="SZJ235" s="287"/>
      <c r="SZK235" s="287"/>
      <c r="SZL235" s="287"/>
      <c r="SZM235" s="287"/>
      <c r="SZN235" s="287"/>
      <c r="SZO235" s="287"/>
      <c r="SZP235" s="287"/>
      <c r="SZQ235" s="287"/>
      <c r="SZR235" s="287"/>
      <c r="SZS235" s="287"/>
      <c r="SZT235" s="287"/>
      <c r="SZU235" s="287"/>
      <c r="SZV235" s="287"/>
      <c r="SZW235" s="287"/>
      <c r="SZX235" s="287"/>
      <c r="SZY235" s="287"/>
      <c r="SZZ235" s="287"/>
      <c r="TAA235" s="287"/>
      <c r="TAB235" s="287"/>
      <c r="TAC235" s="287"/>
      <c r="TAD235" s="287"/>
      <c r="TAE235" s="287"/>
      <c r="TAF235" s="287"/>
      <c r="TAG235" s="287"/>
      <c r="TAH235" s="287"/>
      <c r="TAI235" s="287"/>
      <c r="TAJ235" s="287"/>
      <c r="TAK235" s="287"/>
      <c r="TAL235" s="287"/>
      <c r="TAM235" s="287"/>
      <c r="TAN235" s="287"/>
      <c r="TAO235" s="287"/>
      <c r="TAP235" s="287"/>
      <c r="TAQ235" s="287"/>
      <c r="TAR235" s="287"/>
      <c r="TAS235" s="287"/>
      <c r="TAT235" s="287"/>
      <c r="TAU235" s="287"/>
      <c r="TAV235" s="287"/>
      <c r="TAW235" s="287"/>
      <c r="TAX235" s="287"/>
      <c r="TAY235" s="287"/>
      <c r="TAZ235" s="287"/>
      <c r="TBA235" s="287"/>
      <c r="TBB235" s="287"/>
      <c r="TBC235" s="287"/>
      <c r="TBD235" s="287"/>
      <c r="TBE235" s="287"/>
      <c r="TBF235" s="287"/>
      <c r="TBG235" s="287"/>
      <c r="TBH235" s="287"/>
      <c r="TBI235" s="287"/>
      <c r="TBJ235" s="287"/>
      <c r="TBK235" s="287"/>
      <c r="TBL235" s="287"/>
      <c r="TBM235" s="287"/>
      <c r="TBN235" s="287"/>
      <c r="TBO235" s="287"/>
      <c r="TBP235" s="287"/>
      <c r="TBQ235" s="287"/>
      <c r="TBR235" s="287"/>
      <c r="TBS235" s="287"/>
      <c r="TBT235" s="287"/>
      <c r="TBU235" s="287"/>
      <c r="TBV235" s="287"/>
      <c r="TBW235" s="287"/>
      <c r="TBX235" s="287"/>
      <c r="TBY235" s="287"/>
      <c r="TBZ235" s="287"/>
      <c r="TCA235" s="287"/>
      <c r="TCB235" s="287"/>
      <c r="TCC235" s="287"/>
      <c r="TCD235" s="287"/>
      <c r="TCE235" s="287"/>
      <c r="TCF235" s="287"/>
      <c r="TCG235" s="287"/>
      <c r="TCH235" s="287"/>
      <c r="TCI235" s="287"/>
      <c r="TCJ235" s="287"/>
      <c r="TCK235" s="287"/>
      <c r="TCL235" s="287"/>
      <c r="TCM235" s="287"/>
      <c r="TCN235" s="287"/>
      <c r="TCO235" s="287"/>
      <c r="TCP235" s="287"/>
      <c r="TCQ235" s="287"/>
      <c r="TCR235" s="287"/>
      <c r="TCS235" s="287"/>
      <c r="TCT235" s="287"/>
      <c r="TCU235" s="287"/>
      <c r="TCV235" s="287"/>
      <c r="TCW235" s="287"/>
      <c r="TCX235" s="287"/>
      <c r="TCY235" s="287"/>
      <c r="TCZ235" s="287"/>
      <c r="TDA235" s="287"/>
      <c r="TDB235" s="287"/>
      <c r="TDC235" s="287"/>
      <c r="TDD235" s="287"/>
      <c r="TDE235" s="287"/>
      <c r="TDF235" s="287"/>
      <c r="TDG235" s="287"/>
      <c r="TDH235" s="287"/>
      <c r="TDI235" s="287"/>
      <c r="TDJ235" s="287"/>
      <c r="TDK235" s="287"/>
      <c r="TDL235" s="287"/>
      <c r="TDM235" s="287"/>
      <c r="TDN235" s="287"/>
      <c r="TDO235" s="287"/>
      <c r="TDP235" s="287"/>
      <c r="TDQ235" s="287"/>
      <c r="TDR235" s="287"/>
      <c r="TDS235" s="287"/>
      <c r="TDT235" s="287"/>
      <c r="TDU235" s="287"/>
      <c r="TDV235" s="287"/>
      <c r="TDW235" s="287"/>
      <c r="TDX235" s="287"/>
      <c r="TDY235" s="287"/>
      <c r="TDZ235" s="287"/>
      <c r="TEA235" s="287"/>
      <c r="TEB235" s="287"/>
      <c r="TEC235" s="287"/>
      <c r="TED235" s="287"/>
      <c r="TEE235" s="287"/>
      <c r="TEF235" s="287"/>
      <c r="TEG235" s="287"/>
      <c r="TEH235" s="287"/>
      <c r="TEI235" s="287"/>
      <c r="TEJ235" s="287"/>
      <c r="TEK235" s="287"/>
      <c r="TEL235" s="287"/>
      <c r="TEM235" s="287"/>
      <c r="TEN235" s="287"/>
      <c r="TEO235" s="287"/>
      <c r="TEP235" s="287"/>
      <c r="TEQ235" s="287"/>
      <c r="TER235" s="287"/>
      <c r="TES235" s="287"/>
      <c r="TET235" s="287"/>
      <c r="TEU235" s="287"/>
      <c r="TEV235" s="287"/>
      <c r="TEW235" s="287"/>
      <c r="TEX235" s="287"/>
      <c r="TEY235" s="287"/>
      <c r="TEZ235" s="287"/>
      <c r="TFA235" s="287"/>
      <c r="TFB235" s="287"/>
      <c r="TFC235" s="287"/>
      <c r="TFD235" s="287"/>
      <c r="TFE235" s="287"/>
      <c r="TFF235" s="287"/>
      <c r="TFG235" s="287"/>
      <c r="TFH235" s="287"/>
      <c r="TFI235" s="287"/>
      <c r="TFJ235" s="287"/>
      <c r="TFK235" s="287"/>
      <c r="TFL235" s="287"/>
      <c r="TFM235" s="287"/>
      <c r="TFN235" s="287"/>
      <c r="TFO235" s="287"/>
      <c r="TFP235" s="287"/>
      <c r="TFQ235" s="287"/>
      <c r="TFR235" s="287"/>
      <c r="TFS235" s="287"/>
      <c r="TFT235" s="287"/>
      <c r="TFU235" s="287"/>
      <c r="TFV235" s="287"/>
      <c r="TFW235" s="287"/>
      <c r="TFX235" s="287"/>
      <c r="TFY235" s="287"/>
      <c r="TFZ235" s="287"/>
      <c r="TGA235" s="287"/>
      <c r="TGB235" s="287"/>
      <c r="TGC235" s="287"/>
      <c r="TGD235" s="287"/>
      <c r="TGE235" s="287"/>
      <c r="TGF235" s="287"/>
      <c r="TGG235" s="287"/>
      <c r="TGH235" s="287"/>
      <c r="TGI235" s="287"/>
      <c r="TGJ235" s="287"/>
      <c r="TGK235" s="287"/>
      <c r="TGL235" s="287"/>
      <c r="TGM235" s="287"/>
      <c r="TGN235" s="287"/>
      <c r="TGO235" s="287"/>
      <c r="TGP235" s="287"/>
      <c r="TGQ235" s="287"/>
      <c r="TGR235" s="287"/>
      <c r="TGS235" s="287"/>
      <c r="TGT235" s="287"/>
      <c r="TGU235" s="287"/>
      <c r="TGV235" s="287"/>
      <c r="TGW235" s="287"/>
      <c r="TGX235" s="287"/>
      <c r="TGY235" s="287"/>
      <c r="TGZ235" s="287"/>
      <c r="THA235" s="287"/>
      <c r="THB235" s="287"/>
      <c r="THC235" s="287"/>
      <c r="THD235" s="287"/>
      <c r="THE235" s="287"/>
      <c r="THF235" s="287"/>
      <c r="THG235" s="287"/>
      <c r="THH235" s="287"/>
      <c r="THI235" s="287"/>
      <c r="THJ235" s="287"/>
      <c r="THK235" s="287"/>
      <c r="THL235" s="287"/>
      <c r="THM235" s="287"/>
      <c r="THN235" s="287"/>
      <c r="THO235" s="287"/>
      <c r="THP235" s="287"/>
      <c r="THQ235" s="287"/>
      <c r="THR235" s="287"/>
      <c r="THS235" s="287"/>
      <c r="THT235" s="287"/>
      <c r="THU235" s="287"/>
      <c r="THV235" s="287"/>
      <c r="THW235" s="287"/>
      <c r="THX235" s="287"/>
      <c r="THY235" s="287"/>
      <c r="THZ235" s="287"/>
      <c r="TIA235" s="287"/>
      <c r="TIB235" s="287"/>
      <c r="TIC235" s="287"/>
      <c r="TID235" s="287"/>
      <c r="TIE235" s="287"/>
      <c r="TIF235" s="287"/>
      <c r="TIG235" s="287"/>
      <c r="TIH235" s="287"/>
      <c r="TII235" s="287"/>
      <c r="TIJ235" s="287"/>
      <c r="TIK235" s="287"/>
      <c r="TIL235" s="287"/>
      <c r="TIM235" s="287"/>
      <c r="TIN235" s="287"/>
      <c r="TIO235" s="287"/>
      <c r="TIP235" s="287"/>
      <c r="TIQ235" s="287"/>
      <c r="TIR235" s="287"/>
      <c r="TIS235" s="287"/>
      <c r="TIT235" s="287"/>
      <c r="TIU235" s="287"/>
      <c r="TIV235" s="287"/>
      <c r="TIW235" s="287"/>
      <c r="TIX235" s="287"/>
      <c r="TIY235" s="287"/>
      <c r="TIZ235" s="287"/>
      <c r="TJA235" s="287"/>
      <c r="TJB235" s="287"/>
      <c r="TJC235" s="287"/>
      <c r="TJD235" s="287"/>
      <c r="TJE235" s="287"/>
      <c r="TJF235" s="287"/>
      <c r="TJG235" s="287"/>
      <c r="TJH235" s="287"/>
      <c r="TJI235" s="287"/>
      <c r="TJJ235" s="287"/>
      <c r="TJK235" s="287"/>
      <c r="TJL235" s="287"/>
      <c r="TJM235" s="287"/>
      <c r="TJN235" s="287"/>
      <c r="TJO235" s="287"/>
      <c r="TJP235" s="287"/>
      <c r="TJQ235" s="287"/>
      <c r="TJR235" s="287"/>
      <c r="TJS235" s="287"/>
      <c r="TJT235" s="287"/>
      <c r="TJU235" s="287"/>
      <c r="TJV235" s="287"/>
      <c r="TJW235" s="287"/>
      <c r="TJX235" s="287"/>
      <c r="TJY235" s="287"/>
      <c r="TJZ235" s="287"/>
      <c r="TKA235" s="287"/>
      <c r="TKB235" s="287"/>
      <c r="TKC235" s="287"/>
      <c r="TKD235" s="287"/>
      <c r="TKE235" s="287"/>
      <c r="TKF235" s="287"/>
      <c r="TKG235" s="287"/>
      <c r="TKH235" s="287"/>
      <c r="TKI235" s="287"/>
      <c r="TKJ235" s="287"/>
      <c r="TKK235" s="287"/>
      <c r="TKL235" s="287"/>
      <c r="TKM235" s="287"/>
      <c r="TKN235" s="287"/>
      <c r="TKO235" s="287"/>
      <c r="TKP235" s="287"/>
      <c r="TKQ235" s="287"/>
      <c r="TKR235" s="287"/>
      <c r="TKS235" s="287"/>
      <c r="TKT235" s="287"/>
      <c r="TKU235" s="287"/>
      <c r="TKV235" s="287"/>
      <c r="TKW235" s="287"/>
      <c r="TKX235" s="287"/>
      <c r="TKY235" s="287"/>
      <c r="TKZ235" s="287"/>
      <c r="TLA235" s="287"/>
      <c r="TLB235" s="287"/>
      <c r="TLC235" s="287"/>
      <c r="TLD235" s="287"/>
      <c r="TLE235" s="287"/>
      <c r="TLF235" s="287"/>
      <c r="TLG235" s="287"/>
      <c r="TLH235" s="287"/>
      <c r="TLI235" s="287"/>
      <c r="TLJ235" s="287"/>
      <c r="TLK235" s="287"/>
      <c r="TLL235" s="287"/>
      <c r="TLM235" s="287"/>
      <c r="TLN235" s="287"/>
      <c r="TLO235" s="287"/>
      <c r="TLP235" s="287"/>
      <c r="TLQ235" s="287"/>
      <c r="TLR235" s="287"/>
      <c r="TLS235" s="287"/>
      <c r="TLT235" s="287"/>
      <c r="TLU235" s="287"/>
      <c r="TLV235" s="287"/>
      <c r="TLW235" s="287"/>
      <c r="TLX235" s="287"/>
      <c r="TLY235" s="287"/>
      <c r="TLZ235" s="287"/>
      <c r="TMA235" s="287"/>
      <c r="TMB235" s="287"/>
      <c r="TMC235" s="287"/>
      <c r="TMD235" s="287"/>
      <c r="TME235" s="287"/>
      <c r="TMF235" s="287"/>
      <c r="TMG235" s="287"/>
      <c r="TMH235" s="287"/>
      <c r="TMI235" s="287"/>
      <c r="TMJ235" s="287"/>
      <c r="TMK235" s="287"/>
      <c r="TML235" s="287"/>
      <c r="TMM235" s="287"/>
      <c r="TMN235" s="287"/>
      <c r="TMO235" s="287"/>
      <c r="TMP235" s="287"/>
      <c r="TMQ235" s="287"/>
      <c r="TMR235" s="287"/>
      <c r="TMS235" s="287"/>
      <c r="TMT235" s="287"/>
      <c r="TMU235" s="287"/>
      <c r="TMV235" s="287"/>
      <c r="TMW235" s="287"/>
      <c r="TMX235" s="287"/>
      <c r="TMY235" s="287"/>
      <c r="TMZ235" s="287"/>
      <c r="TNA235" s="287"/>
      <c r="TNB235" s="287"/>
      <c r="TNC235" s="287"/>
      <c r="TND235" s="287"/>
      <c r="TNE235" s="287"/>
      <c r="TNF235" s="287"/>
      <c r="TNG235" s="287"/>
      <c r="TNH235" s="287"/>
      <c r="TNI235" s="287"/>
      <c r="TNJ235" s="287"/>
      <c r="TNK235" s="287"/>
      <c r="TNL235" s="287"/>
      <c r="TNM235" s="287"/>
      <c r="TNN235" s="287"/>
      <c r="TNO235" s="287"/>
      <c r="TNP235" s="287"/>
      <c r="TNQ235" s="287"/>
      <c r="TNR235" s="287"/>
      <c r="TNS235" s="287"/>
      <c r="TNT235" s="287"/>
      <c r="TNU235" s="287"/>
      <c r="TNV235" s="287"/>
      <c r="TNW235" s="287"/>
      <c r="TNX235" s="287"/>
      <c r="TNY235" s="287"/>
      <c r="TNZ235" s="287"/>
      <c r="TOA235" s="287"/>
      <c r="TOB235" s="287"/>
      <c r="TOC235" s="287"/>
      <c r="TOD235" s="287"/>
      <c r="TOE235" s="287"/>
      <c r="TOF235" s="287"/>
      <c r="TOG235" s="287"/>
      <c r="TOH235" s="287"/>
      <c r="TOI235" s="287"/>
      <c r="TOJ235" s="287"/>
      <c r="TOK235" s="287"/>
      <c r="TOL235" s="287"/>
      <c r="TOM235" s="287"/>
      <c r="TON235" s="287"/>
      <c r="TOO235" s="287"/>
      <c r="TOP235" s="287"/>
      <c r="TOQ235" s="287"/>
      <c r="TOR235" s="287"/>
      <c r="TOS235" s="287"/>
      <c r="TOT235" s="287"/>
      <c r="TOU235" s="287"/>
      <c r="TOV235" s="287"/>
      <c r="TOW235" s="287"/>
      <c r="TOX235" s="287"/>
      <c r="TOY235" s="287"/>
      <c r="TOZ235" s="287"/>
      <c r="TPA235" s="287"/>
      <c r="TPB235" s="287"/>
      <c r="TPC235" s="287"/>
      <c r="TPD235" s="287"/>
      <c r="TPE235" s="287"/>
      <c r="TPF235" s="287"/>
      <c r="TPG235" s="287"/>
      <c r="TPH235" s="287"/>
      <c r="TPI235" s="287"/>
      <c r="TPJ235" s="287"/>
      <c r="TPK235" s="287"/>
      <c r="TPL235" s="287"/>
      <c r="TPM235" s="287"/>
      <c r="TPN235" s="287"/>
      <c r="TPO235" s="287"/>
      <c r="TPP235" s="287"/>
      <c r="TPQ235" s="287"/>
      <c r="TPR235" s="287"/>
      <c r="TPS235" s="287"/>
      <c r="TPT235" s="287"/>
      <c r="TPU235" s="287"/>
      <c r="TPV235" s="287"/>
      <c r="TPW235" s="287"/>
      <c r="TPX235" s="287"/>
      <c r="TPY235" s="287"/>
      <c r="TPZ235" s="287"/>
      <c r="TQA235" s="287"/>
      <c r="TQB235" s="287"/>
      <c r="TQC235" s="287"/>
      <c r="TQD235" s="287"/>
      <c r="TQE235" s="287"/>
      <c r="TQF235" s="287"/>
      <c r="TQG235" s="287"/>
      <c r="TQH235" s="287"/>
      <c r="TQI235" s="287"/>
      <c r="TQJ235" s="287"/>
      <c r="TQK235" s="287"/>
      <c r="TQL235" s="287"/>
      <c r="TQM235" s="287"/>
      <c r="TQN235" s="287"/>
      <c r="TQO235" s="287"/>
      <c r="TQP235" s="287"/>
      <c r="TQQ235" s="287"/>
      <c r="TQR235" s="287"/>
      <c r="TQS235" s="287"/>
      <c r="TQT235" s="287"/>
      <c r="TQU235" s="287"/>
      <c r="TQV235" s="287"/>
      <c r="TQW235" s="287"/>
      <c r="TQX235" s="287"/>
      <c r="TQY235" s="287"/>
      <c r="TQZ235" s="287"/>
      <c r="TRA235" s="287"/>
      <c r="TRB235" s="287"/>
      <c r="TRC235" s="287"/>
      <c r="TRD235" s="287"/>
      <c r="TRE235" s="287"/>
      <c r="TRF235" s="287"/>
      <c r="TRG235" s="287"/>
      <c r="TRH235" s="287"/>
      <c r="TRI235" s="287"/>
      <c r="TRJ235" s="287"/>
      <c r="TRK235" s="287"/>
      <c r="TRL235" s="287"/>
      <c r="TRM235" s="287"/>
      <c r="TRN235" s="287"/>
      <c r="TRO235" s="287"/>
      <c r="TRP235" s="287"/>
      <c r="TRQ235" s="287"/>
      <c r="TRR235" s="287"/>
      <c r="TRS235" s="287"/>
      <c r="TRT235" s="287"/>
      <c r="TRU235" s="287"/>
      <c r="TRV235" s="287"/>
      <c r="TRW235" s="287"/>
      <c r="TRX235" s="287"/>
      <c r="TRY235" s="287"/>
      <c r="TRZ235" s="287"/>
      <c r="TSA235" s="287"/>
      <c r="TSB235" s="287"/>
      <c r="TSC235" s="287"/>
      <c r="TSD235" s="287"/>
      <c r="TSE235" s="287"/>
      <c r="TSF235" s="287"/>
      <c r="TSG235" s="287"/>
      <c r="TSH235" s="287"/>
      <c r="TSI235" s="287"/>
      <c r="TSJ235" s="287"/>
      <c r="TSK235" s="287"/>
      <c r="TSL235" s="287"/>
      <c r="TSM235" s="287"/>
      <c r="TSN235" s="287"/>
      <c r="TSO235" s="287"/>
      <c r="TSP235" s="287"/>
      <c r="TSQ235" s="287"/>
      <c r="TSR235" s="287"/>
      <c r="TSS235" s="287"/>
      <c r="TST235" s="287"/>
      <c r="TSU235" s="287"/>
      <c r="TSV235" s="287"/>
      <c r="TSW235" s="287"/>
      <c r="TSX235" s="287"/>
      <c r="TSY235" s="287"/>
      <c r="TSZ235" s="287"/>
      <c r="TTA235" s="287"/>
      <c r="TTB235" s="287"/>
      <c r="TTC235" s="287"/>
      <c r="TTD235" s="287"/>
      <c r="TTE235" s="287"/>
      <c r="TTF235" s="287"/>
      <c r="TTG235" s="287"/>
      <c r="TTH235" s="287"/>
      <c r="TTI235" s="287"/>
      <c r="TTJ235" s="287"/>
      <c r="TTK235" s="287"/>
      <c r="TTL235" s="287"/>
      <c r="TTM235" s="287"/>
      <c r="TTN235" s="287"/>
      <c r="TTO235" s="287"/>
      <c r="TTP235" s="287"/>
      <c r="TTQ235" s="287"/>
      <c r="TTR235" s="287"/>
      <c r="TTS235" s="287"/>
      <c r="TTT235" s="287"/>
      <c r="TTU235" s="287"/>
      <c r="TTV235" s="287"/>
      <c r="TTW235" s="287"/>
      <c r="TTX235" s="287"/>
      <c r="TTY235" s="287"/>
      <c r="TTZ235" s="287"/>
      <c r="TUA235" s="287"/>
      <c r="TUB235" s="287"/>
      <c r="TUC235" s="287"/>
      <c r="TUD235" s="287"/>
      <c r="TUE235" s="287"/>
      <c r="TUF235" s="287"/>
      <c r="TUG235" s="287"/>
      <c r="TUH235" s="287"/>
      <c r="TUI235" s="287"/>
      <c r="TUJ235" s="287"/>
      <c r="TUK235" s="287"/>
      <c r="TUL235" s="287"/>
      <c r="TUM235" s="287"/>
      <c r="TUN235" s="287"/>
      <c r="TUO235" s="287"/>
      <c r="TUP235" s="287"/>
      <c r="TUQ235" s="287"/>
      <c r="TUR235" s="287"/>
      <c r="TUS235" s="287"/>
      <c r="TUT235" s="287"/>
      <c r="TUU235" s="287"/>
      <c r="TUV235" s="287"/>
      <c r="TUW235" s="287"/>
      <c r="TUX235" s="287"/>
      <c r="TUY235" s="287"/>
      <c r="TUZ235" s="287"/>
      <c r="TVA235" s="287"/>
      <c r="TVB235" s="287"/>
      <c r="TVC235" s="287"/>
      <c r="TVD235" s="287"/>
      <c r="TVE235" s="287"/>
      <c r="TVF235" s="287"/>
      <c r="TVG235" s="287"/>
      <c r="TVH235" s="287"/>
      <c r="TVI235" s="287"/>
      <c r="TVJ235" s="287"/>
      <c r="TVK235" s="287"/>
      <c r="TVL235" s="287"/>
      <c r="TVM235" s="287"/>
      <c r="TVN235" s="287"/>
      <c r="TVO235" s="287"/>
      <c r="TVP235" s="287"/>
      <c r="TVQ235" s="287"/>
      <c r="TVR235" s="287"/>
      <c r="TVS235" s="287"/>
      <c r="TVT235" s="287"/>
      <c r="TVU235" s="287"/>
      <c r="TVV235" s="287"/>
      <c r="TVW235" s="287"/>
      <c r="TVX235" s="287"/>
      <c r="TVY235" s="287"/>
      <c r="TVZ235" s="287"/>
      <c r="TWA235" s="287"/>
      <c r="TWB235" s="287"/>
      <c r="TWC235" s="287"/>
      <c r="TWD235" s="287"/>
      <c r="TWE235" s="287"/>
      <c r="TWF235" s="287"/>
      <c r="TWG235" s="287"/>
      <c r="TWH235" s="287"/>
      <c r="TWI235" s="287"/>
      <c r="TWJ235" s="287"/>
      <c r="TWK235" s="287"/>
      <c r="TWL235" s="287"/>
      <c r="TWM235" s="287"/>
      <c r="TWN235" s="287"/>
      <c r="TWO235" s="287"/>
      <c r="TWP235" s="287"/>
      <c r="TWQ235" s="287"/>
      <c r="TWR235" s="287"/>
      <c r="TWS235" s="287"/>
      <c r="TWT235" s="287"/>
      <c r="TWU235" s="287"/>
      <c r="TWV235" s="287"/>
      <c r="TWW235" s="287"/>
      <c r="TWX235" s="287"/>
      <c r="TWY235" s="287"/>
      <c r="TWZ235" s="287"/>
      <c r="TXA235" s="287"/>
      <c r="TXB235" s="287"/>
      <c r="TXC235" s="287"/>
      <c r="TXD235" s="287"/>
      <c r="TXE235" s="287"/>
      <c r="TXF235" s="287"/>
      <c r="TXG235" s="287"/>
      <c r="TXH235" s="287"/>
      <c r="TXI235" s="287"/>
      <c r="TXJ235" s="287"/>
      <c r="TXK235" s="287"/>
      <c r="TXL235" s="287"/>
      <c r="TXM235" s="287"/>
      <c r="TXN235" s="287"/>
      <c r="TXO235" s="287"/>
      <c r="TXP235" s="287"/>
      <c r="TXQ235" s="287"/>
      <c r="TXR235" s="287"/>
      <c r="TXS235" s="287"/>
      <c r="TXT235" s="287"/>
      <c r="TXU235" s="287"/>
      <c r="TXV235" s="287"/>
      <c r="TXW235" s="287"/>
      <c r="TXX235" s="287"/>
      <c r="TXY235" s="287"/>
      <c r="TXZ235" s="287"/>
      <c r="TYA235" s="287"/>
      <c r="TYB235" s="287"/>
      <c r="TYC235" s="287"/>
      <c r="TYD235" s="287"/>
      <c r="TYE235" s="287"/>
      <c r="TYF235" s="287"/>
      <c r="TYG235" s="287"/>
      <c r="TYH235" s="287"/>
      <c r="TYI235" s="287"/>
      <c r="TYJ235" s="287"/>
      <c r="TYK235" s="287"/>
      <c r="TYL235" s="287"/>
      <c r="TYM235" s="287"/>
      <c r="TYN235" s="287"/>
      <c r="TYO235" s="287"/>
      <c r="TYP235" s="287"/>
      <c r="TYQ235" s="287"/>
      <c r="TYR235" s="287"/>
      <c r="TYS235" s="287"/>
      <c r="TYT235" s="287"/>
      <c r="TYU235" s="287"/>
      <c r="TYV235" s="287"/>
      <c r="TYW235" s="287"/>
      <c r="TYX235" s="287"/>
      <c r="TYY235" s="287"/>
      <c r="TYZ235" s="287"/>
      <c r="TZA235" s="287"/>
      <c r="TZB235" s="287"/>
      <c r="TZC235" s="287"/>
      <c r="TZD235" s="287"/>
      <c r="TZE235" s="287"/>
      <c r="TZF235" s="287"/>
      <c r="TZG235" s="287"/>
      <c r="TZH235" s="287"/>
      <c r="TZI235" s="287"/>
      <c r="TZJ235" s="287"/>
      <c r="TZK235" s="287"/>
      <c r="TZL235" s="287"/>
      <c r="TZM235" s="287"/>
      <c r="TZN235" s="287"/>
      <c r="TZO235" s="287"/>
      <c r="TZP235" s="287"/>
      <c r="TZQ235" s="287"/>
      <c r="TZR235" s="287"/>
      <c r="TZS235" s="287"/>
      <c r="TZT235" s="287"/>
      <c r="TZU235" s="287"/>
      <c r="TZV235" s="287"/>
      <c r="TZW235" s="287"/>
      <c r="TZX235" s="287"/>
      <c r="TZY235" s="287"/>
      <c r="TZZ235" s="287"/>
      <c r="UAA235" s="287"/>
      <c r="UAB235" s="287"/>
      <c r="UAC235" s="287"/>
      <c r="UAD235" s="287"/>
      <c r="UAE235" s="287"/>
      <c r="UAF235" s="287"/>
      <c r="UAG235" s="287"/>
      <c r="UAH235" s="287"/>
      <c r="UAI235" s="287"/>
      <c r="UAJ235" s="287"/>
      <c r="UAK235" s="287"/>
      <c r="UAL235" s="287"/>
      <c r="UAM235" s="287"/>
      <c r="UAN235" s="287"/>
      <c r="UAO235" s="287"/>
      <c r="UAP235" s="287"/>
      <c r="UAQ235" s="287"/>
      <c r="UAR235" s="287"/>
      <c r="UAS235" s="287"/>
      <c r="UAT235" s="287"/>
      <c r="UAU235" s="287"/>
      <c r="UAV235" s="287"/>
      <c r="UAW235" s="287"/>
      <c r="UAX235" s="287"/>
      <c r="UAY235" s="287"/>
      <c r="UAZ235" s="287"/>
      <c r="UBA235" s="287"/>
      <c r="UBB235" s="287"/>
      <c r="UBC235" s="287"/>
      <c r="UBD235" s="287"/>
      <c r="UBE235" s="287"/>
      <c r="UBF235" s="287"/>
      <c r="UBG235" s="287"/>
      <c r="UBH235" s="287"/>
      <c r="UBI235" s="287"/>
      <c r="UBJ235" s="287"/>
      <c r="UBK235" s="287"/>
      <c r="UBL235" s="287"/>
      <c r="UBM235" s="287"/>
      <c r="UBN235" s="287"/>
      <c r="UBO235" s="287"/>
      <c r="UBP235" s="287"/>
      <c r="UBQ235" s="287"/>
      <c r="UBR235" s="287"/>
      <c r="UBS235" s="287"/>
      <c r="UBT235" s="287"/>
      <c r="UBU235" s="287"/>
      <c r="UBV235" s="287"/>
      <c r="UBW235" s="287"/>
      <c r="UBX235" s="287"/>
      <c r="UBY235" s="287"/>
      <c r="UBZ235" s="287"/>
      <c r="UCA235" s="287"/>
      <c r="UCB235" s="287"/>
      <c r="UCC235" s="287"/>
      <c r="UCD235" s="287"/>
      <c r="UCE235" s="287"/>
      <c r="UCF235" s="287"/>
      <c r="UCG235" s="287"/>
      <c r="UCH235" s="287"/>
      <c r="UCI235" s="287"/>
      <c r="UCJ235" s="287"/>
      <c r="UCK235" s="287"/>
      <c r="UCL235" s="287"/>
      <c r="UCM235" s="287"/>
      <c r="UCN235" s="287"/>
      <c r="UCO235" s="287"/>
      <c r="UCP235" s="287"/>
      <c r="UCQ235" s="287"/>
      <c r="UCR235" s="287"/>
      <c r="UCS235" s="287"/>
      <c r="UCT235" s="287"/>
      <c r="UCU235" s="287"/>
      <c r="UCV235" s="287"/>
      <c r="UCW235" s="287"/>
      <c r="UCX235" s="287"/>
      <c r="UCY235" s="287"/>
      <c r="UCZ235" s="287"/>
      <c r="UDA235" s="287"/>
      <c r="UDB235" s="287"/>
      <c r="UDC235" s="287"/>
      <c r="UDD235" s="287"/>
      <c r="UDE235" s="287"/>
      <c r="UDF235" s="287"/>
      <c r="UDG235" s="287"/>
      <c r="UDH235" s="287"/>
      <c r="UDI235" s="287"/>
      <c r="UDJ235" s="287"/>
      <c r="UDK235" s="287"/>
      <c r="UDL235" s="287"/>
      <c r="UDM235" s="287"/>
      <c r="UDN235" s="287"/>
      <c r="UDO235" s="287"/>
      <c r="UDP235" s="287"/>
      <c r="UDQ235" s="287"/>
      <c r="UDR235" s="287"/>
      <c r="UDS235" s="287"/>
      <c r="UDT235" s="287"/>
      <c r="UDU235" s="287"/>
      <c r="UDV235" s="287"/>
      <c r="UDW235" s="287"/>
      <c r="UDX235" s="287"/>
      <c r="UDY235" s="287"/>
      <c r="UDZ235" s="287"/>
      <c r="UEA235" s="287"/>
      <c r="UEB235" s="287"/>
      <c r="UEC235" s="287"/>
      <c r="UED235" s="287"/>
      <c r="UEE235" s="287"/>
      <c r="UEF235" s="287"/>
      <c r="UEG235" s="287"/>
      <c r="UEH235" s="287"/>
      <c r="UEI235" s="287"/>
      <c r="UEJ235" s="287"/>
      <c r="UEK235" s="287"/>
      <c r="UEL235" s="287"/>
      <c r="UEM235" s="287"/>
      <c r="UEN235" s="287"/>
      <c r="UEO235" s="287"/>
      <c r="UEP235" s="287"/>
      <c r="UEQ235" s="287"/>
      <c r="UER235" s="287"/>
      <c r="UES235" s="287"/>
      <c r="UET235" s="287"/>
      <c r="UEU235" s="287"/>
      <c r="UEV235" s="287"/>
      <c r="UEW235" s="287"/>
      <c r="UEX235" s="287"/>
      <c r="UEY235" s="287"/>
      <c r="UEZ235" s="287"/>
      <c r="UFA235" s="287"/>
      <c r="UFB235" s="287"/>
      <c r="UFC235" s="287"/>
      <c r="UFD235" s="287"/>
      <c r="UFE235" s="287"/>
      <c r="UFF235" s="287"/>
      <c r="UFG235" s="287"/>
      <c r="UFH235" s="287"/>
      <c r="UFI235" s="287"/>
      <c r="UFJ235" s="287"/>
      <c r="UFK235" s="287"/>
      <c r="UFL235" s="287"/>
      <c r="UFM235" s="287"/>
      <c r="UFN235" s="287"/>
      <c r="UFO235" s="287"/>
      <c r="UFP235" s="287"/>
      <c r="UFQ235" s="287"/>
      <c r="UFR235" s="287"/>
      <c r="UFS235" s="287"/>
      <c r="UFT235" s="287"/>
      <c r="UFU235" s="287"/>
      <c r="UFV235" s="287"/>
      <c r="UFW235" s="287"/>
      <c r="UFX235" s="287"/>
      <c r="UFY235" s="287"/>
      <c r="UFZ235" s="287"/>
      <c r="UGA235" s="287"/>
      <c r="UGB235" s="287"/>
      <c r="UGC235" s="287"/>
      <c r="UGD235" s="287"/>
      <c r="UGE235" s="287"/>
      <c r="UGF235" s="287"/>
      <c r="UGG235" s="287"/>
      <c r="UGH235" s="287"/>
      <c r="UGI235" s="287"/>
      <c r="UGJ235" s="287"/>
      <c r="UGK235" s="287"/>
      <c r="UGL235" s="287"/>
      <c r="UGM235" s="287"/>
      <c r="UGN235" s="287"/>
      <c r="UGO235" s="287"/>
      <c r="UGP235" s="287"/>
      <c r="UGQ235" s="287"/>
      <c r="UGR235" s="287"/>
      <c r="UGS235" s="287"/>
      <c r="UGT235" s="287"/>
      <c r="UGU235" s="287"/>
      <c r="UGV235" s="287"/>
      <c r="UGW235" s="287"/>
      <c r="UGX235" s="287"/>
      <c r="UGY235" s="287"/>
      <c r="UGZ235" s="287"/>
      <c r="UHA235" s="287"/>
      <c r="UHB235" s="287"/>
      <c r="UHC235" s="287"/>
      <c r="UHD235" s="287"/>
      <c r="UHE235" s="287"/>
      <c r="UHF235" s="287"/>
      <c r="UHG235" s="287"/>
      <c r="UHH235" s="287"/>
      <c r="UHI235" s="287"/>
      <c r="UHJ235" s="287"/>
      <c r="UHK235" s="287"/>
      <c r="UHL235" s="287"/>
      <c r="UHM235" s="287"/>
      <c r="UHN235" s="287"/>
      <c r="UHO235" s="287"/>
      <c r="UHP235" s="287"/>
      <c r="UHQ235" s="287"/>
      <c r="UHR235" s="287"/>
      <c r="UHS235" s="287"/>
      <c r="UHT235" s="287"/>
      <c r="UHU235" s="287"/>
      <c r="UHV235" s="287"/>
      <c r="UHW235" s="287"/>
      <c r="UHX235" s="287"/>
      <c r="UHY235" s="287"/>
      <c r="UHZ235" s="287"/>
      <c r="UIA235" s="287"/>
      <c r="UIB235" s="287"/>
      <c r="UIC235" s="287"/>
      <c r="UID235" s="287"/>
      <c r="UIE235" s="287"/>
      <c r="UIF235" s="287"/>
      <c r="UIG235" s="287"/>
      <c r="UIH235" s="287"/>
      <c r="UII235" s="287"/>
      <c r="UIJ235" s="287"/>
      <c r="UIK235" s="287"/>
      <c r="UIL235" s="287"/>
      <c r="UIM235" s="287"/>
      <c r="UIN235" s="287"/>
      <c r="UIO235" s="287"/>
      <c r="UIP235" s="287"/>
      <c r="UIQ235" s="287"/>
      <c r="UIR235" s="287"/>
      <c r="UIS235" s="287"/>
      <c r="UIT235" s="287"/>
      <c r="UIU235" s="287"/>
      <c r="UIV235" s="287"/>
      <c r="UIW235" s="287"/>
      <c r="UIX235" s="287"/>
      <c r="UIY235" s="287"/>
      <c r="UIZ235" s="287"/>
      <c r="UJA235" s="287"/>
      <c r="UJB235" s="287"/>
      <c r="UJC235" s="287"/>
      <c r="UJD235" s="287"/>
      <c r="UJE235" s="287"/>
      <c r="UJF235" s="287"/>
      <c r="UJG235" s="287"/>
      <c r="UJH235" s="287"/>
      <c r="UJI235" s="287"/>
      <c r="UJJ235" s="287"/>
      <c r="UJK235" s="287"/>
      <c r="UJL235" s="287"/>
      <c r="UJM235" s="287"/>
      <c r="UJN235" s="287"/>
      <c r="UJO235" s="287"/>
      <c r="UJP235" s="287"/>
      <c r="UJQ235" s="287"/>
      <c r="UJR235" s="287"/>
      <c r="UJS235" s="287"/>
      <c r="UJT235" s="287"/>
      <c r="UJU235" s="287"/>
      <c r="UJV235" s="287"/>
      <c r="UJW235" s="287"/>
      <c r="UJX235" s="287"/>
      <c r="UJY235" s="287"/>
      <c r="UJZ235" s="287"/>
      <c r="UKA235" s="287"/>
      <c r="UKB235" s="287"/>
      <c r="UKC235" s="287"/>
      <c r="UKD235" s="287"/>
      <c r="UKE235" s="287"/>
      <c r="UKF235" s="287"/>
      <c r="UKG235" s="287"/>
      <c r="UKH235" s="287"/>
      <c r="UKI235" s="287"/>
      <c r="UKJ235" s="287"/>
      <c r="UKK235" s="287"/>
      <c r="UKL235" s="287"/>
      <c r="UKM235" s="287"/>
      <c r="UKN235" s="287"/>
      <c r="UKO235" s="287"/>
      <c r="UKP235" s="287"/>
      <c r="UKQ235" s="287"/>
      <c r="UKR235" s="287"/>
      <c r="UKS235" s="287"/>
      <c r="UKT235" s="287"/>
      <c r="UKU235" s="287"/>
      <c r="UKV235" s="287"/>
      <c r="UKW235" s="287"/>
      <c r="UKX235" s="287"/>
      <c r="UKY235" s="287"/>
      <c r="UKZ235" s="287"/>
      <c r="ULA235" s="287"/>
      <c r="ULB235" s="287"/>
      <c r="ULC235" s="287"/>
      <c r="ULD235" s="287"/>
      <c r="ULE235" s="287"/>
      <c r="ULF235" s="287"/>
      <c r="ULG235" s="287"/>
      <c r="ULH235" s="287"/>
      <c r="ULI235" s="287"/>
      <c r="ULJ235" s="287"/>
      <c r="ULK235" s="287"/>
      <c r="ULL235" s="287"/>
      <c r="ULM235" s="287"/>
      <c r="ULN235" s="287"/>
      <c r="ULO235" s="287"/>
      <c r="ULP235" s="287"/>
      <c r="ULQ235" s="287"/>
      <c r="ULR235" s="287"/>
      <c r="ULS235" s="287"/>
      <c r="ULT235" s="287"/>
      <c r="ULU235" s="287"/>
      <c r="ULV235" s="287"/>
      <c r="ULW235" s="287"/>
      <c r="ULX235" s="287"/>
      <c r="ULY235" s="287"/>
      <c r="ULZ235" s="287"/>
      <c r="UMA235" s="287"/>
      <c r="UMB235" s="287"/>
      <c r="UMC235" s="287"/>
      <c r="UMD235" s="287"/>
      <c r="UME235" s="287"/>
      <c r="UMF235" s="287"/>
      <c r="UMG235" s="287"/>
      <c r="UMH235" s="287"/>
      <c r="UMI235" s="287"/>
      <c r="UMJ235" s="287"/>
      <c r="UMK235" s="287"/>
      <c r="UML235" s="287"/>
      <c r="UMM235" s="287"/>
      <c r="UMN235" s="287"/>
      <c r="UMO235" s="287"/>
      <c r="UMP235" s="287"/>
      <c r="UMQ235" s="287"/>
      <c r="UMR235" s="287"/>
      <c r="UMS235" s="287"/>
      <c r="UMT235" s="287"/>
      <c r="UMU235" s="287"/>
      <c r="UMV235" s="287"/>
      <c r="UMW235" s="287"/>
      <c r="UMX235" s="287"/>
      <c r="UMY235" s="287"/>
      <c r="UMZ235" s="287"/>
      <c r="UNA235" s="287"/>
      <c r="UNB235" s="287"/>
      <c r="UNC235" s="287"/>
      <c r="UND235" s="287"/>
      <c r="UNE235" s="287"/>
      <c r="UNF235" s="287"/>
      <c r="UNG235" s="287"/>
      <c r="UNH235" s="287"/>
      <c r="UNI235" s="287"/>
      <c r="UNJ235" s="287"/>
      <c r="UNK235" s="287"/>
      <c r="UNL235" s="287"/>
      <c r="UNM235" s="287"/>
      <c r="UNN235" s="287"/>
      <c r="UNO235" s="287"/>
      <c r="UNP235" s="287"/>
      <c r="UNQ235" s="287"/>
      <c r="UNR235" s="287"/>
      <c r="UNS235" s="287"/>
      <c r="UNT235" s="287"/>
      <c r="UNU235" s="287"/>
      <c r="UNV235" s="287"/>
      <c r="UNW235" s="287"/>
      <c r="UNX235" s="287"/>
      <c r="UNY235" s="287"/>
      <c r="UNZ235" s="287"/>
      <c r="UOA235" s="287"/>
      <c r="UOB235" s="287"/>
      <c r="UOC235" s="287"/>
      <c r="UOD235" s="287"/>
      <c r="UOE235" s="287"/>
      <c r="UOF235" s="287"/>
      <c r="UOG235" s="287"/>
      <c r="UOH235" s="287"/>
      <c r="UOI235" s="287"/>
      <c r="UOJ235" s="287"/>
      <c r="UOK235" s="287"/>
      <c r="UOL235" s="287"/>
      <c r="UOM235" s="287"/>
      <c r="UON235" s="287"/>
      <c r="UOO235" s="287"/>
      <c r="UOP235" s="287"/>
      <c r="UOQ235" s="287"/>
      <c r="UOR235" s="287"/>
      <c r="UOS235" s="287"/>
      <c r="UOT235" s="287"/>
      <c r="UOU235" s="287"/>
      <c r="UOV235" s="287"/>
      <c r="UOW235" s="287"/>
      <c r="UOX235" s="287"/>
      <c r="UOY235" s="287"/>
      <c r="UOZ235" s="287"/>
      <c r="UPA235" s="287"/>
      <c r="UPB235" s="287"/>
      <c r="UPC235" s="287"/>
      <c r="UPD235" s="287"/>
      <c r="UPE235" s="287"/>
      <c r="UPF235" s="287"/>
      <c r="UPG235" s="287"/>
      <c r="UPH235" s="287"/>
      <c r="UPI235" s="287"/>
      <c r="UPJ235" s="287"/>
      <c r="UPK235" s="287"/>
      <c r="UPL235" s="287"/>
      <c r="UPM235" s="287"/>
      <c r="UPN235" s="287"/>
      <c r="UPO235" s="287"/>
      <c r="UPP235" s="287"/>
      <c r="UPQ235" s="287"/>
      <c r="UPR235" s="287"/>
      <c r="UPS235" s="287"/>
      <c r="UPT235" s="287"/>
      <c r="UPU235" s="287"/>
      <c r="UPV235" s="287"/>
      <c r="UPW235" s="287"/>
      <c r="UPX235" s="287"/>
      <c r="UPY235" s="287"/>
      <c r="UPZ235" s="287"/>
      <c r="UQA235" s="287"/>
      <c r="UQB235" s="287"/>
      <c r="UQC235" s="287"/>
      <c r="UQD235" s="287"/>
      <c r="UQE235" s="287"/>
      <c r="UQF235" s="287"/>
      <c r="UQG235" s="287"/>
      <c r="UQH235" s="287"/>
      <c r="UQI235" s="287"/>
      <c r="UQJ235" s="287"/>
      <c r="UQK235" s="287"/>
      <c r="UQL235" s="287"/>
      <c r="UQM235" s="287"/>
      <c r="UQN235" s="287"/>
      <c r="UQO235" s="287"/>
      <c r="UQP235" s="287"/>
      <c r="UQQ235" s="287"/>
      <c r="UQR235" s="287"/>
      <c r="UQS235" s="287"/>
      <c r="UQT235" s="287"/>
      <c r="UQU235" s="287"/>
      <c r="UQV235" s="287"/>
      <c r="UQW235" s="287"/>
      <c r="UQX235" s="287"/>
      <c r="UQY235" s="287"/>
      <c r="UQZ235" s="287"/>
      <c r="URA235" s="287"/>
      <c r="URB235" s="287"/>
      <c r="URC235" s="287"/>
      <c r="URD235" s="287"/>
      <c r="URE235" s="287"/>
      <c r="URF235" s="287"/>
      <c r="URG235" s="287"/>
      <c r="URH235" s="287"/>
      <c r="URI235" s="287"/>
      <c r="URJ235" s="287"/>
      <c r="URK235" s="287"/>
      <c r="URL235" s="287"/>
      <c r="URM235" s="287"/>
      <c r="URN235" s="287"/>
      <c r="URO235" s="287"/>
      <c r="URP235" s="287"/>
      <c r="URQ235" s="287"/>
      <c r="URR235" s="287"/>
      <c r="URS235" s="287"/>
      <c r="URT235" s="287"/>
      <c r="URU235" s="287"/>
      <c r="URV235" s="287"/>
      <c r="URW235" s="287"/>
      <c r="URX235" s="287"/>
      <c r="URY235" s="287"/>
      <c r="URZ235" s="287"/>
      <c r="USA235" s="287"/>
      <c r="USB235" s="287"/>
      <c r="USC235" s="287"/>
      <c r="USD235" s="287"/>
      <c r="USE235" s="287"/>
      <c r="USF235" s="287"/>
      <c r="USG235" s="287"/>
      <c r="USH235" s="287"/>
      <c r="USI235" s="287"/>
      <c r="USJ235" s="287"/>
      <c r="USK235" s="287"/>
      <c r="USL235" s="287"/>
      <c r="USM235" s="287"/>
      <c r="USN235" s="287"/>
      <c r="USO235" s="287"/>
      <c r="USP235" s="287"/>
      <c r="USQ235" s="287"/>
      <c r="USR235" s="287"/>
      <c r="USS235" s="287"/>
      <c r="UST235" s="287"/>
      <c r="USU235" s="287"/>
      <c r="USV235" s="287"/>
      <c r="USW235" s="287"/>
      <c r="USX235" s="287"/>
      <c r="USY235" s="287"/>
      <c r="USZ235" s="287"/>
      <c r="UTA235" s="287"/>
      <c r="UTB235" s="287"/>
      <c r="UTC235" s="287"/>
      <c r="UTD235" s="287"/>
      <c r="UTE235" s="287"/>
      <c r="UTF235" s="287"/>
      <c r="UTG235" s="287"/>
      <c r="UTH235" s="287"/>
      <c r="UTI235" s="287"/>
      <c r="UTJ235" s="287"/>
      <c r="UTK235" s="287"/>
      <c r="UTL235" s="287"/>
      <c r="UTM235" s="287"/>
      <c r="UTN235" s="287"/>
      <c r="UTO235" s="287"/>
      <c r="UTP235" s="287"/>
      <c r="UTQ235" s="287"/>
      <c r="UTR235" s="287"/>
      <c r="UTS235" s="287"/>
      <c r="UTT235" s="287"/>
      <c r="UTU235" s="287"/>
      <c r="UTV235" s="287"/>
      <c r="UTW235" s="287"/>
      <c r="UTX235" s="287"/>
      <c r="UTY235" s="287"/>
      <c r="UTZ235" s="287"/>
      <c r="UUA235" s="287"/>
      <c r="UUB235" s="287"/>
      <c r="UUC235" s="287"/>
      <c r="UUD235" s="287"/>
      <c r="UUE235" s="287"/>
      <c r="UUF235" s="287"/>
      <c r="UUG235" s="287"/>
      <c r="UUH235" s="287"/>
      <c r="UUI235" s="287"/>
      <c r="UUJ235" s="287"/>
      <c r="UUK235" s="287"/>
      <c r="UUL235" s="287"/>
      <c r="UUM235" s="287"/>
      <c r="UUN235" s="287"/>
      <c r="UUO235" s="287"/>
      <c r="UUP235" s="287"/>
      <c r="UUQ235" s="287"/>
      <c r="UUR235" s="287"/>
      <c r="UUS235" s="287"/>
      <c r="UUT235" s="287"/>
      <c r="UUU235" s="287"/>
      <c r="UUV235" s="287"/>
      <c r="UUW235" s="287"/>
      <c r="UUX235" s="287"/>
      <c r="UUY235" s="287"/>
      <c r="UUZ235" s="287"/>
      <c r="UVA235" s="287"/>
      <c r="UVB235" s="287"/>
      <c r="UVC235" s="287"/>
      <c r="UVD235" s="287"/>
      <c r="UVE235" s="287"/>
      <c r="UVF235" s="287"/>
      <c r="UVG235" s="287"/>
      <c r="UVH235" s="287"/>
      <c r="UVI235" s="287"/>
      <c r="UVJ235" s="287"/>
      <c r="UVK235" s="287"/>
      <c r="UVL235" s="287"/>
      <c r="UVM235" s="287"/>
      <c r="UVN235" s="287"/>
      <c r="UVO235" s="287"/>
      <c r="UVP235" s="287"/>
      <c r="UVQ235" s="287"/>
      <c r="UVR235" s="287"/>
      <c r="UVS235" s="287"/>
      <c r="UVT235" s="287"/>
      <c r="UVU235" s="287"/>
      <c r="UVV235" s="287"/>
      <c r="UVW235" s="287"/>
      <c r="UVX235" s="287"/>
      <c r="UVY235" s="287"/>
      <c r="UVZ235" s="287"/>
      <c r="UWA235" s="287"/>
      <c r="UWB235" s="287"/>
      <c r="UWC235" s="287"/>
      <c r="UWD235" s="287"/>
      <c r="UWE235" s="287"/>
      <c r="UWF235" s="287"/>
      <c r="UWG235" s="287"/>
      <c r="UWH235" s="287"/>
      <c r="UWI235" s="287"/>
      <c r="UWJ235" s="287"/>
      <c r="UWK235" s="287"/>
      <c r="UWL235" s="287"/>
      <c r="UWM235" s="287"/>
      <c r="UWN235" s="287"/>
      <c r="UWO235" s="287"/>
      <c r="UWP235" s="287"/>
      <c r="UWQ235" s="287"/>
      <c r="UWR235" s="287"/>
      <c r="UWS235" s="287"/>
      <c r="UWT235" s="287"/>
      <c r="UWU235" s="287"/>
      <c r="UWV235" s="287"/>
      <c r="UWW235" s="287"/>
      <c r="UWX235" s="287"/>
      <c r="UWY235" s="287"/>
      <c r="UWZ235" s="287"/>
      <c r="UXA235" s="287"/>
      <c r="UXB235" s="287"/>
      <c r="UXC235" s="287"/>
      <c r="UXD235" s="287"/>
      <c r="UXE235" s="287"/>
      <c r="UXF235" s="287"/>
      <c r="UXG235" s="287"/>
      <c r="UXH235" s="287"/>
      <c r="UXI235" s="287"/>
      <c r="UXJ235" s="287"/>
      <c r="UXK235" s="287"/>
      <c r="UXL235" s="287"/>
      <c r="UXM235" s="287"/>
      <c r="UXN235" s="287"/>
      <c r="UXO235" s="287"/>
      <c r="UXP235" s="287"/>
      <c r="UXQ235" s="287"/>
      <c r="UXR235" s="287"/>
      <c r="UXS235" s="287"/>
      <c r="UXT235" s="287"/>
      <c r="UXU235" s="287"/>
      <c r="UXV235" s="287"/>
      <c r="UXW235" s="287"/>
      <c r="UXX235" s="287"/>
      <c r="UXY235" s="287"/>
      <c r="UXZ235" s="287"/>
      <c r="UYA235" s="287"/>
      <c r="UYB235" s="287"/>
      <c r="UYC235" s="287"/>
      <c r="UYD235" s="287"/>
      <c r="UYE235" s="287"/>
      <c r="UYF235" s="287"/>
      <c r="UYG235" s="287"/>
      <c r="UYH235" s="287"/>
      <c r="UYI235" s="287"/>
      <c r="UYJ235" s="287"/>
      <c r="UYK235" s="287"/>
      <c r="UYL235" s="287"/>
      <c r="UYM235" s="287"/>
      <c r="UYN235" s="287"/>
      <c r="UYO235" s="287"/>
      <c r="UYP235" s="287"/>
      <c r="UYQ235" s="287"/>
      <c r="UYR235" s="287"/>
      <c r="UYS235" s="287"/>
      <c r="UYT235" s="287"/>
      <c r="UYU235" s="287"/>
      <c r="UYV235" s="287"/>
      <c r="UYW235" s="287"/>
      <c r="UYX235" s="287"/>
      <c r="UYY235" s="287"/>
      <c r="UYZ235" s="287"/>
      <c r="UZA235" s="287"/>
      <c r="UZB235" s="287"/>
      <c r="UZC235" s="287"/>
      <c r="UZD235" s="287"/>
      <c r="UZE235" s="287"/>
      <c r="UZF235" s="287"/>
      <c r="UZG235" s="287"/>
      <c r="UZH235" s="287"/>
      <c r="UZI235" s="287"/>
      <c r="UZJ235" s="287"/>
      <c r="UZK235" s="287"/>
      <c r="UZL235" s="287"/>
      <c r="UZM235" s="287"/>
      <c r="UZN235" s="287"/>
      <c r="UZO235" s="287"/>
      <c r="UZP235" s="287"/>
      <c r="UZQ235" s="287"/>
      <c r="UZR235" s="287"/>
      <c r="UZS235" s="287"/>
      <c r="UZT235" s="287"/>
      <c r="UZU235" s="287"/>
      <c r="UZV235" s="287"/>
      <c r="UZW235" s="287"/>
      <c r="UZX235" s="287"/>
      <c r="UZY235" s="287"/>
      <c r="UZZ235" s="287"/>
      <c r="VAA235" s="287"/>
      <c r="VAB235" s="287"/>
      <c r="VAC235" s="287"/>
      <c r="VAD235" s="287"/>
      <c r="VAE235" s="287"/>
      <c r="VAF235" s="287"/>
      <c r="VAG235" s="287"/>
      <c r="VAH235" s="287"/>
      <c r="VAI235" s="287"/>
      <c r="VAJ235" s="287"/>
      <c r="VAK235" s="287"/>
      <c r="VAL235" s="287"/>
      <c r="VAM235" s="287"/>
      <c r="VAN235" s="287"/>
      <c r="VAO235" s="287"/>
      <c r="VAP235" s="287"/>
      <c r="VAQ235" s="287"/>
      <c r="VAR235" s="287"/>
      <c r="VAS235" s="287"/>
      <c r="VAT235" s="287"/>
      <c r="VAU235" s="287"/>
      <c r="VAV235" s="287"/>
      <c r="VAW235" s="287"/>
      <c r="VAX235" s="287"/>
      <c r="VAY235" s="287"/>
      <c r="VAZ235" s="287"/>
      <c r="VBA235" s="287"/>
      <c r="VBB235" s="287"/>
      <c r="VBC235" s="287"/>
      <c r="VBD235" s="287"/>
      <c r="VBE235" s="287"/>
      <c r="VBF235" s="287"/>
      <c r="VBG235" s="287"/>
      <c r="VBH235" s="287"/>
      <c r="VBI235" s="287"/>
      <c r="VBJ235" s="287"/>
      <c r="VBK235" s="287"/>
      <c r="VBL235" s="287"/>
      <c r="VBM235" s="287"/>
      <c r="VBN235" s="287"/>
      <c r="VBO235" s="287"/>
      <c r="VBP235" s="287"/>
      <c r="VBQ235" s="287"/>
      <c r="VBR235" s="287"/>
      <c r="VBS235" s="287"/>
      <c r="VBT235" s="287"/>
      <c r="VBU235" s="287"/>
      <c r="VBV235" s="287"/>
      <c r="VBW235" s="287"/>
      <c r="VBX235" s="287"/>
      <c r="VBY235" s="287"/>
      <c r="VBZ235" s="287"/>
      <c r="VCA235" s="287"/>
      <c r="VCB235" s="287"/>
      <c r="VCC235" s="287"/>
      <c r="VCD235" s="287"/>
      <c r="VCE235" s="287"/>
      <c r="VCF235" s="287"/>
      <c r="VCG235" s="287"/>
      <c r="VCH235" s="287"/>
      <c r="VCI235" s="287"/>
      <c r="VCJ235" s="287"/>
      <c r="VCK235" s="287"/>
      <c r="VCL235" s="287"/>
      <c r="VCM235" s="287"/>
      <c r="VCN235" s="287"/>
      <c r="VCO235" s="287"/>
      <c r="VCP235" s="287"/>
      <c r="VCQ235" s="287"/>
      <c r="VCR235" s="287"/>
      <c r="VCS235" s="287"/>
      <c r="VCT235" s="287"/>
      <c r="VCU235" s="287"/>
      <c r="VCV235" s="287"/>
      <c r="VCW235" s="287"/>
      <c r="VCX235" s="287"/>
      <c r="VCY235" s="287"/>
      <c r="VCZ235" s="287"/>
      <c r="VDA235" s="287"/>
      <c r="VDB235" s="287"/>
      <c r="VDC235" s="287"/>
      <c r="VDD235" s="287"/>
      <c r="VDE235" s="287"/>
      <c r="VDF235" s="287"/>
      <c r="VDG235" s="287"/>
      <c r="VDH235" s="287"/>
      <c r="VDI235" s="287"/>
      <c r="VDJ235" s="287"/>
      <c r="VDK235" s="287"/>
      <c r="VDL235" s="287"/>
      <c r="VDM235" s="287"/>
      <c r="VDN235" s="287"/>
      <c r="VDO235" s="287"/>
      <c r="VDP235" s="287"/>
      <c r="VDQ235" s="287"/>
      <c r="VDR235" s="287"/>
      <c r="VDS235" s="287"/>
      <c r="VDT235" s="287"/>
      <c r="VDU235" s="287"/>
      <c r="VDV235" s="287"/>
      <c r="VDW235" s="287"/>
      <c r="VDX235" s="287"/>
      <c r="VDY235" s="287"/>
      <c r="VDZ235" s="287"/>
      <c r="VEA235" s="287"/>
      <c r="VEB235" s="287"/>
      <c r="VEC235" s="287"/>
      <c r="VED235" s="287"/>
      <c r="VEE235" s="287"/>
      <c r="VEF235" s="287"/>
      <c r="VEG235" s="287"/>
      <c r="VEH235" s="287"/>
      <c r="VEI235" s="287"/>
      <c r="VEJ235" s="287"/>
      <c r="VEK235" s="287"/>
      <c r="VEL235" s="287"/>
      <c r="VEM235" s="287"/>
      <c r="VEN235" s="287"/>
      <c r="VEO235" s="287"/>
      <c r="VEP235" s="287"/>
      <c r="VEQ235" s="287"/>
      <c r="VER235" s="287"/>
      <c r="VES235" s="287"/>
      <c r="VET235" s="287"/>
      <c r="VEU235" s="287"/>
      <c r="VEV235" s="287"/>
      <c r="VEW235" s="287"/>
      <c r="VEX235" s="287"/>
      <c r="VEY235" s="287"/>
      <c r="VEZ235" s="287"/>
      <c r="VFA235" s="287"/>
      <c r="VFB235" s="287"/>
      <c r="VFC235" s="287"/>
      <c r="VFD235" s="287"/>
      <c r="VFE235" s="287"/>
      <c r="VFF235" s="287"/>
      <c r="VFG235" s="287"/>
      <c r="VFH235" s="287"/>
      <c r="VFI235" s="287"/>
      <c r="VFJ235" s="287"/>
      <c r="VFK235" s="287"/>
      <c r="VFL235" s="287"/>
      <c r="VFM235" s="287"/>
      <c r="VFN235" s="287"/>
      <c r="VFO235" s="287"/>
      <c r="VFP235" s="287"/>
      <c r="VFQ235" s="287"/>
      <c r="VFR235" s="287"/>
      <c r="VFS235" s="287"/>
      <c r="VFT235" s="287"/>
      <c r="VFU235" s="287"/>
      <c r="VFV235" s="287"/>
      <c r="VFW235" s="287"/>
      <c r="VFX235" s="287"/>
      <c r="VFY235" s="287"/>
      <c r="VFZ235" s="287"/>
      <c r="VGA235" s="287"/>
      <c r="VGB235" s="287"/>
      <c r="VGC235" s="287"/>
      <c r="VGD235" s="287"/>
      <c r="VGE235" s="287"/>
      <c r="VGF235" s="287"/>
      <c r="VGG235" s="287"/>
      <c r="VGH235" s="287"/>
      <c r="VGI235" s="287"/>
      <c r="VGJ235" s="287"/>
      <c r="VGK235" s="287"/>
      <c r="VGL235" s="287"/>
      <c r="VGM235" s="287"/>
      <c r="VGN235" s="287"/>
      <c r="VGO235" s="287"/>
      <c r="VGP235" s="287"/>
      <c r="VGQ235" s="287"/>
      <c r="VGR235" s="287"/>
      <c r="VGS235" s="287"/>
      <c r="VGT235" s="287"/>
      <c r="VGU235" s="287"/>
      <c r="VGV235" s="287"/>
      <c r="VGW235" s="287"/>
      <c r="VGX235" s="287"/>
      <c r="VGY235" s="287"/>
      <c r="VGZ235" s="287"/>
      <c r="VHA235" s="287"/>
      <c r="VHB235" s="287"/>
      <c r="VHC235" s="287"/>
      <c r="VHD235" s="287"/>
      <c r="VHE235" s="287"/>
      <c r="VHF235" s="287"/>
      <c r="VHG235" s="287"/>
      <c r="VHH235" s="287"/>
      <c r="VHI235" s="287"/>
      <c r="VHJ235" s="287"/>
      <c r="VHK235" s="287"/>
      <c r="VHL235" s="287"/>
      <c r="VHM235" s="287"/>
      <c r="VHN235" s="287"/>
      <c r="VHO235" s="287"/>
      <c r="VHP235" s="287"/>
      <c r="VHQ235" s="287"/>
      <c r="VHR235" s="287"/>
      <c r="VHS235" s="287"/>
      <c r="VHT235" s="287"/>
      <c r="VHU235" s="287"/>
      <c r="VHV235" s="287"/>
      <c r="VHW235" s="287"/>
      <c r="VHX235" s="287"/>
      <c r="VHY235" s="287"/>
      <c r="VHZ235" s="287"/>
      <c r="VIA235" s="287"/>
      <c r="VIB235" s="287"/>
      <c r="VIC235" s="287"/>
      <c r="VID235" s="287"/>
      <c r="VIE235" s="287"/>
      <c r="VIF235" s="287"/>
      <c r="VIG235" s="287"/>
      <c r="VIH235" s="287"/>
      <c r="VII235" s="287"/>
      <c r="VIJ235" s="287"/>
      <c r="VIK235" s="287"/>
      <c r="VIL235" s="287"/>
      <c r="VIM235" s="287"/>
      <c r="VIN235" s="287"/>
      <c r="VIO235" s="287"/>
      <c r="VIP235" s="287"/>
      <c r="VIQ235" s="287"/>
      <c r="VIR235" s="287"/>
      <c r="VIS235" s="287"/>
      <c r="VIT235" s="287"/>
      <c r="VIU235" s="287"/>
      <c r="VIV235" s="287"/>
      <c r="VIW235" s="287"/>
      <c r="VIX235" s="287"/>
      <c r="VIY235" s="287"/>
      <c r="VIZ235" s="287"/>
      <c r="VJA235" s="287"/>
      <c r="VJB235" s="287"/>
      <c r="VJC235" s="287"/>
      <c r="VJD235" s="287"/>
      <c r="VJE235" s="287"/>
      <c r="VJF235" s="287"/>
      <c r="VJG235" s="287"/>
      <c r="VJH235" s="287"/>
      <c r="VJI235" s="287"/>
      <c r="VJJ235" s="287"/>
      <c r="VJK235" s="287"/>
      <c r="VJL235" s="287"/>
      <c r="VJM235" s="287"/>
      <c r="VJN235" s="287"/>
      <c r="VJO235" s="287"/>
      <c r="VJP235" s="287"/>
      <c r="VJQ235" s="287"/>
      <c r="VJR235" s="287"/>
      <c r="VJS235" s="287"/>
      <c r="VJT235" s="287"/>
      <c r="VJU235" s="287"/>
      <c r="VJV235" s="287"/>
      <c r="VJW235" s="287"/>
      <c r="VJX235" s="287"/>
      <c r="VJY235" s="287"/>
      <c r="VJZ235" s="287"/>
      <c r="VKA235" s="287"/>
      <c r="VKB235" s="287"/>
      <c r="VKC235" s="287"/>
      <c r="VKD235" s="287"/>
      <c r="VKE235" s="287"/>
      <c r="VKF235" s="287"/>
      <c r="VKG235" s="287"/>
      <c r="VKH235" s="287"/>
      <c r="VKI235" s="287"/>
      <c r="VKJ235" s="287"/>
      <c r="VKK235" s="287"/>
      <c r="VKL235" s="287"/>
      <c r="VKM235" s="287"/>
      <c r="VKN235" s="287"/>
      <c r="VKO235" s="287"/>
      <c r="VKP235" s="287"/>
      <c r="VKQ235" s="287"/>
      <c r="VKR235" s="287"/>
      <c r="VKS235" s="287"/>
      <c r="VKT235" s="287"/>
      <c r="VKU235" s="287"/>
      <c r="VKV235" s="287"/>
      <c r="VKW235" s="287"/>
      <c r="VKX235" s="287"/>
      <c r="VKY235" s="287"/>
      <c r="VKZ235" s="287"/>
      <c r="VLA235" s="287"/>
      <c r="VLB235" s="287"/>
      <c r="VLC235" s="287"/>
      <c r="VLD235" s="287"/>
      <c r="VLE235" s="287"/>
      <c r="VLF235" s="287"/>
      <c r="VLG235" s="287"/>
      <c r="VLH235" s="287"/>
      <c r="VLI235" s="287"/>
      <c r="VLJ235" s="287"/>
      <c r="VLK235" s="287"/>
      <c r="VLL235" s="287"/>
      <c r="VLM235" s="287"/>
      <c r="VLN235" s="287"/>
      <c r="VLO235" s="287"/>
      <c r="VLP235" s="287"/>
      <c r="VLQ235" s="287"/>
      <c r="VLR235" s="287"/>
      <c r="VLS235" s="287"/>
      <c r="VLT235" s="287"/>
      <c r="VLU235" s="287"/>
      <c r="VLV235" s="287"/>
      <c r="VLW235" s="287"/>
      <c r="VLX235" s="287"/>
      <c r="VLY235" s="287"/>
      <c r="VLZ235" s="287"/>
      <c r="VMA235" s="287"/>
      <c r="VMB235" s="287"/>
      <c r="VMC235" s="287"/>
      <c r="VMD235" s="287"/>
      <c r="VME235" s="287"/>
      <c r="VMF235" s="287"/>
      <c r="VMG235" s="287"/>
      <c r="VMH235" s="287"/>
      <c r="VMI235" s="287"/>
      <c r="VMJ235" s="287"/>
      <c r="VMK235" s="287"/>
      <c r="VML235" s="287"/>
      <c r="VMM235" s="287"/>
      <c r="VMN235" s="287"/>
      <c r="VMO235" s="287"/>
      <c r="VMP235" s="287"/>
      <c r="VMQ235" s="287"/>
      <c r="VMR235" s="287"/>
      <c r="VMS235" s="287"/>
      <c r="VMT235" s="287"/>
      <c r="VMU235" s="287"/>
      <c r="VMV235" s="287"/>
      <c r="VMW235" s="287"/>
      <c r="VMX235" s="287"/>
      <c r="VMY235" s="287"/>
      <c r="VMZ235" s="287"/>
      <c r="VNA235" s="287"/>
      <c r="VNB235" s="287"/>
      <c r="VNC235" s="287"/>
      <c r="VND235" s="287"/>
      <c r="VNE235" s="287"/>
      <c r="VNF235" s="287"/>
      <c r="VNG235" s="287"/>
      <c r="VNH235" s="287"/>
      <c r="VNI235" s="287"/>
      <c r="VNJ235" s="287"/>
      <c r="VNK235" s="287"/>
      <c r="VNL235" s="287"/>
      <c r="VNM235" s="287"/>
      <c r="VNN235" s="287"/>
      <c r="VNO235" s="287"/>
      <c r="VNP235" s="287"/>
      <c r="VNQ235" s="287"/>
      <c r="VNR235" s="287"/>
      <c r="VNS235" s="287"/>
      <c r="VNT235" s="287"/>
      <c r="VNU235" s="287"/>
      <c r="VNV235" s="287"/>
      <c r="VNW235" s="287"/>
      <c r="VNX235" s="287"/>
      <c r="VNY235" s="287"/>
      <c r="VNZ235" s="287"/>
      <c r="VOA235" s="287"/>
      <c r="VOB235" s="287"/>
      <c r="VOC235" s="287"/>
      <c r="VOD235" s="287"/>
      <c r="VOE235" s="287"/>
      <c r="VOF235" s="287"/>
      <c r="VOG235" s="287"/>
      <c r="VOH235" s="287"/>
      <c r="VOI235" s="287"/>
      <c r="VOJ235" s="287"/>
      <c r="VOK235" s="287"/>
      <c r="VOL235" s="287"/>
      <c r="VOM235" s="287"/>
      <c r="VON235" s="287"/>
      <c r="VOO235" s="287"/>
      <c r="VOP235" s="287"/>
      <c r="VOQ235" s="287"/>
      <c r="VOR235" s="287"/>
      <c r="VOS235" s="287"/>
      <c r="VOT235" s="287"/>
      <c r="VOU235" s="287"/>
      <c r="VOV235" s="287"/>
      <c r="VOW235" s="287"/>
      <c r="VOX235" s="287"/>
      <c r="VOY235" s="287"/>
      <c r="VOZ235" s="287"/>
      <c r="VPA235" s="287"/>
      <c r="VPB235" s="287"/>
      <c r="VPC235" s="287"/>
      <c r="VPD235" s="287"/>
      <c r="VPE235" s="287"/>
      <c r="VPF235" s="287"/>
      <c r="VPG235" s="287"/>
      <c r="VPH235" s="287"/>
      <c r="VPI235" s="287"/>
      <c r="VPJ235" s="287"/>
      <c r="VPK235" s="287"/>
      <c r="VPL235" s="287"/>
      <c r="VPM235" s="287"/>
      <c r="VPN235" s="287"/>
      <c r="VPO235" s="287"/>
      <c r="VPP235" s="287"/>
      <c r="VPQ235" s="287"/>
      <c r="VPR235" s="287"/>
      <c r="VPS235" s="287"/>
      <c r="VPT235" s="287"/>
      <c r="VPU235" s="287"/>
      <c r="VPV235" s="287"/>
      <c r="VPW235" s="287"/>
      <c r="VPX235" s="287"/>
      <c r="VPY235" s="287"/>
      <c r="VPZ235" s="287"/>
      <c r="VQA235" s="287"/>
      <c r="VQB235" s="287"/>
      <c r="VQC235" s="287"/>
      <c r="VQD235" s="287"/>
      <c r="VQE235" s="287"/>
      <c r="VQF235" s="287"/>
      <c r="VQG235" s="287"/>
      <c r="VQH235" s="287"/>
      <c r="VQI235" s="287"/>
      <c r="VQJ235" s="287"/>
      <c r="VQK235" s="287"/>
      <c r="VQL235" s="287"/>
      <c r="VQM235" s="287"/>
      <c r="VQN235" s="287"/>
      <c r="VQO235" s="287"/>
      <c r="VQP235" s="287"/>
      <c r="VQQ235" s="287"/>
      <c r="VQR235" s="287"/>
      <c r="VQS235" s="287"/>
      <c r="VQT235" s="287"/>
      <c r="VQU235" s="287"/>
      <c r="VQV235" s="287"/>
      <c r="VQW235" s="287"/>
      <c r="VQX235" s="287"/>
      <c r="VQY235" s="287"/>
      <c r="VQZ235" s="287"/>
      <c r="VRA235" s="287"/>
      <c r="VRB235" s="287"/>
      <c r="VRC235" s="287"/>
      <c r="VRD235" s="287"/>
      <c r="VRE235" s="287"/>
      <c r="VRF235" s="287"/>
      <c r="VRG235" s="287"/>
      <c r="VRH235" s="287"/>
      <c r="VRI235" s="287"/>
      <c r="VRJ235" s="287"/>
      <c r="VRK235" s="287"/>
      <c r="VRL235" s="287"/>
      <c r="VRM235" s="287"/>
      <c r="VRN235" s="287"/>
      <c r="VRO235" s="287"/>
      <c r="VRP235" s="287"/>
      <c r="VRQ235" s="287"/>
      <c r="VRR235" s="287"/>
      <c r="VRS235" s="287"/>
      <c r="VRT235" s="287"/>
      <c r="VRU235" s="287"/>
      <c r="VRV235" s="287"/>
      <c r="VRW235" s="287"/>
      <c r="VRX235" s="287"/>
      <c r="VRY235" s="287"/>
      <c r="VRZ235" s="287"/>
      <c r="VSA235" s="287"/>
      <c r="VSB235" s="287"/>
      <c r="VSC235" s="287"/>
      <c r="VSD235" s="287"/>
      <c r="VSE235" s="287"/>
      <c r="VSF235" s="287"/>
      <c r="VSG235" s="287"/>
      <c r="VSH235" s="287"/>
      <c r="VSI235" s="287"/>
      <c r="VSJ235" s="287"/>
      <c r="VSK235" s="287"/>
      <c r="VSL235" s="287"/>
      <c r="VSM235" s="287"/>
      <c r="VSN235" s="287"/>
      <c r="VSO235" s="287"/>
      <c r="VSP235" s="287"/>
      <c r="VSQ235" s="287"/>
      <c r="VSR235" s="287"/>
      <c r="VSS235" s="287"/>
      <c r="VST235" s="287"/>
      <c r="VSU235" s="287"/>
      <c r="VSV235" s="287"/>
      <c r="VSW235" s="287"/>
      <c r="VSX235" s="287"/>
      <c r="VSY235" s="287"/>
      <c r="VSZ235" s="287"/>
      <c r="VTA235" s="287"/>
      <c r="VTB235" s="287"/>
      <c r="VTC235" s="287"/>
      <c r="VTD235" s="287"/>
      <c r="VTE235" s="287"/>
      <c r="VTF235" s="287"/>
      <c r="VTG235" s="287"/>
      <c r="VTH235" s="287"/>
      <c r="VTI235" s="287"/>
      <c r="VTJ235" s="287"/>
      <c r="VTK235" s="287"/>
      <c r="VTL235" s="287"/>
      <c r="VTM235" s="287"/>
      <c r="VTN235" s="287"/>
      <c r="VTO235" s="287"/>
      <c r="VTP235" s="287"/>
      <c r="VTQ235" s="287"/>
      <c r="VTR235" s="287"/>
      <c r="VTS235" s="287"/>
      <c r="VTT235" s="287"/>
      <c r="VTU235" s="287"/>
      <c r="VTV235" s="287"/>
      <c r="VTW235" s="287"/>
      <c r="VTX235" s="287"/>
      <c r="VTY235" s="287"/>
      <c r="VTZ235" s="287"/>
      <c r="VUA235" s="287"/>
      <c r="VUB235" s="287"/>
      <c r="VUC235" s="287"/>
      <c r="VUD235" s="287"/>
      <c r="VUE235" s="287"/>
      <c r="VUF235" s="287"/>
      <c r="VUG235" s="287"/>
      <c r="VUH235" s="287"/>
      <c r="VUI235" s="287"/>
      <c r="VUJ235" s="287"/>
      <c r="VUK235" s="287"/>
      <c r="VUL235" s="287"/>
      <c r="VUM235" s="287"/>
      <c r="VUN235" s="287"/>
      <c r="VUO235" s="287"/>
      <c r="VUP235" s="287"/>
      <c r="VUQ235" s="287"/>
      <c r="VUR235" s="287"/>
      <c r="VUS235" s="287"/>
      <c r="VUT235" s="287"/>
      <c r="VUU235" s="287"/>
      <c r="VUV235" s="287"/>
      <c r="VUW235" s="287"/>
      <c r="VUX235" s="287"/>
      <c r="VUY235" s="287"/>
      <c r="VUZ235" s="287"/>
      <c r="VVA235" s="287"/>
      <c r="VVB235" s="287"/>
      <c r="VVC235" s="287"/>
      <c r="VVD235" s="287"/>
      <c r="VVE235" s="287"/>
      <c r="VVF235" s="287"/>
      <c r="VVG235" s="287"/>
      <c r="VVH235" s="287"/>
      <c r="VVI235" s="287"/>
      <c r="VVJ235" s="287"/>
      <c r="VVK235" s="287"/>
      <c r="VVL235" s="287"/>
      <c r="VVM235" s="287"/>
      <c r="VVN235" s="287"/>
      <c r="VVO235" s="287"/>
      <c r="VVP235" s="287"/>
      <c r="VVQ235" s="287"/>
      <c r="VVR235" s="287"/>
      <c r="VVS235" s="287"/>
      <c r="VVT235" s="287"/>
      <c r="VVU235" s="287"/>
      <c r="VVV235" s="287"/>
      <c r="VVW235" s="287"/>
      <c r="VVX235" s="287"/>
      <c r="VVY235" s="287"/>
      <c r="VVZ235" s="287"/>
      <c r="VWA235" s="287"/>
      <c r="VWB235" s="287"/>
      <c r="VWC235" s="287"/>
      <c r="VWD235" s="287"/>
      <c r="VWE235" s="287"/>
      <c r="VWF235" s="287"/>
      <c r="VWG235" s="287"/>
      <c r="VWH235" s="287"/>
      <c r="VWI235" s="287"/>
      <c r="VWJ235" s="287"/>
      <c r="VWK235" s="287"/>
      <c r="VWL235" s="287"/>
      <c r="VWM235" s="287"/>
      <c r="VWN235" s="287"/>
      <c r="VWO235" s="287"/>
      <c r="VWP235" s="287"/>
      <c r="VWQ235" s="287"/>
      <c r="VWR235" s="287"/>
      <c r="VWS235" s="287"/>
      <c r="VWT235" s="287"/>
      <c r="VWU235" s="287"/>
      <c r="VWV235" s="287"/>
      <c r="VWW235" s="287"/>
      <c r="VWX235" s="287"/>
      <c r="VWY235" s="287"/>
      <c r="VWZ235" s="287"/>
      <c r="VXA235" s="287"/>
      <c r="VXB235" s="287"/>
      <c r="VXC235" s="287"/>
      <c r="VXD235" s="287"/>
      <c r="VXE235" s="287"/>
      <c r="VXF235" s="287"/>
      <c r="VXG235" s="287"/>
      <c r="VXH235" s="287"/>
      <c r="VXI235" s="287"/>
      <c r="VXJ235" s="287"/>
      <c r="VXK235" s="287"/>
      <c r="VXL235" s="287"/>
      <c r="VXM235" s="287"/>
      <c r="VXN235" s="287"/>
      <c r="VXO235" s="287"/>
      <c r="VXP235" s="287"/>
      <c r="VXQ235" s="287"/>
      <c r="VXR235" s="287"/>
      <c r="VXS235" s="287"/>
      <c r="VXT235" s="287"/>
      <c r="VXU235" s="287"/>
      <c r="VXV235" s="287"/>
      <c r="VXW235" s="287"/>
      <c r="VXX235" s="287"/>
      <c r="VXY235" s="287"/>
      <c r="VXZ235" s="287"/>
      <c r="VYA235" s="287"/>
      <c r="VYB235" s="287"/>
      <c r="VYC235" s="287"/>
      <c r="VYD235" s="287"/>
      <c r="VYE235" s="287"/>
      <c r="VYF235" s="287"/>
      <c r="VYG235" s="287"/>
      <c r="VYH235" s="287"/>
      <c r="VYI235" s="287"/>
      <c r="VYJ235" s="287"/>
      <c r="VYK235" s="287"/>
      <c r="VYL235" s="287"/>
      <c r="VYM235" s="287"/>
      <c r="VYN235" s="287"/>
      <c r="VYO235" s="287"/>
      <c r="VYP235" s="287"/>
      <c r="VYQ235" s="287"/>
      <c r="VYR235" s="287"/>
      <c r="VYS235" s="287"/>
      <c r="VYT235" s="287"/>
      <c r="VYU235" s="287"/>
      <c r="VYV235" s="287"/>
      <c r="VYW235" s="287"/>
      <c r="VYX235" s="287"/>
      <c r="VYY235" s="287"/>
      <c r="VYZ235" s="287"/>
      <c r="VZA235" s="287"/>
      <c r="VZB235" s="287"/>
      <c r="VZC235" s="287"/>
      <c r="VZD235" s="287"/>
      <c r="VZE235" s="287"/>
      <c r="VZF235" s="287"/>
      <c r="VZG235" s="287"/>
      <c r="VZH235" s="287"/>
      <c r="VZI235" s="287"/>
      <c r="VZJ235" s="287"/>
      <c r="VZK235" s="287"/>
      <c r="VZL235" s="287"/>
      <c r="VZM235" s="287"/>
      <c r="VZN235" s="287"/>
      <c r="VZO235" s="287"/>
      <c r="VZP235" s="287"/>
      <c r="VZQ235" s="287"/>
      <c r="VZR235" s="287"/>
      <c r="VZS235" s="287"/>
      <c r="VZT235" s="287"/>
      <c r="VZU235" s="287"/>
      <c r="VZV235" s="287"/>
      <c r="VZW235" s="287"/>
      <c r="VZX235" s="287"/>
      <c r="VZY235" s="287"/>
      <c r="VZZ235" s="287"/>
      <c r="WAA235" s="287"/>
      <c r="WAB235" s="287"/>
      <c r="WAC235" s="287"/>
      <c r="WAD235" s="287"/>
      <c r="WAE235" s="287"/>
      <c r="WAF235" s="287"/>
      <c r="WAG235" s="287"/>
      <c r="WAH235" s="287"/>
      <c r="WAI235" s="287"/>
      <c r="WAJ235" s="287"/>
      <c r="WAK235" s="287"/>
      <c r="WAL235" s="287"/>
      <c r="WAM235" s="287"/>
      <c r="WAN235" s="287"/>
      <c r="WAO235" s="287"/>
      <c r="WAP235" s="287"/>
      <c r="WAQ235" s="287"/>
      <c r="WAR235" s="287"/>
      <c r="WAS235" s="287"/>
      <c r="WAT235" s="287"/>
      <c r="WAU235" s="287"/>
      <c r="WAV235" s="287"/>
      <c r="WAW235" s="287"/>
      <c r="WAX235" s="287"/>
      <c r="WAY235" s="287"/>
      <c r="WAZ235" s="287"/>
      <c r="WBA235" s="287"/>
      <c r="WBB235" s="287"/>
      <c r="WBC235" s="287"/>
      <c r="WBD235" s="287"/>
      <c r="WBE235" s="287"/>
      <c r="WBF235" s="287"/>
      <c r="WBG235" s="287"/>
      <c r="WBH235" s="287"/>
      <c r="WBI235" s="287"/>
      <c r="WBJ235" s="287"/>
      <c r="WBK235" s="287"/>
      <c r="WBL235" s="287"/>
      <c r="WBM235" s="287"/>
      <c r="WBN235" s="287"/>
      <c r="WBO235" s="287"/>
      <c r="WBP235" s="287"/>
      <c r="WBQ235" s="287"/>
      <c r="WBR235" s="287"/>
      <c r="WBS235" s="287"/>
      <c r="WBT235" s="287"/>
      <c r="WBU235" s="287"/>
      <c r="WBV235" s="287"/>
      <c r="WBW235" s="287"/>
      <c r="WBX235" s="287"/>
      <c r="WBY235" s="287"/>
      <c r="WBZ235" s="287"/>
      <c r="WCA235" s="287"/>
      <c r="WCB235" s="287"/>
      <c r="WCC235" s="287"/>
      <c r="WCD235" s="287"/>
      <c r="WCE235" s="287"/>
      <c r="WCF235" s="287"/>
      <c r="WCG235" s="287"/>
      <c r="WCH235" s="287"/>
      <c r="WCI235" s="287"/>
      <c r="WCJ235" s="287"/>
      <c r="WCK235" s="287"/>
      <c r="WCL235" s="287"/>
      <c r="WCM235" s="287"/>
      <c r="WCN235" s="287"/>
      <c r="WCO235" s="287"/>
      <c r="WCP235" s="287"/>
      <c r="WCQ235" s="287"/>
      <c r="WCR235" s="287"/>
      <c r="WCS235" s="287"/>
      <c r="WCT235" s="287"/>
      <c r="WCU235" s="287"/>
      <c r="WCV235" s="287"/>
      <c r="WCW235" s="287"/>
      <c r="WCX235" s="287"/>
      <c r="WCY235" s="287"/>
      <c r="WCZ235" s="287"/>
      <c r="WDA235" s="287"/>
      <c r="WDB235" s="287"/>
      <c r="WDC235" s="287"/>
      <c r="WDD235" s="287"/>
      <c r="WDE235" s="287"/>
      <c r="WDF235" s="287"/>
      <c r="WDG235" s="287"/>
      <c r="WDH235" s="287"/>
      <c r="WDI235" s="287"/>
      <c r="WDJ235" s="287"/>
      <c r="WDK235" s="287"/>
      <c r="WDL235" s="287"/>
      <c r="WDM235" s="287"/>
      <c r="WDN235" s="287"/>
      <c r="WDO235" s="287"/>
      <c r="WDP235" s="287"/>
      <c r="WDQ235" s="287"/>
      <c r="WDR235" s="287"/>
      <c r="WDS235" s="287"/>
      <c r="WDT235" s="287"/>
      <c r="WDU235" s="287"/>
      <c r="WDV235" s="287"/>
      <c r="WDW235" s="287"/>
      <c r="WDX235" s="287"/>
      <c r="WDY235" s="287"/>
      <c r="WDZ235" s="287"/>
      <c r="WEA235" s="287"/>
      <c r="WEB235" s="287"/>
      <c r="WEC235" s="287"/>
      <c r="WED235" s="287"/>
      <c r="WEE235" s="287"/>
      <c r="WEF235" s="287"/>
      <c r="WEG235" s="287"/>
      <c r="WEH235" s="287"/>
      <c r="WEI235" s="287"/>
      <c r="WEJ235" s="287"/>
      <c r="WEK235" s="287"/>
      <c r="WEL235" s="287"/>
      <c r="WEM235" s="287"/>
      <c r="WEN235" s="287"/>
      <c r="WEO235" s="287"/>
      <c r="WEP235" s="287"/>
      <c r="WEQ235" s="287"/>
      <c r="WER235" s="287"/>
      <c r="WES235" s="287"/>
      <c r="WET235" s="287"/>
      <c r="WEU235" s="287"/>
      <c r="WEV235" s="287"/>
      <c r="WEW235" s="287"/>
      <c r="WEX235" s="287"/>
      <c r="WEY235" s="287"/>
      <c r="WEZ235" s="287"/>
      <c r="WFA235" s="287"/>
      <c r="WFB235" s="287"/>
      <c r="WFC235" s="287"/>
      <c r="WFD235" s="287"/>
      <c r="WFE235" s="287"/>
      <c r="WFF235" s="287"/>
      <c r="WFG235" s="287"/>
      <c r="WFH235" s="287"/>
      <c r="WFI235" s="287"/>
      <c r="WFJ235" s="287"/>
      <c r="WFK235" s="287"/>
      <c r="WFL235" s="287"/>
      <c r="WFM235" s="287"/>
      <c r="WFN235" s="287"/>
      <c r="WFO235" s="287"/>
      <c r="WFP235" s="287"/>
      <c r="WFQ235" s="287"/>
      <c r="WFR235" s="287"/>
      <c r="WFS235" s="287"/>
      <c r="WFT235" s="287"/>
      <c r="WFU235" s="287"/>
      <c r="WFV235" s="287"/>
      <c r="WFW235" s="287"/>
      <c r="WFX235" s="287"/>
      <c r="WFY235" s="287"/>
      <c r="WFZ235" s="287"/>
      <c r="WGA235" s="287"/>
      <c r="WGB235" s="287"/>
      <c r="WGC235" s="287"/>
      <c r="WGD235" s="287"/>
      <c r="WGE235" s="287"/>
      <c r="WGF235" s="287"/>
      <c r="WGG235" s="287"/>
      <c r="WGH235" s="287"/>
      <c r="WGI235" s="287"/>
      <c r="WGJ235" s="287"/>
      <c r="WGK235" s="287"/>
      <c r="WGL235" s="287"/>
      <c r="WGM235" s="287"/>
      <c r="WGN235" s="287"/>
      <c r="WGO235" s="287"/>
      <c r="WGP235" s="287"/>
      <c r="WGQ235" s="287"/>
      <c r="WGR235" s="287"/>
      <c r="WGS235" s="287"/>
      <c r="WGT235" s="287"/>
      <c r="WGU235" s="287"/>
      <c r="WGV235" s="287"/>
      <c r="WGW235" s="287"/>
      <c r="WGX235" s="287"/>
      <c r="WGY235" s="287"/>
      <c r="WGZ235" s="287"/>
      <c r="WHA235" s="287"/>
      <c r="WHB235" s="287"/>
      <c r="WHC235" s="287"/>
      <c r="WHD235" s="287"/>
      <c r="WHE235" s="287"/>
      <c r="WHF235" s="287"/>
      <c r="WHG235" s="287"/>
      <c r="WHH235" s="287"/>
      <c r="WHI235" s="287"/>
      <c r="WHJ235" s="287"/>
      <c r="WHK235" s="287"/>
      <c r="WHL235" s="287"/>
      <c r="WHM235" s="287"/>
      <c r="WHN235" s="287"/>
      <c r="WHO235" s="287"/>
      <c r="WHP235" s="287"/>
      <c r="WHQ235" s="287"/>
      <c r="WHR235" s="287"/>
      <c r="WHS235" s="287"/>
      <c r="WHT235" s="287"/>
      <c r="WHU235" s="287"/>
      <c r="WHV235" s="287"/>
      <c r="WHW235" s="287"/>
      <c r="WHX235" s="287"/>
      <c r="WHY235" s="287"/>
      <c r="WHZ235" s="287"/>
      <c r="WIA235" s="287"/>
      <c r="WIB235" s="287"/>
      <c r="WIC235" s="287"/>
      <c r="WID235" s="287"/>
      <c r="WIE235" s="287"/>
      <c r="WIF235" s="287"/>
      <c r="WIG235" s="287"/>
      <c r="WIH235" s="287"/>
      <c r="WII235" s="287"/>
      <c r="WIJ235" s="287"/>
      <c r="WIK235" s="287"/>
      <c r="WIL235" s="287"/>
      <c r="WIM235" s="287"/>
      <c r="WIN235" s="287"/>
      <c r="WIO235" s="287"/>
      <c r="WIP235" s="287"/>
      <c r="WIQ235" s="287"/>
      <c r="WIR235" s="287"/>
      <c r="WIS235" s="287"/>
      <c r="WIT235" s="287"/>
      <c r="WIU235" s="287"/>
      <c r="WIV235" s="287"/>
      <c r="WIW235" s="287"/>
      <c r="WIX235" s="287"/>
      <c r="WIY235" s="287"/>
      <c r="WIZ235" s="287"/>
      <c r="WJA235" s="287"/>
      <c r="WJB235" s="287"/>
      <c r="WJC235" s="287"/>
      <c r="WJD235" s="287"/>
      <c r="WJE235" s="287"/>
      <c r="WJF235" s="287"/>
      <c r="WJG235" s="287"/>
      <c r="WJH235" s="287"/>
      <c r="WJI235" s="287"/>
      <c r="WJJ235" s="287"/>
      <c r="WJK235" s="287"/>
      <c r="WJL235" s="287"/>
      <c r="WJM235" s="287"/>
      <c r="WJN235" s="287"/>
      <c r="WJO235" s="287"/>
      <c r="WJP235" s="287"/>
      <c r="WJQ235" s="287"/>
      <c r="WJR235" s="287"/>
      <c r="WJS235" s="287"/>
      <c r="WJT235" s="287"/>
      <c r="WJU235" s="287"/>
      <c r="WJV235" s="287"/>
      <c r="WJW235" s="287"/>
      <c r="WJX235" s="287"/>
      <c r="WJY235" s="287"/>
      <c r="WJZ235" s="287"/>
      <c r="WKA235" s="287"/>
      <c r="WKB235" s="287"/>
      <c r="WKC235" s="287"/>
      <c r="WKD235" s="287"/>
      <c r="WKE235" s="287"/>
      <c r="WKF235" s="287"/>
      <c r="WKG235" s="287"/>
      <c r="WKH235" s="287"/>
      <c r="WKI235" s="287"/>
      <c r="WKJ235" s="287"/>
      <c r="WKK235" s="287"/>
      <c r="WKL235" s="287"/>
      <c r="WKM235" s="287"/>
      <c r="WKN235" s="287"/>
      <c r="WKO235" s="287"/>
      <c r="WKP235" s="287"/>
      <c r="WKQ235" s="287"/>
      <c r="WKR235" s="287"/>
      <c r="WKS235" s="287"/>
      <c r="WKT235" s="287"/>
      <c r="WKU235" s="287"/>
      <c r="WKV235" s="287"/>
      <c r="WKW235" s="287"/>
      <c r="WKX235" s="287"/>
      <c r="WKY235" s="287"/>
      <c r="WKZ235" s="287"/>
      <c r="WLA235" s="287"/>
      <c r="WLB235" s="287"/>
      <c r="WLC235" s="287"/>
      <c r="WLD235" s="287"/>
      <c r="WLE235" s="287"/>
      <c r="WLF235" s="287"/>
      <c r="WLG235" s="287"/>
      <c r="WLH235" s="287"/>
      <c r="WLI235" s="287"/>
      <c r="WLJ235" s="287"/>
      <c r="WLK235" s="287"/>
      <c r="WLL235" s="287"/>
      <c r="WLM235" s="287"/>
      <c r="WLN235" s="287"/>
      <c r="WLO235" s="287"/>
      <c r="WLP235" s="287"/>
      <c r="WLQ235" s="287"/>
      <c r="WLR235" s="287"/>
      <c r="WLS235" s="287"/>
      <c r="WLT235" s="287"/>
      <c r="WLU235" s="287"/>
      <c r="WLV235" s="287"/>
      <c r="WLW235" s="287"/>
      <c r="WLX235" s="287"/>
      <c r="WLY235" s="287"/>
      <c r="WLZ235" s="287"/>
      <c r="WMA235" s="287"/>
      <c r="WMB235" s="287"/>
      <c r="WMC235" s="287"/>
      <c r="WMD235" s="287"/>
      <c r="WME235" s="287"/>
      <c r="WMF235" s="287"/>
      <c r="WMG235" s="287"/>
      <c r="WMH235" s="287"/>
      <c r="WMI235" s="287"/>
      <c r="WMJ235" s="287"/>
      <c r="WMK235" s="287"/>
      <c r="WML235" s="287"/>
      <c r="WMM235" s="287"/>
      <c r="WMN235" s="287"/>
      <c r="WMO235" s="287"/>
      <c r="WMP235" s="287"/>
      <c r="WMQ235" s="287"/>
      <c r="WMR235" s="287"/>
      <c r="WMS235" s="287"/>
      <c r="WMT235" s="287"/>
      <c r="WMU235" s="287"/>
      <c r="WMV235" s="287"/>
      <c r="WMW235" s="287"/>
      <c r="WMX235" s="287"/>
      <c r="WMY235" s="287"/>
      <c r="WMZ235" s="287"/>
      <c r="WNA235" s="287"/>
      <c r="WNB235" s="287"/>
      <c r="WNC235" s="287"/>
      <c r="WND235" s="287"/>
      <c r="WNE235" s="287"/>
      <c r="WNF235" s="287"/>
      <c r="WNG235" s="287"/>
      <c r="WNH235" s="287"/>
      <c r="WNI235" s="287"/>
      <c r="WNJ235" s="287"/>
      <c r="WNK235" s="287"/>
      <c r="WNL235" s="287"/>
      <c r="WNM235" s="287"/>
      <c r="WNN235" s="287"/>
      <c r="WNO235" s="287"/>
      <c r="WNP235" s="287"/>
      <c r="WNQ235" s="287"/>
      <c r="WNR235" s="287"/>
      <c r="WNS235" s="287"/>
      <c r="WNT235" s="287"/>
      <c r="WNU235" s="287"/>
      <c r="WNV235" s="287"/>
      <c r="WNW235" s="287"/>
      <c r="WNX235" s="287"/>
      <c r="WNY235" s="287"/>
      <c r="WNZ235" s="287"/>
      <c r="WOA235" s="287"/>
      <c r="WOB235" s="287"/>
      <c r="WOC235" s="287"/>
      <c r="WOD235" s="287"/>
      <c r="WOE235" s="287"/>
      <c r="WOF235" s="287"/>
      <c r="WOG235" s="287"/>
      <c r="WOH235" s="287"/>
      <c r="WOI235" s="287"/>
      <c r="WOJ235" s="287"/>
      <c r="WOK235" s="287"/>
      <c r="WOL235" s="287"/>
      <c r="WOM235" s="287"/>
      <c r="WON235" s="287"/>
      <c r="WOO235" s="287"/>
      <c r="WOP235" s="287"/>
      <c r="WOQ235" s="287"/>
      <c r="WOR235" s="287"/>
      <c r="WOS235" s="287"/>
      <c r="WOT235" s="287"/>
      <c r="WOU235" s="287"/>
      <c r="WOV235" s="287"/>
      <c r="WOW235" s="287"/>
      <c r="WOX235" s="287"/>
      <c r="WOY235" s="287"/>
      <c r="WOZ235" s="287"/>
      <c r="WPA235" s="287"/>
      <c r="WPB235" s="287"/>
      <c r="WPC235" s="287"/>
      <c r="WPD235" s="287"/>
      <c r="WPE235" s="287"/>
      <c r="WPF235" s="287"/>
      <c r="WPG235" s="287"/>
      <c r="WPH235" s="287"/>
      <c r="WPI235" s="287"/>
      <c r="WPJ235" s="287"/>
      <c r="WPK235" s="287"/>
      <c r="WPL235" s="287"/>
      <c r="WPM235" s="287"/>
      <c r="WPN235" s="287"/>
      <c r="WPO235" s="287"/>
      <c r="WPP235" s="287"/>
      <c r="WPQ235" s="287"/>
      <c r="WPR235" s="287"/>
      <c r="WPS235" s="287"/>
      <c r="WPT235" s="287"/>
      <c r="WPU235" s="287"/>
      <c r="WPV235" s="287"/>
      <c r="WPW235" s="287"/>
      <c r="WPX235" s="287"/>
      <c r="WPY235" s="287"/>
      <c r="WPZ235" s="287"/>
      <c r="WQA235" s="287"/>
      <c r="WQB235" s="287"/>
      <c r="WQC235" s="287"/>
      <c r="WQD235" s="287"/>
      <c r="WQE235" s="287"/>
      <c r="WQF235" s="287"/>
      <c r="WQG235" s="287"/>
      <c r="WQH235" s="287"/>
      <c r="WQI235" s="287"/>
      <c r="WQJ235" s="287"/>
      <c r="WQK235" s="287"/>
      <c r="WQL235" s="287"/>
      <c r="WQM235" s="287"/>
      <c r="WQN235" s="287"/>
      <c r="WQO235" s="287"/>
      <c r="WQP235" s="287"/>
      <c r="WQQ235" s="287"/>
      <c r="WQR235" s="287"/>
      <c r="WQS235" s="287"/>
      <c r="WQT235" s="287"/>
      <c r="WQU235" s="287"/>
      <c r="WQV235" s="287"/>
      <c r="WQW235" s="287"/>
      <c r="WQX235" s="287"/>
      <c r="WQY235" s="287"/>
      <c r="WQZ235" s="287"/>
      <c r="WRA235" s="287"/>
      <c r="WRB235" s="287"/>
      <c r="WRC235" s="287"/>
      <c r="WRD235" s="287"/>
      <c r="WRE235" s="287"/>
      <c r="WRF235" s="287"/>
      <c r="WRG235" s="287"/>
      <c r="WRH235" s="287"/>
      <c r="WRI235" s="287"/>
      <c r="WRJ235" s="287"/>
      <c r="WRK235" s="287"/>
      <c r="WRL235" s="287"/>
      <c r="WRM235" s="287"/>
      <c r="WRN235" s="287"/>
      <c r="WRO235" s="287"/>
      <c r="WRP235" s="287"/>
      <c r="WRQ235" s="287"/>
      <c r="WRR235" s="287"/>
      <c r="WRS235" s="287"/>
      <c r="WRT235" s="287"/>
      <c r="WRU235" s="287"/>
      <c r="WRV235" s="287"/>
      <c r="WRW235" s="287"/>
      <c r="WRX235" s="287"/>
      <c r="WRY235" s="287"/>
      <c r="WRZ235" s="287"/>
      <c r="WSA235" s="287"/>
      <c r="WSB235" s="287"/>
      <c r="WSC235" s="287"/>
      <c r="WSD235" s="287"/>
      <c r="WSE235" s="287"/>
      <c r="WSF235" s="287"/>
      <c r="WSG235" s="287"/>
      <c r="WSH235" s="287"/>
      <c r="WSI235" s="287"/>
      <c r="WSJ235" s="287"/>
      <c r="WSK235" s="287"/>
      <c r="WSL235" s="287"/>
      <c r="WSM235" s="287"/>
      <c r="WSN235" s="287"/>
      <c r="WSO235" s="287"/>
      <c r="WSP235" s="287"/>
      <c r="WSQ235" s="287"/>
      <c r="WSR235" s="287"/>
      <c r="WSS235" s="287"/>
      <c r="WST235" s="287"/>
      <c r="WSU235" s="287"/>
      <c r="WSV235" s="287"/>
      <c r="WSW235" s="287"/>
      <c r="WSX235" s="287"/>
      <c r="WSY235" s="287"/>
      <c r="WSZ235" s="287"/>
      <c r="WTA235" s="287"/>
      <c r="WTB235" s="287"/>
      <c r="WTC235" s="287"/>
      <c r="WTD235" s="287"/>
      <c r="WTE235" s="287"/>
      <c r="WTF235" s="287"/>
      <c r="WTG235" s="287"/>
      <c r="WTH235" s="287"/>
      <c r="WTI235" s="287"/>
      <c r="WTJ235" s="287"/>
      <c r="WTK235" s="287"/>
      <c r="WTL235" s="287"/>
      <c r="WTM235" s="287"/>
      <c r="WTN235" s="287"/>
      <c r="WTO235" s="287"/>
      <c r="WTP235" s="287"/>
      <c r="WTQ235" s="287"/>
      <c r="WTR235" s="287"/>
      <c r="WTS235" s="287"/>
      <c r="WTT235" s="287"/>
      <c r="WTU235" s="287"/>
      <c r="WTV235" s="287"/>
      <c r="WTW235" s="287"/>
      <c r="WTX235" s="287"/>
      <c r="WTY235" s="287"/>
      <c r="WTZ235" s="287"/>
      <c r="WUA235" s="287"/>
      <c r="WUB235" s="287"/>
      <c r="WUC235" s="287"/>
      <c r="WUD235" s="287"/>
      <c r="WUE235" s="287"/>
      <c r="WUF235" s="287"/>
      <c r="WUG235" s="287"/>
      <c r="WUH235" s="287"/>
      <c r="WUI235" s="287"/>
      <c r="WUJ235" s="287"/>
      <c r="WUK235" s="287"/>
      <c r="WUL235" s="287"/>
      <c r="WUM235" s="287"/>
      <c r="WUN235" s="287"/>
      <c r="WUO235" s="287"/>
      <c r="WUP235" s="287"/>
      <c r="WUQ235" s="287"/>
      <c r="WUR235" s="287"/>
      <c r="WUS235" s="287"/>
      <c r="WUT235" s="287"/>
      <c r="WUU235" s="287"/>
      <c r="WUV235" s="287"/>
      <c r="WUW235" s="287"/>
      <c r="WUX235" s="287"/>
      <c r="WUY235" s="287"/>
      <c r="WUZ235" s="287"/>
      <c r="WVA235" s="287"/>
      <c r="WVB235" s="287"/>
      <c r="WVC235" s="287"/>
      <c r="WVD235" s="287"/>
      <c r="WVE235" s="287"/>
      <c r="WVF235" s="287"/>
      <c r="WVG235" s="287"/>
      <c r="WVH235" s="287"/>
      <c r="WVI235" s="287"/>
      <c r="WVJ235" s="287"/>
      <c r="WVK235" s="287"/>
      <c r="WVL235" s="287"/>
      <c r="WVM235" s="287"/>
      <c r="WVN235" s="287"/>
      <c r="WVO235" s="287"/>
      <c r="WVP235" s="287"/>
      <c r="WVQ235" s="287"/>
      <c r="WVR235" s="287"/>
      <c r="WVS235" s="287"/>
      <c r="WVT235" s="287"/>
      <c r="WVU235" s="287"/>
      <c r="WVV235" s="287"/>
      <c r="WVW235" s="287"/>
      <c r="WVX235" s="287"/>
      <c r="WVY235" s="287"/>
      <c r="WVZ235" s="287"/>
      <c r="WWA235" s="287"/>
      <c r="WWB235" s="287"/>
      <c r="WWC235" s="287"/>
      <c r="WWD235" s="287"/>
      <c r="WWE235" s="287"/>
      <c r="WWF235" s="287"/>
      <c r="WWG235" s="287"/>
      <c r="WWH235" s="287"/>
      <c r="WWI235" s="287"/>
      <c r="WWJ235" s="287"/>
      <c r="WWK235" s="287"/>
      <c r="WWL235" s="287"/>
      <c r="WWM235" s="287"/>
      <c r="WWN235" s="287"/>
      <c r="WWO235" s="287"/>
      <c r="WWP235" s="287"/>
      <c r="WWQ235" s="287"/>
      <c r="WWR235" s="287"/>
      <c r="WWS235" s="287"/>
      <c r="WWT235" s="287"/>
      <c r="WWU235" s="287"/>
      <c r="WWV235" s="287"/>
      <c r="WWW235" s="287"/>
      <c r="WWX235" s="287"/>
      <c r="WWY235" s="287"/>
      <c r="WWZ235" s="287"/>
      <c r="WXA235" s="287"/>
      <c r="WXB235" s="287"/>
      <c r="WXC235" s="287"/>
      <c r="WXD235" s="287"/>
      <c r="WXE235" s="287"/>
      <c r="WXF235" s="287"/>
      <c r="WXG235" s="287"/>
      <c r="WXH235" s="287"/>
      <c r="WXI235" s="287"/>
      <c r="WXJ235" s="287"/>
      <c r="WXK235" s="287"/>
      <c r="WXL235" s="287"/>
      <c r="WXM235" s="287"/>
      <c r="WXN235" s="287"/>
      <c r="WXO235" s="287"/>
      <c r="WXP235" s="287"/>
      <c r="WXQ235" s="287"/>
      <c r="WXR235" s="287"/>
      <c r="WXS235" s="287"/>
      <c r="WXT235" s="287"/>
      <c r="WXU235" s="287"/>
      <c r="WXV235" s="287"/>
      <c r="WXW235" s="287"/>
      <c r="WXX235" s="287"/>
      <c r="WXY235" s="287"/>
      <c r="WXZ235" s="287"/>
      <c r="WYA235" s="287"/>
      <c r="WYB235" s="287"/>
      <c r="WYC235" s="287"/>
      <c r="WYD235" s="287"/>
      <c r="WYE235" s="287"/>
      <c r="WYF235" s="287"/>
      <c r="WYG235" s="287"/>
      <c r="WYH235" s="287"/>
      <c r="WYI235" s="287"/>
      <c r="WYJ235" s="287"/>
      <c r="WYK235" s="287"/>
      <c r="WYL235" s="287"/>
      <c r="WYM235" s="287"/>
      <c r="WYN235" s="287"/>
      <c r="WYO235" s="287"/>
      <c r="WYP235" s="287"/>
      <c r="WYQ235" s="287"/>
      <c r="WYR235" s="287"/>
      <c r="WYS235" s="287"/>
      <c r="WYT235" s="287"/>
      <c r="WYU235" s="287"/>
      <c r="WYV235" s="287"/>
      <c r="WYW235" s="287"/>
      <c r="WYX235" s="287"/>
      <c r="WYY235" s="287"/>
      <c r="WYZ235" s="287"/>
      <c r="WZA235" s="287"/>
      <c r="WZB235" s="287"/>
      <c r="WZC235" s="287"/>
      <c r="WZD235" s="287"/>
      <c r="WZE235" s="287"/>
      <c r="WZF235" s="287"/>
      <c r="WZG235" s="287"/>
      <c r="WZH235" s="287"/>
      <c r="WZI235" s="287"/>
      <c r="WZJ235" s="287"/>
      <c r="WZK235" s="287"/>
      <c r="WZL235" s="287"/>
      <c r="WZM235" s="287"/>
      <c r="WZN235" s="287"/>
      <c r="WZO235" s="287"/>
      <c r="WZP235" s="287"/>
      <c r="WZQ235" s="287"/>
      <c r="WZR235" s="287"/>
      <c r="WZS235" s="287"/>
      <c r="WZT235" s="287"/>
      <c r="WZU235" s="287"/>
      <c r="WZV235" s="287"/>
      <c r="WZW235" s="287"/>
      <c r="WZX235" s="287"/>
      <c r="WZY235" s="287"/>
      <c r="WZZ235" s="287"/>
      <c r="XAA235" s="287"/>
      <c r="XAB235" s="287"/>
      <c r="XAC235" s="287"/>
      <c r="XAD235" s="287"/>
      <c r="XAE235" s="287"/>
      <c r="XAF235" s="287"/>
      <c r="XAG235" s="287"/>
      <c r="XAH235" s="287"/>
      <c r="XAI235" s="287"/>
      <c r="XAJ235" s="287"/>
      <c r="XAK235" s="287"/>
      <c r="XAL235" s="287"/>
      <c r="XAM235" s="287"/>
      <c r="XAN235" s="287"/>
      <c r="XAO235" s="287"/>
      <c r="XAP235" s="287"/>
      <c r="XAQ235" s="287"/>
      <c r="XAR235" s="287"/>
      <c r="XAS235" s="287"/>
      <c r="XAT235" s="287"/>
      <c r="XAU235" s="287"/>
      <c r="XAV235" s="287"/>
      <c r="XAW235" s="287"/>
      <c r="XAX235" s="287"/>
      <c r="XAY235" s="287"/>
      <c r="XAZ235" s="287"/>
      <c r="XBA235" s="287"/>
      <c r="XBB235" s="287"/>
      <c r="XBC235" s="287"/>
      <c r="XBD235" s="287"/>
      <c r="XBE235" s="287"/>
      <c r="XBF235" s="287"/>
      <c r="XBG235" s="287"/>
      <c r="XBH235" s="287"/>
      <c r="XBI235" s="287"/>
      <c r="XBJ235" s="287"/>
      <c r="XBK235" s="287"/>
      <c r="XBL235" s="287"/>
      <c r="XBM235" s="287"/>
      <c r="XBN235" s="287"/>
      <c r="XBO235" s="287"/>
      <c r="XBP235" s="287"/>
      <c r="XBQ235" s="287"/>
      <c r="XBR235" s="287"/>
      <c r="XBS235" s="287"/>
      <c r="XBT235" s="287"/>
      <c r="XBU235" s="287"/>
      <c r="XBV235" s="287"/>
      <c r="XBW235" s="287"/>
      <c r="XBX235" s="287"/>
      <c r="XBY235" s="287"/>
      <c r="XBZ235" s="287"/>
      <c r="XCA235" s="287"/>
      <c r="XCB235" s="287"/>
      <c r="XCC235" s="287"/>
      <c r="XCD235" s="287"/>
      <c r="XCE235" s="287"/>
      <c r="XCF235" s="287"/>
      <c r="XCG235" s="287"/>
      <c r="XCH235" s="287"/>
      <c r="XCI235" s="287"/>
      <c r="XCJ235" s="287"/>
      <c r="XCK235" s="287"/>
      <c r="XCL235" s="287"/>
      <c r="XCM235" s="287"/>
      <c r="XCN235" s="287"/>
      <c r="XCO235" s="287"/>
      <c r="XCP235" s="287"/>
      <c r="XCQ235" s="287"/>
      <c r="XCR235" s="287"/>
      <c r="XCS235" s="287"/>
      <c r="XCT235" s="287"/>
      <c r="XCU235" s="287"/>
      <c r="XCV235" s="287"/>
      <c r="XCW235" s="287"/>
      <c r="XCX235" s="287"/>
      <c r="XCY235" s="287"/>
      <c r="XCZ235" s="287"/>
      <c r="XDA235" s="287"/>
      <c r="XDB235" s="287"/>
      <c r="XDC235" s="287"/>
      <c r="XDD235" s="287"/>
      <c r="XDE235" s="287"/>
      <c r="XDF235" s="287"/>
      <c r="XDG235" s="287"/>
      <c r="XDH235" s="287"/>
      <c r="XDI235" s="287"/>
      <c r="XDJ235" s="287"/>
      <c r="XDK235" s="287"/>
      <c r="XDL235" s="287"/>
      <c r="XDM235" s="287"/>
      <c r="XDN235" s="287"/>
      <c r="XDO235" s="287"/>
      <c r="XDP235" s="287"/>
      <c r="XDQ235" s="287"/>
      <c r="XDR235" s="287"/>
      <c r="XDS235" s="287"/>
      <c r="XDT235" s="287"/>
      <c r="XDU235" s="287"/>
      <c r="XDV235" s="287"/>
      <c r="XDW235" s="287"/>
      <c r="XDX235" s="287"/>
      <c r="XDY235" s="287"/>
      <c r="XDZ235" s="287"/>
      <c r="XEA235" s="287"/>
      <c r="XEB235" s="287"/>
      <c r="XEC235" s="287"/>
      <c r="XED235" s="287"/>
      <c r="XEE235" s="287"/>
      <c r="XEF235" s="287"/>
      <c r="XEG235" s="287"/>
      <c r="XEH235" s="287"/>
      <c r="XEI235" s="287"/>
      <c r="XEJ235" s="287"/>
      <c r="XEK235" s="287"/>
      <c r="XEL235" s="287"/>
      <c r="XEM235" s="287"/>
      <c r="XEN235" s="287"/>
      <c r="XEO235" s="287"/>
      <c r="XEP235" s="287"/>
      <c r="XEQ235" s="287"/>
      <c r="XER235" s="287"/>
      <c r="XES235" s="287"/>
      <c r="XET235" s="287"/>
      <c r="XEU235" s="287"/>
      <c r="XEV235" s="287"/>
      <c r="XEW235" s="287"/>
      <c r="XEX235" s="287"/>
      <c r="XEY235" s="287"/>
      <c r="XEZ235" s="287"/>
      <c r="XFA235" s="287"/>
    </row>
    <row r="236" spans="1:16381" s="173" customFormat="1" ht="39" customHeight="1">
      <c r="A236" s="117">
        <f>A228+1</f>
        <v>9</v>
      </c>
      <c r="B236" s="421" t="s">
        <v>66</v>
      </c>
      <c r="C236" s="661" t="s">
        <v>377</v>
      </c>
      <c r="D236" s="38" t="s">
        <v>136</v>
      </c>
      <c r="E236" s="524" t="s">
        <v>552</v>
      </c>
      <c r="F236" s="524"/>
      <c r="G236" s="801">
        <f>G181</f>
        <v>120.9</v>
      </c>
      <c r="H236" s="604"/>
      <c r="I236" s="604"/>
      <c r="J236" s="604"/>
      <c r="K236" s="604"/>
      <c r="L236" s="604"/>
      <c r="M236" s="604"/>
      <c r="N236" s="606"/>
      <c r="O236" s="283"/>
      <c r="P236" s="188"/>
      <c r="Q236" s="172"/>
    </row>
    <row r="237" spans="1:16381" s="173" customFormat="1" ht="17.25" customHeight="1">
      <c r="A237" s="285"/>
      <c r="B237" s="434" t="s">
        <v>17</v>
      </c>
      <c r="C237" s="659" t="s">
        <v>310</v>
      </c>
      <c r="D237" s="282" t="s">
        <v>140</v>
      </c>
      <c r="E237" s="795" t="s">
        <v>197</v>
      </c>
      <c r="F237" s="604">
        <v>1</v>
      </c>
      <c r="G237" s="788">
        <f>G236*F237</f>
        <v>120.9</v>
      </c>
      <c r="H237" s="604"/>
      <c r="I237" s="604"/>
      <c r="J237" s="604">
        <v>0</v>
      </c>
      <c r="K237" s="604">
        <f>J237*G237</f>
        <v>0</v>
      </c>
      <c r="L237" s="604"/>
      <c r="M237" s="604"/>
      <c r="N237" s="606">
        <f t="shared" ref="N237:N250" si="42">M237+K237+I237</f>
        <v>0</v>
      </c>
      <c r="O237" s="284"/>
      <c r="P237" s="188">
        <v>12.5</v>
      </c>
      <c r="Q237" s="172"/>
    </row>
    <row r="238" spans="1:16381" s="45" customFormat="1" ht="17.25" customHeight="1">
      <c r="A238" s="117"/>
      <c r="B238" s="329"/>
      <c r="C238" s="659" t="s">
        <v>311</v>
      </c>
      <c r="D238" s="41" t="s">
        <v>2</v>
      </c>
      <c r="E238" s="777" t="s">
        <v>169</v>
      </c>
      <c r="F238" s="776"/>
      <c r="G238" s="604">
        <f>G236*F238</f>
        <v>0</v>
      </c>
      <c r="H238" s="604"/>
      <c r="I238" s="604"/>
      <c r="J238" s="604"/>
      <c r="K238" s="604"/>
      <c r="L238" s="604">
        <v>0</v>
      </c>
      <c r="M238" s="604">
        <f t="shared" ref="M238" si="43">L238*G238</f>
        <v>0</v>
      </c>
      <c r="N238" s="606">
        <f t="shared" si="42"/>
        <v>0</v>
      </c>
      <c r="O238" s="143"/>
      <c r="P238" s="184"/>
    </row>
    <row r="239" spans="1:16381" s="173" customFormat="1" ht="17.25" customHeight="1">
      <c r="A239" s="285"/>
      <c r="B239" s="423"/>
      <c r="C239" s="662" t="s">
        <v>378</v>
      </c>
      <c r="D239" s="39" t="s">
        <v>3</v>
      </c>
      <c r="E239" s="525" t="s">
        <v>144</v>
      </c>
      <c r="F239" s="788">
        <f>66/100</f>
        <v>0.66</v>
      </c>
      <c r="G239" s="788">
        <f>F239*G236</f>
        <v>79.794000000000011</v>
      </c>
      <c r="H239" s="604">
        <v>0</v>
      </c>
      <c r="I239" s="604">
        <f t="shared" ref="I239:I250" si="44">H239*G239</f>
        <v>0</v>
      </c>
      <c r="J239" s="604"/>
      <c r="K239" s="604"/>
      <c r="L239" s="604"/>
      <c r="M239" s="604"/>
      <c r="N239" s="606">
        <f t="shared" si="42"/>
        <v>0</v>
      </c>
      <c r="O239" s="284"/>
      <c r="P239" s="188"/>
      <c r="Q239" s="172"/>
    </row>
    <row r="240" spans="1:16381" s="45" customFormat="1" ht="17.25" customHeight="1">
      <c r="A240" s="117"/>
      <c r="B240" s="329"/>
      <c r="C240" s="662" t="s">
        <v>379</v>
      </c>
      <c r="D240" s="39" t="s">
        <v>3</v>
      </c>
      <c r="E240" s="525" t="s">
        <v>144</v>
      </c>
      <c r="F240" s="788">
        <f>278/100</f>
        <v>2.78</v>
      </c>
      <c r="G240" s="788">
        <f>F240*G236</f>
        <v>336.10199999999998</v>
      </c>
      <c r="H240" s="604">
        <v>0</v>
      </c>
      <c r="I240" s="604">
        <f t="shared" si="44"/>
        <v>0</v>
      </c>
      <c r="J240" s="604"/>
      <c r="K240" s="604"/>
      <c r="L240" s="604"/>
      <c r="M240" s="604"/>
      <c r="N240" s="606">
        <f t="shared" si="42"/>
        <v>0</v>
      </c>
      <c r="O240" s="143"/>
      <c r="P240" s="184"/>
    </row>
    <row r="241" spans="1:17" s="45" customFormat="1" ht="17.25" customHeight="1">
      <c r="A241" s="117"/>
      <c r="B241" s="329"/>
      <c r="C241" s="662" t="s">
        <v>380</v>
      </c>
      <c r="D241" s="39" t="s">
        <v>7</v>
      </c>
      <c r="E241" s="525" t="s">
        <v>143</v>
      </c>
      <c r="F241" s="788">
        <v>1.78</v>
      </c>
      <c r="G241" s="788">
        <f>F241*G236</f>
        <v>215.20200000000003</v>
      </c>
      <c r="H241" s="604">
        <v>0</v>
      </c>
      <c r="I241" s="604">
        <f t="shared" si="44"/>
        <v>0</v>
      </c>
      <c r="J241" s="604"/>
      <c r="K241" s="604"/>
      <c r="L241" s="604"/>
      <c r="M241" s="604"/>
      <c r="N241" s="606">
        <f t="shared" si="42"/>
        <v>0</v>
      </c>
      <c r="O241" s="143"/>
      <c r="P241" s="184"/>
    </row>
    <row r="242" spans="1:17" s="45" customFormat="1" ht="17.25" customHeight="1">
      <c r="A242" s="117"/>
      <c r="B242" s="329"/>
      <c r="C242" s="662" t="s">
        <v>381</v>
      </c>
      <c r="D242" s="39" t="s">
        <v>7</v>
      </c>
      <c r="E242" s="525" t="s">
        <v>143</v>
      </c>
      <c r="F242" s="788">
        <v>0.16</v>
      </c>
      <c r="G242" s="788">
        <f>F242*G236</f>
        <v>19.344000000000001</v>
      </c>
      <c r="H242" s="604">
        <v>0</v>
      </c>
      <c r="I242" s="604">
        <f t="shared" si="44"/>
        <v>0</v>
      </c>
      <c r="J242" s="604"/>
      <c r="K242" s="604"/>
      <c r="L242" s="604"/>
      <c r="M242" s="604"/>
      <c r="N242" s="606">
        <f t="shared" si="42"/>
        <v>0</v>
      </c>
      <c r="O242" s="143"/>
      <c r="P242" s="184"/>
    </row>
    <row r="243" spans="1:17" s="45" customFormat="1" ht="17.25" customHeight="1">
      <c r="A243" s="117"/>
      <c r="B243" s="329" t="s">
        <v>91</v>
      </c>
      <c r="C243" s="662" t="s">
        <v>382</v>
      </c>
      <c r="D243" s="39" t="s">
        <v>7</v>
      </c>
      <c r="E243" s="525" t="s">
        <v>143</v>
      </c>
      <c r="F243" s="788">
        <v>0.65</v>
      </c>
      <c r="G243" s="788">
        <f>F243*G236</f>
        <v>78.585000000000008</v>
      </c>
      <c r="H243" s="604">
        <v>0</v>
      </c>
      <c r="I243" s="604">
        <f t="shared" si="44"/>
        <v>0</v>
      </c>
      <c r="J243" s="604"/>
      <c r="K243" s="604"/>
      <c r="L243" s="604"/>
      <c r="M243" s="604"/>
      <c r="N243" s="606">
        <f t="shared" si="42"/>
        <v>0</v>
      </c>
      <c r="O243" s="143"/>
      <c r="P243" s="184"/>
    </row>
    <row r="244" spans="1:17" s="45" customFormat="1" ht="17.25" customHeight="1">
      <c r="A244" s="117"/>
      <c r="B244" s="329" t="s">
        <v>92</v>
      </c>
      <c r="C244" s="662" t="s">
        <v>383</v>
      </c>
      <c r="D244" s="282" t="s">
        <v>7</v>
      </c>
      <c r="E244" s="795" t="s">
        <v>143</v>
      </c>
      <c r="F244" s="788">
        <v>1.48</v>
      </c>
      <c r="G244" s="788">
        <f>G236*F244</f>
        <v>178.93200000000002</v>
      </c>
      <c r="H244" s="604">
        <v>0</v>
      </c>
      <c r="I244" s="604">
        <f t="shared" si="44"/>
        <v>0</v>
      </c>
      <c r="J244" s="604"/>
      <c r="K244" s="604"/>
      <c r="L244" s="604"/>
      <c r="M244" s="604"/>
      <c r="N244" s="606">
        <f t="shared" si="42"/>
        <v>0</v>
      </c>
      <c r="O244" s="143"/>
      <c r="P244" s="184"/>
    </row>
    <row r="245" spans="1:17" s="45" customFormat="1" ht="17.25" customHeight="1">
      <c r="A245" s="117"/>
      <c r="B245" s="329"/>
      <c r="C245" s="662" t="s">
        <v>384</v>
      </c>
      <c r="D245" s="282" t="s">
        <v>7</v>
      </c>
      <c r="E245" s="795" t="s">
        <v>143</v>
      </c>
      <c r="F245" s="788">
        <v>0.65</v>
      </c>
      <c r="G245" s="788">
        <f>G236*F245</f>
        <v>78.585000000000008</v>
      </c>
      <c r="H245" s="604">
        <v>0</v>
      </c>
      <c r="I245" s="604">
        <f t="shared" si="44"/>
        <v>0</v>
      </c>
      <c r="J245" s="604"/>
      <c r="K245" s="604"/>
      <c r="L245" s="604"/>
      <c r="M245" s="604"/>
      <c r="N245" s="606">
        <f t="shared" si="42"/>
        <v>0</v>
      </c>
      <c r="O245" s="143"/>
      <c r="P245" s="184"/>
    </row>
    <row r="246" spans="1:17" s="45" customFormat="1" ht="17.25" customHeight="1">
      <c r="A246" s="117"/>
      <c r="B246" s="329"/>
      <c r="C246" s="662" t="s">
        <v>385</v>
      </c>
      <c r="D246" s="39" t="s">
        <v>3</v>
      </c>
      <c r="E246" s="525" t="s">
        <v>144</v>
      </c>
      <c r="F246" s="788">
        <f>80.95/100</f>
        <v>0.8095</v>
      </c>
      <c r="G246" s="788">
        <f>G236*F246</f>
        <v>97.868549999999999</v>
      </c>
      <c r="H246" s="604">
        <v>0</v>
      </c>
      <c r="I246" s="604">
        <f t="shared" si="44"/>
        <v>0</v>
      </c>
      <c r="J246" s="604"/>
      <c r="K246" s="604"/>
      <c r="L246" s="604"/>
      <c r="M246" s="604"/>
      <c r="N246" s="606">
        <f t="shared" si="42"/>
        <v>0</v>
      </c>
      <c r="O246" s="143"/>
      <c r="P246" s="184"/>
    </row>
    <row r="247" spans="1:17" s="45" customFormat="1" ht="17.25" customHeight="1">
      <c r="A247" s="117"/>
      <c r="B247" s="329"/>
      <c r="C247" s="662" t="s">
        <v>386</v>
      </c>
      <c r="D247" s="39" t="s">
        <v>3</v>
      </c>
      <c r="E247" s="525" t="s">
        <v>144</v>
      </c>
      <c r="F247" s="788">
        <f>66.67/100</f>
        <v>0.66670000000000007</v>
      </c>
      <c r="G247" s="788">
        <f>F247*G236</f>
        <v>80.604030000000009</v>
      </c>
      <c r="H247" s="604">
        <v>0</v>
      </c>
      <c r="I247" s="604">
        <f t="shared" si="44"/>
        <v>0</v>
      </c>
      <c r="J247" s="604"/>
      <c r="K247" s="604"/>
      <c r="L247" s="604"/>
      <c r="M247" s="604"/>
      <c r="N247" s="606">
        <f t="shared" si="42"/>
        <v>0</v>
      </c>
      <c r="O247" s="143"/>
      <c r="P247" s="184"/>
    </row>
    <row r="248" spans="1:17" s="241" customFormat="1" ht="38.25" customHeight="1">
      <c r="A248" s="872"/>
      <c r="B248" s="873"/>
      <c r="C248" s="662" t="s">
        <v>387</v>
      </c>
      <c r="D248" s="39" t="s">
        <v>140</v>
      </c>
      <c r="E248" s="525" t="s">
        <v>197</v>
      </c>
      <c r="F248" s="788">
        <v>1</v>
      </c>
      <c r="G248" s="788">
        <f>G236*F248</f>
        <v>120.9</v>
      </c>
      <c r="H248" s="604">
        <v>0</v>
      </c>
      <c r="I248" s="604">
        <f t="shared" ref="I248" si="45">H248*G248</f>
        <v>0</v>
      </c>
      <c r="J248" s="604"/>
      <c r="K248" s="604"/>
      <c r="L248" s="604"/>
      <c r="M248" s="604"/>
      <c r="N248" s="606">
        <f t="shared" ref="N248" si="46">M248+K248+I248</f>
        <v>0</v>
      </c>
      <c r="O248" s="874"/>
      <c r="P248" s="875"/>
      <c r="Q248" s="36"/>
    </row>
    <row r="249" spans="1:17" s="241" customFormat="1" ht="38.25" customHeight="1">
      <c r="A249" s="872"/>
      <c r="B249" s="873"/>
      <c r="C249" s="662" t="s">
        <v>566</v>
      </c>
      <c r="D249" s="39" t="s">
        <v>140</v>
      </c>
      <c r="E249" s="525" t="s">
        <v>197</v>
      </c>
      <c r="F249" s="788">
        <v>1</v>
      </c>
      <c r="G249" s="788">
        <f>F249*G236</f>
        <v>120.9</v>
      </c>
      <c r="H249" s="604">
        <v>0</v>
      </c>
      <c r="I249" s="604">
        <f t="shared" si="44"/>
        <v>0</v>
      </c>
      <c r="J249" s="604"/>
      <c r="K249" s="604"/>
      <c r="L249" s="604"/>
      <c r="M249" s="604"/>
      <c r="N249" s="606">
        <f t="shared" si="42"/>
        <v>0</v>
      </c>
      <c r="O249" s="874"/>
      <c r="P249" s="875"/>
      <c r="Q249" s="36"/>
    </row>
    <row r="250" spans="1:17" s="173" customFormat="1" ht="17.25" customHeight="1">
      <c r="A250" s="285"/>
      <c r="B250" s="423"/>
      <c r="C250" s="662" t="s">
        <v>388</v>
      </c>
      <c r="D250" s="282" t="s">
        <v>7</v>
      </c>
      <c r="E250" s="795" t="s">
        <v>143</v>
      </c>
      <c r="F250" s="802">
        <f>(129+2293)/100</f>
        <v>24.22</v>
      </c>
      <c r="G250" s="788">
        <f>F250*G236</f>
        <v>2928.1979999999999</v>
      </c>
      <c r="H250" s="604">
        <v>0</v>
      </c>
      <c r="I250" s="604">
        <f t="shared" si="44"/>
        <v>0</v>
      </c>
      <c r="J250" s="604"/>
      <c r="K250" s="604"/>
      <c r="L250" s="604"/>
      <c r="M250" s="604"/>
      <c r="N250" s="606">
        <f t="shared" si="42"/>
        <v>0</v>
      </c>
      <c r="O250" s="284"/>
      <c r="P250" s="188"/>
      <c r="Q250" s="172"/>
    </row>
    <row r="251" spans="1:17" s="54" customFormat="1" ht="36" customHeight="1">
      <c r="A251" s="117">
        <f>A236+1</f>
        <v>10</v>
      </c>
      <c r="B251" s="328" t="s">
        <v>14</v>
      </c>
      <c r="C251" s="658" t="s">
        <v>389</v>
      </c>
      <c r="D251" s="91" t="s">
        <v>136</v>
      </c>
      <c r="E251" s="517" t="s">
        <v>552</v>
      </c>
      <c r="F251" s="604"/>
      <c r="G251" s="773">
        <f>G236</f>
        <v>120.9</v>
      </c>
      <c r="H251" s="604"/>
      <c r="I251" s="604"/>
      <c r="J251" s="604"/>
      <c r="K251" s="604"/>
      <c r="L251" s="604"/>
      <c r="M251" s="604"/>
      <c r="N251" s="606"/>
      <c r="O251" s="143"/>
      <c r="P251" s="185">
        <f>17.999+2.851</f>
        <v>20.849999999999998</v>
      </c>
    </row>
    <row r="252" spans="1:17" s="63" customFormat="1" ht="17.25" customHeight="1">
      <c r="A252" s="117"/>
      <c r="B252" s="434" t="s">
        <v>17</v>
      </c>
      <c r="C252" s="659" t="s">
        <v>310</v>
      </c>
      <c r="D252" s="41" t="str">
        <f>D251</f>
        <v>m2</v>
      </c>
      <c r="E252" s="375" t="str">
        <f>E251</f>
        <v>m2</v>
      </c>
      <c r="F252" s="604">
        <v>1</v>
      </c>
      <c r="G252" s="604">
        <f>G251*F252</f>
        <v>120.9</v>
      </c>
      <c r="H252" s="604"/>
      <c r="I252" s="604"/>
      <c r="J252" s="604">
        <v>0</v>
      </c>
      <c r="K252" s="604">
        <f>J252*G252</f>
        <v>0</v>
      </c>
      <c r="L252" s="604"/>
      <c r="M252" s="604"/>
      <c r="N252" s="606">
        <f t="shared" ref="N252:N257" si="47">M252+K252+I252</f>
        <v>0</v>
      </c>
      <c r="O252" s="143"/>
      <c r="P252" s="184">
        <v>7.5</v>
      </c>
    </row>
    <row r="253" spans="1:17" s="45" customFormat="1" ht="17.25" customHeight="1">
      <c r="A253" s="117"/>
      <c r="B253" s="329"/>
      <c r="C253" s="659" t="s">
        <v>311</v>
      </c>
      <c r="D253" s="41" t="s">
        <v>2</v>
      </c>
      <c r="E253" s="777" t="s">
        <v>169</v>
      </c>
      <c r="F253" s="776"/>
      <c r="G253" s="604">
        <f>G251*F253</f>
        <v>0</v>
      </c>
      <c r="H253" s="604"/>
      <c r="I253" s="604"/>
      <c r="J253" s="604"/>
      <c r="K253" s="604"/>
      <c r="L253" s="604">
        <v>0</v>
      </c>
      <c r="M253" s="604">
        <f t="shared" ref="M253" si="48">L253*G253</f>
        <v>0</v>
      </c>
      <c r="N253" s="606">
        <f t="shared" si="47"/>
        <v>0</v>
      </c>
      <c r="O253" s="143"/>
      <c r="P253" s="184"/>
    </row>
    <row r="254" spans="1:17" s="45" customFormat="1" ht="17.25" customHeight="1">
      <c r="A254" s="117"/>
      <c r="B254" s="329" t="s">
        <v>65</v>
      </c>
      <c r="C254" s="659" t="s">
        <v>321</v>
      </c>
      <c r="D254" s="41" t="s">
        <v>16</v>
      </c>
      <c r="E254" s="375" t="s">
        <v>16</v>
      </c>
      <c r="F254" s="604">
        <v>0.63</v>
      </c>
      <c r="G254" s="604">
        <f>G251*F254</f>
        <v>76.167000000000002</v>
      </c>
      <c r="H254" s="604">
        <v>0</v>
      </c>
      <c r="I254" s="604">
        <f t="shared" ref="I254:I257" si="49">H254*G254</f>
        <v>0</v>
      </c>
      <c r="J254" s="604"/>
      <c r="K254" s="604"/>
      <c r="L254" s="604"/>
      <c r="M254" s="604"/>
      <c r="N254" s="606">
        <f t="shared" si="47"/>
        <v>0</v>
      </c>
      <c r="O254" s="143"/>
      <c r="P254" s="184"/>
    </row>
    <row r="255" spans="1:17" s="45" customFormat="1" ht="17.25" customHeight="1">
      <c r="A255" s="117"/>
      <c r="B255" s="329"/>
      <c r="C255" s="659" t="s">
        <v>322</v>
      </c>
      <c r="D255" s="41" t="s">
        <v>16</v>
      </c>
      <c r="E255" s="375" t="s">
        <v>16</v>
      </c>
      <c r="F255" s="604">
        <v>0.92</v>
      </c>
      <c r="G255" s="604">
        <f>G251*F255</f>
        <v>111.22800000000001</v>
      </c>
      <c r="H255" s="604">
        <v>0</v>
      </c>
      <c r="I255" s="604">
        <f t="shared" si="49"/>
        <v>0</v>
      </c>
      <c r="J255" s="604"/>
      <c r="K255" s="604"/>
      <c r="L255" s="604"/>
      <c r="M255" s="604"/>
      <c r="N255" s="606">
        <f t="shared" si="47"/>
        <v>0</v>
      </c>
      <c r="O255" s="143"/>
      <c r="P255" s="184"/>
    </row>
    <row r="256" spans="1:17" s="45" customFormat="1" ht="17.25" customHeight="1">
      <c r="A256" s="117"/>
      <c r="B256" s="329"/>
      <c r="C256" s="659" t="s">
        <v>324</v>
      </c>
      <c r="D256" s="41" t="s">
        <v>3</v>
      </c>
      <c r="E256" s="375" t="s">
        <v>144</v>
      </c>
      <c r="F256" s="604">
        <v>1.23</v>
      </c>
      <c r="G256" s="604">
        <f>F256*G251</f>
        <v>148.70699999999999</v>
      </c>
      <c r="H256" s="604">
        <v>0</v>
      </c>
      <c r="I256" s="604">
        <f t="shared" si="49"/>
        <v>0</v>
      </c>
      <c r="J256" s="604"/>
      <c r="K256" s="604"/>
      <c r="L256" s="604"/>
      <c r="M256" s="604"/>
      <c r="N256" s="606">
        <f t="shared" si="47"/>
        <v>0</v>
      </c>
      <c r="O256" s="143"/>
      <c r="P256" s="184"/>
    </row>
    <row r="257" spans="1:16363" s="45" customFormat="1" ht="17.25" customHeight="1">
      <c r="A257" s="117"/>
      <c r="B257" s="329"/>
      <c r="C257" s="659" t="s">
        <v>313</v>
      </c>
      <c r="D257" s="41" t="s">
        <v>2</v>
      </c>
      <c r="E257" s="777" t="s">
        <v>169</v>
      </c>
      <c r="F257" s="776"/>
      <c r="G257" s="607">
        <f>G251*F257</f>
        <v>0</v>
      </c>
      <c r="H257" s="604">
        <v>0</v>
      </c>
      <c r="I257" s="604">
        <f t="shared" si="49"/>
        <v>0</v>
      </c>
      <c r="J257" s="604"/>
      <c r="K257" s="604"/>
      <c r="L257" s="604"/>
      <c r="M257" s="604"/>
      <c r="N257" s="606">
        <f t="shared" si="47"/>
        <v>0</v>
      </c>
      <c r="O257" s="143"/>
      <c r="P257" s="184"/>
    </row>
    <row r="258" spans="1:16363" s="42" customFormat="1" ht="19.5" customHeight="1">
      <c r="A258" s="859"/>
      <c r="B258" s="860"/>
      <c r="C258" s="853" t="s">
        <v>372</v>
      </c>
      <c r="D258" s="861"/>
      <c r="E258" s="862"/>
      <c r="F258" s="856"/>
      <c r="G258" s="856"/>
      <c r="H258" s="863"/>
      <c r="I258" s="864"/>
      <c r="J258" s="864"/>
      <c r="K258" s="864"/>
      <c r="L258" s="864"/>
      <c r="M258" s="864"/>
      <c r="N258" s="865"/>
      <c r="O258" s="286"/>
      <c r="P258" s="287"/>
      <c r="Q258" s="287"/>
      <c r="R258" s="287"/>
      <c r="S258" s="287"/>
      <c r="T258" s="287"/>
      <c r="U258" s="287"/>
      <c r="V258" s="287"/>
      <c r="W258" s="287"/>
      <c r="X258" s="287"/>
      <c r="Y258" s="287"/>
      <c r="Z258" s="287"/>
      <c r="AA258" s="287"/>
      <c r="AB258" s="287"/>
      <c r="AC258" s="287"/>
      <c r="AD258" s="287"/>
      <c r="AE258" s="287"/>
      <c r="AF258" s="287"/>
      <c r="AG258" s="287"/>
      <c r="AH258" s="287"/>
      <c r="AI258" s="287"/>
      <c r="AJ258" s="287"/>
      <c r="AK258" s="287"/>
      <c r="AL258" s="287"/>
      <c r="AM258" s="287"/>
      <c r="AN258" s="287"/>
      <c r="AO258" s="287"/>
      <c r="AP258" s="287"/>
      <c r="AQ258" s="287"/>
      <c r="AR258" s="287"/>
      <c r="AS258" s="287"/>
      <c r="AT258" s="287"/>
      <c r="AU258" s="287"/>
      <c r="AV258" s="287"/>
      <c r="AW258" s="287"/>
      <c r="AX258" s="287"/>
      <c r="AY258" s="287"/>
      <c r="AZ258" s="287"/>
      <c r="BA258" s="287"/>
      <c r="BB258" s="287"/>
      <c r="BC258" s="287"/>
      <c r="BD258" s="287"/>
      <c r="BE258" s="287"/>
      <c r="BF258" s="287"/>
      <c r="BG258" s="287"/>
      <c r="BH258" s="287"/>
      <c r="BI258" s="287"/>
      <c r="BJ258" s="287"/>
      <c r="BK258" s="287"/>
      <c r="BL258" s="287"/>
      <c r="BM258" s="287"/>
      <c r="BN258" s="287"/>
      <c r="BO258" s="287"/>
      <c r="BP258" s="287"/>
      <c r="BQ258" s="287"/>
      <c r="BR258" s="287"/>
      <c r="BS258" s="287"/>
      <c r="BT258" s="287"/>
      <c r="BU258" s="287"/>
      <c r="BV258" s="287"/>
      <c r="BW258" s="287"/>
      <c r="BX258" s="287"/>
      <c r="BY258" s="287"/>
      <c r="BZ258" s="287"/>
      <c r="CA258" s="287"/>
      <c r="CB258" s="287"/>
      <c r="CC258" s="287"/>
      <c r="CD258" s="287"/>
      <c r="CE258" s="287"/>
      <c r="CF258" s="287"/>
      <c r="CG258" s="287"/>
      <c r="CH258" s="287"/>
      <c r="CI258" s="287"/>
      <c r="CJ258" s="287"/>
      <c r="CK258" s="287"/>
      <c r="CL258" s="287"/>
      <c r="CM258" s="287"/>
      <c r="CN258" s="287"/>
      <c r="CO258" s="287"/>
      <c r="CP258" s="287"/>
      <c r="CQ258" s="287"/>
      <c r="CR258" s="287"/>
      <c r="CS258" s="287"/>
      <c r="CT258" s="287"/>
      <c r="CU258" s="287"/>
      <c r="CV258" s="287"/>
      <c r="CW258" s="287"/>
      <c r="CX258" s="287"/>
      <c r="CY258" s="287"/>
      <c r="CZ258" s="287"/>
      <c r="DA258" s="287"/>
      <c r="DB258" s="287"/>
      <c r="DC258" s="287"/>
      <c r="DD258" s="287"/>
      <c r="DE258" s="287"/>
      <c r="DF258" s="287"/>
      <c r="DG258" s="287"/>
      <c r="DH258" s="287"/>
      <c r="DI258" s="287"/>
      <c r="DJ258" s="287"/>
      <c r="DK258" s="287"/>
      <c r="DL258" s="287"/>
      <c r="DM258" s="287"/>
      <c r="DN258" s="287"/>
      <c r="DO258" s="287"/>
      <c r="DP258" s="287"/>
      <c r="DQ258" s="287"/>
      <c r="DR258" s="287"/>
      <c r="DS258" s="287"/>
      <c r="DT258" s="287"/>
      <c r="DU258" s="287"/>
      <c r="DV258" s="287"/>
      <c r="DW258" s="287"/>
      <c r="DX258" s="287"/>
      <c r="DY258" s="287"/>
      <c r="DZ258" s="287"/>
      <c r="EA258" s="287"/>
      <c r="EB258" s="287"/>
      <c r="EC258" s="287"/>
      <c r="ED258" s="287"/>
      <c r="EE258" s="287"/>
      <c r="EF258" s="287"/>
      <c r="EG258" s="287"/>
      <c r="EH258" s="287"/>
      <c r="EI258" s="287"/>
      <c r="EJ258" s="287"/>
      <c r="EK258" s="287"/>
      <c r="EL258" s="287"/>
      <c r="EM258" s="287"/>
      <c r="EN258" s="287"/>
      <c r="EO258" s="287"/>
      <c r="EP258" s="287"/>
      <c r="EQ258" s="287"/>
      <c r="ER258" s="287"/>
      <c r="ES258" s="287"/>
      <c r="ET258" s="287"/>
      <c r="EU258" s="287"/>
      <c r="EV258" s="287"/>
      <c r="EW258" s="287"/>
      <c r="EX258" s="287"/>
      <c r="EY258" s="287"/>
      <c r="EZ258" s="287"/>
      <c r="FA258" s="287"/>
      <c r="FB258" s="287"/>
      <c r="FC258" s="287"/>
      <c r="FD258" s="287"/>
      <c r="FE258" s="287"/>
      <c r="FF258" s="287"/>
      <c r="FG258" s="287"/>
      <c r="FH258" s="287"/>
      <c r="FI258" s="287"/>
      <c r="FJ258" s="287"/>
      <c r="FK258" s="287"/>
      <c r="FL258" s="287"/>
      <c r="FM258" s="287"/>
      <c r="FN258" s="287"/>
      <c r="FO258" s="287"/>
      <c r="FP258" s="287"/>
      <c r="FQ258" s="287"/>
      <c r="FR258" s="287"/>
      <c r="FS258" s="287"/>
      <c r="FT258" s="287"/>
      <c r="FU258" s="287"/>
      <c r="FV258" s="287"/>
      <c r="FW258" s="287"/>
      <c r="FX258" s="287"/>
      <c r="FY258" s="287"/>
      <c r="FZ258" s="287"/>
      <c r="GA258" s="287"/>
      <c r="GB258" s="287"/>
      <c r="GC258" s="287"/>
      <c r="GD258" s="287"/>
      <c r="GE258" s="287"/>
      <c r="GF258" s="287"/>
      <c r="GG258" s="287"/>
      <c r="GH258" s="287"/>
      <c r="GI258" s="287"/>
      <c r="GJ258" s="287"/>
      <c r="GK258" s="287"/>
      <c r="GL258" s="287"/>
      <c r="GM258" s="287"/>
      <c r="GN258" s="287"/>
      <c r="GO258" s="287"/>
      <c r="GP258" s="287"/>
      <c r="GQ258" s="287"/>
      <c r="GR258" s="287"/>
      <c r="GS258" s="287"/>
      <c r="GT258" s="287"/>
      <c r="GU258" s="287"/>
      <c r="GV258" s="287"/>
      <c r="GW258" s="287"/>
      <c r="GX258" s="287"/>
      <c r="GY258" s="287"/>
      <c r="GZ258" s="287"/>
      <c r="HA258" s="287"/>
      <c r="HB258" s="287"/>
      <c r="HC258" s="287"/>
      <c r="HD258" s="287"/>
      <c r="HE258" s="287"/>
      <c r="HF258" s="287"/>
      <c r="HG258" s="287"/>
      <c r="HH258" s="287"/>
      <c r="HI258" s="287"/>
      <c r="HJ258" s="287"/>
      <c r="HK258" s="287"/>
      <c r="HL258" s="287"/>
      <c r="HM258" s="287"/>
      <c r="HN258" s="287"/>
      <c r="HO258" s="287"/>
      <c r="HP258" s="287"/>
      <c r="HQ258" s="287"/>
      <c r="HR258" s="287"/>
      <c r="HS258" s="287"/>
      <c r="HT258" s="287"/>
      <c r="HU258" s="287"/>
      <c r="HV258" s="287"/>
      <c r="HW258" s="287"/>
      <c r="HX258" s="287"/>
      <c r="HY258" s="287"/>
      <c r="HZ258" s="287"/>
      <c r="IA258" s="287"/>
      <c r="IB258" s="287"/>
      <c r="IC258" s="287"/>
      <c r="ID258" s="287"/>
      <c r="IE258" s="287"/>
      <c r="IF258" s="287"/>
      <c r="IG258" s="287"/>
      <c r="IH258" s="287"/>
      <c r="II258" s="287"/>
      <c r="IJ258" s="287"/>
      <c r="IK258" s="287"/>
      <c r="IL258" s="287"/>
      <c r="IM258" s="287"/>
      <c r="IN258" s="287"/>
      <c r="IO258" s="287"/>
      <c r="IP258" s="287"/>
      <c r="IQ258" s="287"/>
      <c r="IR258" s="287"/>
      <c r="IS258" s="287"/>
      <c r="IT258" s="287"/>
      <c r="IU258" s="287"/>
      <c r="IV258" s="287"/>
      <c r="IW258" s="287"/>
      <c r="IX258" s="287"/>
      <c r="IY258" s="287"/>
      <c r="IZ258" s="287"/>
      <c r="JA258" s="287"/>
      <c r="JB258" s="287"/>
      <c r="JC258" s="287"/>
      <c r="JD258" s="287"/>
      <c r="JE258" s="287"/>
      <c r="JF258" s="287"/>
      <c r="JG258" s="287"/>
      <c r="JH258" s="287"/>
      <c r="JI258" s="287"/>
      <c r="JJ258" s="287"/>
      <c r="JK258" s="287"/>
      <c r="JL258" s="287"/>
      <c r="JM258" s="287"/>
      <c r="JN258" s="287"/>
      <c r="JO258" s="287"/>
      <c r="JP258" s="287"/>
      <c r="JQ258" s="287"/>
      <c r="JR258" s="287"/>
      <c r="JS258" s="287"/>
      <c r="JT258" s="287"/>
      <c r="JU258" s="287"/>
      <c r="JV258" s="287"/>
      <c r="JW258" s="287"/>
      <c r="JX258" s="287"/>
      <c r="JY258" s="287"/>
      <c r="JZ258" s="287"/>
      <c r="KA258" s="287"/>
      <c r="KB258" s="287"/>
      <c r="KC258" s="287"/>
      <c r="KD258" s="287"/>
      <c r="KE258" s="287"/>
      <c r="KF258" s="287"/>
      <c r="KG258" s="287"/>
      <c r="KH258" s="287"/>
      <c r="KI258" s="287"/>
      <c r="KJ258" s="287"/>
      <c r="KK258" s="287"/>
      <c r="KL258" s="287"/>
      <c r="KM258" s="287"/>
      <c r="KN258" s="287"/>
      <c r="KO258" s="287"/>
      <c r="KP258" s="287"/>
      <c r="KQ258" s="287"/>
      <c r="KR258" s="287"/>
      <c r="KS258" s="287"/>
      <c r="KT258" s="287"/>
      <c r="KU258" s="287"/>
      <c r="KV258" s="287"/>
      <c r="KW258" s="287"/>
      <c r="KX258" s="287"/>
      <c r="KY258" s="287"/>
      <c r="KZ258" s="287"/>
      <c r="LA258" s="287"/>
      <c r="LB258" s="287"/>
      <c r="LC258" s="287"/>
      <c r="LD258" s="287"/>
      <c r="LE258" s="287"/>
      <c r="LF258" s="287"/>
      <c r="LG258" s="287"/>
      <c r="LH258" s="287"/>
      <c r="LI258" s="287"/>
      <c r="LJ258" s="287"/>
      <c r="LK258" s="287"/>
      <c r="LL258" s="287"/>
      <c r="LM258" s="287"/>
      <c r="LN258" s="287"/>
      <c r="LO258" s="287"/>
      <c r="LP258" s="287"/>
      <c r="LQ258" s="287"/>
      <c r="LR258" s="287"/>
      <c r="LS258" s="287"/>
      <c r="LT258" s="287"/>
      <c r="LU258" s="287"/>
      <c r="LV258" s="287"/>
      <c r="LW258" s="287"/>
      <c r="LX258" s="287"/>
      <c r="LY258" s="287"/>
      <c r="LZ258" s="287"/>
      <c r="MA258" s="287"/>
      <c r="MB258" s="287"/>
      <c r="MC258" s="287"/>
      <c r="MD258" s="287"/>
      <c r="ME258" s="287"/>
      <c r="MF258" s="287"/>
      <c r="MG258" s="287"/>
      <c r="MH258" s="287"/>
      <c r="MI258" s="287"/>
      <c r="MJ258" s="287"/>
      <c r="MK258" s="287"/>
      <c r="ML258" s="287"/>
      <c r="MM258" s="287"/>
      <c r="MN258" s="287"/>
      <c r="MO258" s="287"/>
      <c r="MP258" s="287"/>
      <c r="MQ258" s="287"/>
      <c r="MR258" s="287"/>
      <c r="MS258" s="287"/>
      <c r="MT258" s="287"/>
      <c r="MU258" s="287"/>
      <c r="MV258" s="287"/>
      <c r="MW258" s="287"/>
      <c r="MX258" s="287"/>
      <c r="MY258" s="287"/>
      <c r="MZ258" s="287"/>
      <c r="NA258" s="287"/>
      <c r="NB258" s="287"/>
      <c r="NC258" s="287"/>
      <c r="ND258" s="287"/>
      <c r="NE258" s="287"/>
      <c r="NF258" s="287"/>
      <c r="NG258" s="287"/>
      <c r="NH258" s="287"/>
      <c r="NI258" s="287"/>
      <c r="NJ258" s="287"/>
      <c r="NK258" s="287"/>
      <c r="NL258" s="287"/>
      <c r="NM258" s="287"/>
      <c r="NN258" s="287"/>
      <c r="NO258" s="287"/>
      <c r="NP258" s="287"/>
      <c r="NQ258" s="287"/>
      <c r="NR258" s="287"/>
      <c r="NS258" s="287"/>
      <c r="NT258" s="287"/>
      <c r="NU258" s="287"/>
      <c r="NV258" s="287"/>
      <c r="NW258" s="287"/>
      <c r="NX258" s="287"/>
      <c r="NY258" s="287"/>
      <c r="NZ258" s="287"/>
      <c r="OA258" s="287"/>
      <c r="OB258" s="287"/>
      <c r="OC258" s="287"/>
      <c r="OD258" s="287"/>
      <c r="OE258" s="287"/>
      <c r="OF258" s="287"/>
      <c r="OG258" s="287"/>
      <c r="OH258" s="287"/>
      <c r="OI258" s="287"/>
      <c r="OJ258" s="287"/>
      <c r="OK258" s="287"/>
      <c r="OL258" s="287"/>
      <c r="OM258" s="287"/>
      <c r="ON258" s="287"/>
      <c r="OO258" s="287"/>
      <c r="OP258" s="287"/>
      <c r="OQ258" s="287"/>
      <c r="OR258" s="287"/>
      <c r="OS258" s="287"/>
      <c r="OT258" s="287"/>
      <c r="OU258" s="287"/>
      <c r="OV258" s="287"/>
      <c r="OW258" s="287"/>
      <c r="OX258" s="287"/>
      <c r="OY258" s="287"/>
      <c r="OZ258" s="287"/>
      <c r="PA258" s="287"/>
      <c r="PB258" s="287"/>
      <c r="PC258" s="287"/>
      <c r="PD258" s="287"/>
      <c r="PE258" s="287"/>
      <c r="PF258" s="287"/>
      <c r="PG258" s="287"/>
      <c r="PH258" s="287"/>
      <c r="PI258" s="287"/>
      <c r="PJ258" s="287"/>
      <c r="PK258" s="287"/>
      <c r="PL258" s="287"/>
      <c r="PM258" s="287"/>
      <c r="PN258" s="287"/>
      <c r="PO258" s="287"/>
      <c r="PP258" s="287"/>
      <c r="PQ258" s="287"/>
      <c r="PR258" s="287"/>
      <c r="PS258" s="287"/>
      <c r="PT258" s="287"/>
      <c r="PU258" s="287"/>
      <c r="PV258" s="287"/>
      <c r="PW258" s="287"/>
      <c r="PX258" s="287"/>
      <c r="PY258" s="287"/>
      <c r="PZ258" s="287"/>
      <c r="QA258" s="287"/>
      <c r="QB258" s="287"/>
      <c r="QC258" s="287"/>
      <c r="QD258" s="287"/>
      <c r="QE258" s="287"/>
      <c r="QF258" s="287"/>
      <c r="QG258" s="287"/>
      <c r="QH258" s="287"/>
      <c r="QI258" s="287"/>
      <c r="QJ258" s="287"/>
      <c r="QK258" s="287"/>
      <c r="QL258" s="287"/>
      <c r="QM258" s="287"/>
      <c r="QN258" s="287"/>
      <c r="QO258" s="287"/>
      <c r="QP258" s="287"/>
      <c r="QQ258" s="287"/>
      <c r="QR258" s="287"/>
      <c r="QS258" s="287"/>
      <c r="QT258" s="287"/>
      <c r="QU258" s="287"/>
      <c r="QV258" s="287"/>
      <c r="QW258" s="287"/>
      <c r="QX258" s="287"/>
      <c r="QY258" s="287"/>
      <c r="QZ258" s="287"/>
      <c r="RA258" s="287"/>
      <c r="RB258" s="287"/>
      <c r="RC258" s="287"/>
      <c r="RD258" s="287"/>
      <c r="RE258" s="287"/>
      <c r="RF258" s="287"/>
      <c r="RG258" s="287"/>
      <c r="RH258" s="287"/>
      <c r="RI258" s="287"/>
      <c r="RJ258" s="287"/>
      <c r="RK258" s="287"/>
      <c r="RL258" s="287"/>
      <c r="RM258" s="287"/>
      <c r="RN258" s="287"/>
      <c r="RO258" s="287"/>
      <c r="RP258" s="287"/>
      <c r="RQ258" s="287"/>
      <c r="RR258" s="287"/>
      <c r="RS258" s="287"/>
      <c r="RT258" s="287"/>
      <c r="RU258" s="287"/>
      <c r="RV258" s="287"/>
      <c r="RW258" s="287"/>
      <c r="RX258" s="287"/>
      <c r="RY258" s="287"/>
      <c r="RZ258" s="287"/>
      <c r="SA258" s="287"/>
      <c r="SB258" s="287"/>
      <c r="SC258" s="287"/>
      <c r="SD258" s="287"/>
      <c r="SE258" s="287"/>
      <c r="SF258" s="287"/>
      <c r="SG258" s="287"/>
      <c r="SH258" s="287"/>
      <c r="SI258" s="287"/>
      <c r="SJ258" s="287"/>
      <c r="SK258" s="287"/>
      <c r="SL258" s="287"/>
      <c r="SM258" s="287"/>
      <c r="SN258" s="287"/>
      <c r="SO258" s="287"/>
      <c r="SP258" s="287"/>
      <c r="SQ258" s="287"/>
      <c r="SR258" s="287"/>
      <c r="SS258" s="287"/>
      <c r="ST258" s="287"/>
      <c r="SU258" s="287"/>
      <c r="SV258" s="287"/>
      <c r="SW258" s="287"/>
      <c r="SX258" s="287"/>
      <c r="SY258" s="287"/>
      <c r="SZ258" s="287"/>
      <c r="TA258" s="287"/>
      <c r="TB258" s="287"/>
      <c r="TC258" s="287"/>
      <c r="TD258" s="287"/>
      <c r="TE258" s="287"/>
      <c r="TF258" s="287"/>
      <c r="TG258" s="287"/>
      <c r="TH258" s="287"/>
      <c r="TI258" s="287"/>
      <c r="TJ258" s="287"/>
      <c r="TK258" s="287"/>
      <c r="TL258" s="287"/>
      <c r="TM258" s="287"/>
      <c r="TN258" s="287"/>
      <c r="TO258" s="287"/>
      <c r="TP258" s="287"/>
      <c r="TQ258" s="287"/>
      <c r="TR258" s="287"/>
      <c r="TS258" s="287"/>
      <c r="TT258" s="287"/>
      <c r="TU258" s="287"/>
      <c r="TV258" s="287"/>
      <c r="TW258" s="287"/>
      <c r="TX258" s="287"/>
      <c r="TY258" s="287"/>
      <c r="TZ258" s="287"/>
      <c r="UA258" s="287"/>
      <c r="UB258" s="287"/>
      <c r="UC258" s="287"/>
      <c r="UD258" s="287"/>
      <c r="UE258" s="287"/>
      <c r="UF258" s="287"/>
      <c r="UG258" s="287"/>
      <c r="UH258" s="287"/>
      <c r="UI258" s="287"/>
      <c r="UJ258" s="287"/>
      <c r="UK258" s="287"/>
      <c r="UL258" s="287"/>
      <c r="UM258" s="287"/>
      <c r="UN258" s="287"/>
      <c r="UO258" s="287"/>
      <c r="UP258" s="287"/>
      <c r="UQ258" s="287"/>
      <c r="UR258" s="287"/>
      <c r="US258" s="287"/>
      <c r="UT258" s="287"/>
      <c r="UU258" s="287"/>
      <c r="UV258" s="287"/>
      <c r="UW258" s="287"/>
      <c r="UX258" s="287"/>
      <c r="UY258" s="287"/>
      <c r="UZ258" s="287"/>
      <c r="VA258" s="287"/>
      <c r="VB258" s="287"/>
      <c r="VC258" s="287"/>
      <c r="VD258" s="287"/>
      <c r="VE258" s="287"/>
      <c r="VF258" s="287"/>
      <c r="VG258" s="287"/>
      <c r="VH258" s="287"/>
      <c r="VI258" s="287"/>
      <c r="VJ258" s="287"/>
      <c r="VK258" s="287"/>
      <c r="VL258" s="287"/>
      <c r="VM258" s="287"/>
      <c r="VN258" s="287"/>
      <c r="VO258" s="287"/>
      <c r="VP258" s="287"/>
      <c r="VQ258" s="287"/>
      <c r="VR258" s="287"/>
      <c r="VS258" s="287"/>
      <c r="VT258" s="287"/>
      <c r="VU258" s="287"/>
      <c r="VV258" s="287"/>
      <c r="VW258" s="287"/>
      <c r="VX258" s="287"/>
      <c r="VY258" s="287"/>
      <c r="VZ258" s="287"/>
      <c r="WA258" s="287"/>
      <c r="WB258" s="287"/>
      <c r="WC258" s="287"/>
      <c r="WD258" s="287"/>
      <c r="WE258" s="287"/>
      <c r="WF258" s="287"/>
      <c r="WG258" s="287"/>
      <c r="WH258" s="287"/>
      <c r="WI258" s="287"/>
      <c r="WJ258" s="287"/>
      <c r="WK258" s="287"/>
      <c r="WL258" s="287"/>
      <c r="WM258" s="287"/>
      <c r="WN258" s="287"/>
      <c r="WO258" s="287"/>
      <c r="WP258" s="287"/>
      <c r="WQ258" s="287"/>
      <c r="WR258" s="287"/>
      <c r="WS258" s="287"/>
      <c r="WT258" s="287"/>
      <c r="WU258" s="287"/>
      <c r="WV258" s="287"/>
      <c r="WW258" s="287"/>
      <c r="WX258" s="287"/>
      <c r="WY258" s="287"/>
      <c r="WZ258" s="287"/>
      <c r="XA258" s="287"/>
      <c r="XB258" s="287"/>
      <c r="XC258" s="287"/>
      <c r="XD258" s="287"/>
      <c r="XE258" s="287"/>
      <c r="XF258" s="287"/>
      <c r="XG258" s="287"/>
      <c r="XH258" s="287"/>
      <c r="XI258" s="287"/>
      <c r="XJ258" s="287"/>
      <c r="XK258" s="287"/>
      <c r="XL258" s="287"/>
      <c r="XM258" s="287"/>
      <c r="XN258" s="287"/>
      <c r="XO258" s="287"/>
      <c r="XP258" s="287"/>
      <c r="XQ258" s="287"/>
      <c r="XR258" s="287"/>
      <c r="XS258" s="287"/>
      <c r="XT258" s="287"/>
      <c r="XU258" s="287"/>
      <c r="XV258" s="287"/>
      <c r="XW258" s="287"/>
      <c r="XX258" s="287"/>
      <c r="XY258" s="287"/>
      <c r="XZ258" s="287"/>
      <c r="YA258" s="287"/>
      <c r="YB258" s="287"/>
      <c r="YC258" s="287"/>
      <c r="YD258" s="287"/>
      <c r="YE258" s="287"/>
      <c r="YF258" s="287"/>
      <c r="YG258" s="287"/>
      <c r="YH258" s="287"/>
      <c r="YI258" s="287"/>
      <c r="YJ258" s="287"/>
      <c r="YK258" s="287"/>
      <c r="YL258" s="287"/>
      <c r="YM258" s="287"/>
      <c r="YN258" s="287"/>
      <c r="YO258" s="287"/>
      <c r="YP258" s="287"/>
      <c r="YQ258" s="287"/>
      <c r="YR258" s="287"/>
      <c r="YS258" s="287"/>
      <c r="YT258" s="287"/>
      <c r="YU258" s="287"/>
      <c r="YV258" s="287"/>
      <c r="YW258" s="287"/>
      <c r="YX258" s="287"/>
      <c r="YY258" s="287"/>
      <c r="YZ258" s="287"/>
      <c r="ZA258" s="287"/>
      <c r="ZB258" s="287"/>
      <c r="ZC258" s="287"/>
      <c r="ZD258" s="287"/>
      <c r="ZE258" s="287"/>
      <c r="ZF258" s="287"/>
      <c r="ZG258" s="287"/>
      <c r="ZH258" s="287"/>
      <c r="ZI258" s="287"/>
      <c r="ZJ258" s="287"/>
      <c r="ZK258" s="287"/>
      <c r="ZL258" s="287"/>
      <c r="ZM258" s="287"/>
      <c r="ZN258" s="287"/>
      <c r="ZO258" s="287"/>
      <c r="ZP258" s="287"/>
      <c r="ZQ258" s="287"/>
      <c r="ZR258" s="287"/>
      <c r="ZS258" s="287"/>
      <c r="ZT258" s="287"/>
      <c r="ZU258" s="287"/>
      <c r="ZV258" s="287"/>
      <c r="ZW258" s="287"/>
      <c r="ZX258" s="287"/>
      <c r="ZY258" s="287"/>
      <c r="ZZ258" s="287"/>
      <c r="AAA258" s="287"/>
      <c r="AAB258" s="287"/>
      <c r="AAC258" s="287"/>
      <c r="AAD258" s="287"/>
      <c r="AAE258" s="287"/>
      <c r="AAF258" s="287"/>
      <c r="AAG258" s="287"/>
      <c r="AAH258" s="287"/>
      <c r="AAI258" s="287"/>
      <c r="AAJ258" s="287"/>
      <c r="AAK258" s="287"/>
      <c r="AAL258" s="287"/>
      <c r="AAM258" s="287"/>
      <c r="AAN258" s="287"/>
      <c r="AAO258" s="287"/>
      <c r="AAP258" s="287"/>
      <c r="AAQ258" s="287"/>
      <c r="AAR258" s="287"/>
      <c r="AAS258" s="287"/>
      <c r="AAT258" s="287"/>
      <c r="AAU258" s="287"/>
      <c r="AAV258" s="287"/>
      <c r="AAW258" s="287"/>
      <c r="AAX258" s="287"/>
      <c r="AAY258" s="287"/>
      <c r="AAZ258" s="287"/>
      <c r="ABA258" s="287"/>
      <c r="ABB258" s="287"/>
      <c r="ABC258" s="287"/>
      <c r="ABD258" s="287"/>
      <c r="ABE258" s="287"/>
      <c r="ABF258" s="287"/>
      <c r="ABG258" s="287"/>
      <c r="ABH258" s="287"/>
      <c r="ABI258" s="287"/>
      <c r="ABJ258" s="287"/>
      <c r="ABK258" s="287"/>
      <c r="ABL258" s="287"/>
      <c r="ABM258" s="287"/>
      <c r="ABN258" s="287"/>
      <c r="ABO258" s="287"/>
      <c r="ABP258" s="287"/>
      <c r="ABQ258" s="287"/>
      <c r="ABR258" s="287"/>
      <c r="ABS258" s="287"/>
      <c r="ABT258" s="287"/>
      <c r="ABU258" s="287"/>
      <c r="ABV258" s="287"/>
      <c r="ABW258" s="287"/>
      <c r="ABX258" s="287"/>
      <c r="ABY258" s="287"/>
      <c r="ABZ258" s="287"/>
      <c r="ACA258" s="287"/>
      <c r="ACB258" s="287"/>
      <c r="ACC258" s="287"/>
      <c r="ACD258" s="287"/>
      <c r="ACE258" s="287"/>
      <c r="ACF258" s="287"/>
      <c r="ACG258" s="287"/>
      <c r="ACH258" s="287"/>
      <c r="ACI258" s="287"/>
      <c r="ACJ258" s="287"/>
      <c r="ACK258" s="287"/>
      <c r="ACL258" s="287"/>
      <c r="ACM258" s="287"/>
      <c r="ACN258" s="287"/>
      <c r="ACO258" s="287"/>
      <c r="ACP258" s="287"/>
      <c r="ACQ258" s="287"/>
      <c r="ACR258" s="287"/>
      <c r="ACS258" s="287"/>
      <c r="ACT258" s="287"/>
      <c r="ACU258" s="287"/>
      <c r="ACV258" s="287"/>
      <c r="ACW258" s="287"/>
      <c r="ACX258" s="287"/>
      <c r="ACY258" s="287"/>
      <c r="ACZ258" s="287"/>
      <c r="ADA258" s="287"/>
      <c r="ADB258" s="287"/>
      <c r="ADC258" s="287"/>
      <c r="ADD258" s="287"/>
      <c r="ADE258" s="287"/>
      <c r="ADF258" s="287"/>
      <c r="ADG258" s="287"/>
      <c r="ADH258" s="287"/>
      <c r="ADI258" s="287"/>
      <c r="ADJ258" s="287"/>
      <c r="ADK258" s="287"/>
      <c r="ADL258" s="287"/>
      <c r="ADM258" s="287"/>
      <c r="ADN258" s="287"/>
      <c r="ADO258" s="287"/>
      <c r="ADP258" s="287"/>
      <c r="ADQ258" s="287"/>
      <c r="ADR258" s="287"/>
      <c r="ADS258" s="287"/>
      <c r="ADT258" s="287"/>
      <c r="ADU258" s="287"/>
      <c r="ADV258" s="287"/>
      <c r="ADW258" s="287"/>
      <c r="ADX258" s="287"/>
      <c r="ADY258" s="287"/>
      <c r="ADZ258" s="287"/>
      <c r="AEA258" s="287"/>
      <c r="AEB258" s="287"/>
      <c r="AEC258" s="287"/>
      <c r="AED258" s="287"/>
      <c r="AEE258" s="287"/>
      <c r="AEF258" s="287"/>
      <c r="AEG258" s="287"/>
      <c r="AEH258" s="287"/>
      <c r="AEI258" s="287"/>
      <c r="AEJ258" s="287"/>
      <c r="AEK258" s="287"/>
      <c r="AEL258" s="287"/>
      <c r="AEM258" s="287"/>
      <c r="AEN258" s="287"/>
      <c r="AEO258" s="287"/>
      <c r="AEP258" s="287"/>
      <c r="AEQ258" s="287"/>
      <c r="AER258" s="287"/>
      <c r="AES258" s="287"/>
      <c r="AET258" s="287"/>
      <c r="AEU258" s="287"/>
      <c r="AEV258" s="287"/>
      <c r="AEW258" s="287"/>
      <c r="AEX258" s="287"/>
      <c r="AEY258" s="287"/>
      <c r="AEZ258" s="287"/>
      <c r="AFA258" s="287"/>
      <c r="AFB258" s="287"/>
      <c r="AFC258" s="287"/>
      <c r="AFD258" s="287"/>
      <c r="AFE258" s="287"/>
      <c r="AFF258" s="287"/>
      <c r="AFG258" s="287"/>
      <c r="AFH258" s="287"/>
      <c r="AFI258" s="287"/>
      <c r="AFJ258" s="287"/>
      <c r="AFK258" s="287"/>
      <c r="AFL258" s="287"/>
      <c r="AFM258" s="287"/>
      <c r="AFN258" s="287"/>
      <c r="AFO258" s="287"/>
      <c r="AFP258" s="287"/>
      <c r="AFQ258" s="287"/>
      <c r="AFR258" s="287"/>
      <c r="AFS258" s="287"/>
      <c r="AFT258" s="287"/>
      <c r="AFU258" s="287"/>
      <c r="AFV258" s="287"/>
      <c r="AFW258" s="287"/>
      <c r="AFX258" s="287"/>
      <c r="AFY258" s="287"/>
      <c r="AFZ258" s="287"/>
      <c r="AGA258" s="287"/>
      <c r="AGB258" s="287"/>
      <c r="AGC258" s="287"/>
      <c r="AGD258" s="287"/>
      <c r="AGE258" s="287"/>
      <c r="AGF258" s="287"/>
      <c r="AGG258" s="287"/>
      <c r="AGH258" s="287"/>
      <c r="AGI258" s="287"/>
      <c r="AGJ258" s="287"/>
      <c r="AGK258" s="287"/>
      <c r="AGL258" s="287"/>
      <c r="AGM258" s="287"/>
      <c r="AGN258" s="287"/>
      <c r="AGO258" s="287"/>
      <c r="AGP258" s="287"/>
      <c r="AGQ258" s="287"/>
      <c r="AGR258" s="287"/>
      <c r="AGS258" s="287"/>
      <c r="AGT258" s="287"/>
      <c r="AGU258" s="287"/>
      <c r="AGV258" s="287"/>
      <c r="AGW258" s="287"/>
      <c r="AGX258" s="287"/>
      <c r="AGY258" s="287"/>
      <c r="AGZ258" s="287"/>
      <c r="AHA258" s="287"/>
      <c r="AHB258" s="287"/>
      <c r="AHC258" s="287"/>
      <c r="AHD258" s="287"/>
      <c r="AHE258" s="287"/>
      <c r="AHF258" s="287"/>
      <c r="AHG258" s="287"/>
      <c r="AHH258" s="287"/>
      <c r="AHI258" s="287"/>
      <c r="AHJ258" s="287"/>
      <c r="AHK258" s="287"/>
      <c r="AHL258" s="287"/>
      <c r="AHM258" s="287"/>
      <c r="AHN258" s="287"/>
      <c r="AHO258" s="287"/>
      <c r="AHP258" s="287"/>
      <c r="AHQ258" s="287"/>
      <c r="AHR258" s="287"/>
      <c r="AHS258" s="287"/>
      <c r="AHT258" s="287"/>
      <c r="AHU258" s="287"/>
      <c r="AHV258" s="287"/>
      <c r="AHW258" s="287"/>
      <c r="AHX258" s="287"/>
      <c r="AHY258" s="287"/>
      <c r="AHZ258" s="287"/>
      <c r="AIA258" s="287"/>
      <c r="AIB258" s="287"/>
      <c r="AIC258" s="287"/>
      <c r="AID258" s="287"/>
      <c r="AIE258" s="287"/>
      <c r="AIF258" s="287"/>
      <c r="AIG258" s="287"/>
      <c r="AIH258" s="287"/>
      <c r="AII258" s="287"/>
      <c r="AIJ258" s="287"/>
      <c r="AIK258" s="287"/>
      <c r="AIL258" s="287"/>
      <c r="AIM258" s="287"/>
      <c r="AIN258" s="287"/>
      <c r="AIO258" s="287"/>
      <c r="AIP258" s="287"/>
      <c r="AIQ258" s="287"/>
      <c r="AIR258" s="287"/>
      <c r="AIS258" s="287"/>
      <c r="AIT258" s="287"/>
      <c r="AIU258" s="287"/>
      <c r="AIV258" s="287"/>
      <c r="AIW258" s="287"/>
      <c r="AIX258" s="287"/>
      <c r="AIY258" s="287"/>
      <c r="AIZ258" s="287"/>
      <c r="AJA258" s="287"/>
      <c r="AJB258" s="287"/>
      <c r="AJC258" s="287"/>
      <c r="AJD258" s="287"/>
      <c r="AJE258" s="287"/>
      <c r="AJF258" s="287"/>
      <c r="AJG258" s="287"/>
      <c r="AJH258" s="287"/>
      <c r="AJI258" s="287"/>
      <c r="AJJ258" s="287"/>
      <c r="AJK258" s="287"/>
      <c r="AJL258" s="287"/>
      <c r="AJM258" s="287"/>
      <c r="AJN258" s="287"/>
      <c r="AJO258" s="287"/>
      <c r="AJP258" s="287"/>
      <c r="AJQ258" s="287"/>
      <c r="AJR258" s="287"/>
      <c r="AJS258" s="287"/>
      <c r="AJT258" s="287"/>
      <c r="AJU258" s="287"/>
      <c r="AJV258" s="287"/>
      <c r="AJW258" s="287"/>
      <c r="AJX258" s="287"/>
      <c r="AJY258" s="287"/>
      <c r="AJZ258" s="287"/>
      <c r="AKA258" s="287"/>
      <c r="AKB258" s="287"/>
      <c r="AKC258" s="287"/>
      <c r="AKD258" s="287"/>
      <c r="AKE258" s="287"/>
      <c r="AKF258" s="287"/>
      <c r="AKG258" s="287"/>
      <c r="AKH258" s="287"/>
      <c r="AKI258" s="287"/>
      <c r="AKJ258" s="287"/>
      <c r="AKK258" s="287"/>
      <c r="AKL258" s="287"/>
      <c r="AKM258" s="287"/>
      <c r="AKN258" s="287"/>
      <c r="AKO258" s="287"/>
      <c r="AKP258" s="287"/>
      <c r="AKQ258" s="287"/>
      <c r="AKR258" s="287"/>
      <c r="AKS258" s="287"/>
      <c r="AKT258" s="287"/>
      <c r="AKU258" s="287"/>
      <c r="AKV258" s="287"/>
      <c r="AKW258" s="287"/>
      <c r="AKX258" s="287"/>
      <c r="AKY258" s="287"/>
      <c r="AKZ258" s="287"/>
      <c r="ALA258" s="287"/>
      <c r="ALB258" s="287"/>
      <c r="ALC258" s="287"/>
      <c r="ALD258" s="287"/>
      <c r="ALE258" s="287"/>
      <c r="ALF258" s="287"/>
      <c r="ALG258" s="287"/>
      <c r="ALH258" s="287"/>
      <c r="ALI258" s="287"/>
      <c r="ALJ258" s="287"/>
      <c r="ALK258" s="287"/>
      <c r="ALL258" s="287"/>
      <c r="ALM258" s="287"/>
      <c r="ALN258" s="287"/>
      <c r="ALO258" s="287"/>
      <c r="ALP258" s="287"/>
      <c r="ALQ258" s="287"/>
      <c r="ALR258" s="287"/>
      <c r="ALS258" s="287"/>
      <c r="ALT258" s="287"/>
      <c r="ALU258" s="287"/>
      <c r="ALV258" s="287"/>
      <c r="ALW258" s="287"/>
      <c r="ALX258" s="287"/>
      <c r="ALY258" s="287"/>
      <c r="ALZ258" s="287"/>
      <c r="AMA258" s="287"/>
      <c r="AMB258" s="287"/>
      <c r="AMC258" s="287"/>
      <c r="AMD258" s="287"/>
      <c r="AME258" s="287"/>
      <c r="AMF258" s="287"/>
      <c r="AMG258" s="287"/>
      <c r="AMH258" s="287"/>
      <c r="AMI258" s="287"/>
      <c r="AMJ258" s="287"/>
      <c r="AMK258" s="287"/>
      <c r="AML258" s="287"/>
      <c r="AMM258" s="287"/>
      <c r="AMN258" s="287"/>
      <c r="AMO258" s="287"/>
      <c r="AMP258" s="287"/>
      <c r="AMQ258" s="287"/>
      <c r="AMR258" s="287"/>
      <c r="AMS258" s="287"/>
      <c r="AMT258" s="287"/>
      <c r="AMU258" s="287"/>
      <c r="AMV258" s="287"/>
      <c r="AMW258" s="287"/>
      <c r="AMX258" s="287"/>
      <c r="AMY258" s="287"/>
      <c r="AMZ258" s="287"/>
      <c r="ANA258" s="287"/>
      <c r="ANB258" s="287"/>
      <c r="ANC258" s="287"/>
      <c r="AND258" s="287"/>
      <c r="ANE258" s="287"/>
      <c r="ANF258" s="287"/>
      <c r="ANG258" s="287"/>
      <c r="ANH258" s="287"/>
      <c r="ANI258" s="287"/>
      <c r="ANJ258" s="287"/>
      <c r="ANK258" s="287"/>
      <c r="ANL258" s="287"/>
      <c r="ANM258" s="287"/>
      <c r="ANN258" s="287"/>
      <c r="ANO258" s="287"/>
      <c r="ANP258" s="287"/>
      <c r="ANQ258" s="287"/>
      <c r="ANR258" s="287"/>
      <c r="ANS258" s="287"/>
      <c r="ANT258" s="287"/>
      <c r="ANU258" s="287"/>
      <c r="ANV258" s="287"/>
      <c r="ANW258" s="287"/>
      <c r="ANX258" s="287"/>
      <c r="ANY258" s="287"/>
      <c r="ANZ258" s="287"/>
      <c r="AOA258" s="287"/>
      <c r="AOB258" s="287"/>
      <c r="AOC258" s="287"/>
      <c r="AOD258" s="287"/>
      <c r="AOE258" s="287"/>
      <c r="AOF258" s="287"/>
      <c r="AOG258" s="287"/>
      <c r="AOH258" s="287"/>
      <c r="AOI258" s="287"/>
      <c r="AOJ258" s="287"/>
      <c r="AOK258" s="287"/>
      <c r="AOL258" s="287"/>
      <c r="AOM258" s="287"/>
      <c r="AON258" s="287"/>
      <c r="AOO258" s="287"/>
      <c r="AOP258" s="287"/>
      <c r="AOQ258" s="287"/>
      <c r="AOR258" s="287"/>
      <c r="AOS258" s="287"/>
      <c r="AOT258" s="287"/>
      <c r="AOU258" s="287"/>
      <c r="AOV258" s="287"/>
      <c r="AOW258" s="287"/>
      <c r="AOX258" s="287"/>
      <c r="AOY258" s="287"/>
      <c r="AOZ258" s="287"/>
      <c r="APA258" s="287"/>
      <c r="APB258" s="287"/>
      <c r="APC258" s="287"/>
      <c r="APD258" s="287"/>
      <c r="APE258" s="287"/>
      <c r="APF258" s="287"/>
      <c r="APG258" s="287"/>
      <c r="APH258" s="287"/>
      <c r="API258" s="287"/>
      <c r="APJ258" s="287"/>
      <c r="APK258" s="287"/>
      <c r="APL258" s="287"/>
      <c r="APM258" s="287"/>
      <c r="APN258" s="287"/>
      <c r="APO258" s="287"/>
      <c r="APP258" s="287"/>
      <c r="APQ258" s="287"/>
      <c r="APR258" s="287"/>
      <c r="APS258" s="287"/>
      <c r="APT258" s="287"/>
      <c r="APU258" s="287"/>
      <c r="APV258" s="287"/>
      <c r="APW258" s="287"/>
      <c r="APX258" s="287"/>
      <c r="APY258" s="287"/>
      <c r="APZ258" s="287"/>
      <c r="AQA258" s="287"/>
      <c r="AQB258" s="287"/>
      <c r="AQC258" s="287"/>
      <c r="AQD258" s="287"/>
      <c r="AQE258" s="287"/>
      <c r="AQF258" s="287"/>
      <c r="AQG258" s="287"/>
      <c r="AQH258" s="287"/>
      <c r="AQI258" s="287"/>
      <c r="AQJ258" s="287"/>
      <c r="AQK258" s="287"/>
      <c r="AQL258" s="287"/>
      <c r="AQM258" s="287"/>
      <c r="AQN258" s="287"/>
      <c r="AQO258" s="287"/>
      <c r="AQP258" s="287"/>
      <c r="AQQ258" s="287"/>
      <c r="AQR258" s="287"/>
      <c r="AQS258" s="287"/>
      <c r="AQT258" s="287"/>
      <c r="AQU258" s="287"/>
      <c r="AQV258" s="287"/>
      <c r="AQW258" s="287"/>
      <c r="AQX258" s="287"/>
      <c r="AQY258" s="287"/>
      <c r="AQZ258" s="287"/>
      <c r="ARA258" s="287"/>
      <c r="ARB258" s="287"/>
      <c r="ARC258" s="287"/>
      <c r="ARD258" s="287"/>
      <c r="ARE258" s="287"/>
      <c r="ARF258" s="287"/>
      <c r="ARG258" s="287"/>
      <c r="ARH258" s="287"/>
      <c r="ARI258" s="287"/>
      <c r="ARJ258" s="287"/>
      <c r="ARK258" s="287"/>
      <c r="ARL258" s="287"/>
      <c r="ARM258" s="287"/>
      <c r="ARN258" s="287"/>
      <c r="ARO258" s="287"/>
      <c r="ARP258" s="287"/>
      <c r="ARQ258" s="287"/>
      <c r="ARR258" s="287"/>
      <c r="ARS258" s="287"/>
      <c r="ART258" s="287"/>
      <c r="ARU258" s="287"/>
      <c r="ARV258" s="287"/>
      <c r="ARW258" s="287"/>
      <c r="ARX258" s="287"/>
      <c r="ARY258" s="287"/>
      <c r="ARZ258" s="287"/>
      <c r="ASA258" s="287"/>
      <c r="ASB258" s="287"/>
      <c r="ASC258" s="287"/>
      <c r="ASD258" s="287"/>
      <c r="ASE258" s="287"/>
      <c r="ASF258" s="287"/>
      <c r="ASG258" s="287"/>
      <c r="ASH258" s="287"/>
      <c r="ASI258" s="287"/>
      <c r="ASJ258" s="287"/>
      <c r="ASK258" s="287"/>
      <c r="ASL258" s="287"/>
      <c r="ASM258" s="287"/>
      <c r="ASN258" s="287"/>
      <c r="ASO258" s="287"/>
      <c r="ASP258" s="287"/>
      <c r="ASQ258" s="287"/>
      <c r="ASR258" s="287"/>
      <c r="ASS258" s="287"/>
      <c r="AST258" s="287"/>
      <c r="ASU258" s="287"/>
      <c r="ASV258" s="287"/>
      <c r="ASW258" s="287"/>
      <c r="ASX258" s="287"/>
      <c r="ASY258" s="287"/>
      <c r="ASZ258" s="287"/>
      <c r="ATA258" s="287"/>
      <c r="ATB258" s="287"/>
      <c r="ATC258" s="287"/>
      <c r="ATD258" s="287"/>
      <c r="ATE258" s="287"/>
      <c r="ATF258" s="287"/>
      <c r="ATG258" s="287"/>
      <c r="ATH258" s="287"/>
      <c r="ATI258" s="287"/>
      <c r="ATJ258" s="287"/>
      <c r="ATK258" s="287"/>
      <c r="ATL258" s="287"/>
      <c r="ATM258" s="287"/>
      <c r="ATN258" s="287"/>
      <c r="ATO258" s="287"/>
      <c r="ATP258" s="287"/>
      <c r="ATQ258" s="287"/>
      <c r="ATR258" s="287"/>
      <c r="ATS258" s="287"/>
      <c r="ATT258" s="287"/>
      <c r="ATU258" s="287"/>
      <c r="ATV258" s="287"/>
      <c r="ATW258" s="287"/>
      <c r="ATX258" s="287"/>
      <c r="ATY258" s="287"/>
      <c r="ATZ258" s="287"/>
      <c r="AUA258" s="287"/>
      <c r="AUB258" s="287"/>
      <c r="AUC258" s="287"/>
      <c r="AUD258" s="287"/>
      <c r="AUE258" s="287"/>
      <c r="AUF258" s="287"/>
      <c r="AUG258" s="287"/>
      <c r="AUH258" s="287"/>
      <c r="AUI258" s="287"/>
      <c r="AUJ258" s="287"/>
      <c r="AUK258" s="287"/>
      <c r="AUL258" s="287"/>
      <c r="AUM258" s="287"/>
      <c r="AUN258" s="287"/>
      <c r="AUO258" s="287"/>
      <c r="AUP258" s="287"/>
      <c r="AUQ258" s="287"/>
      <c r="AUR258" s="287"/>
      <c r="AUS258" s="287"/>
      <c r="AUT258" s="287"/>
      <c r="AUU258" s="287"/>
      <c r="AUV258" s="287"/>
      <c r="AUW258" s="287"/>
      <c r="AUX258" s="287"/>
      <c r="AUY258" s="287"/>
      <c r="AUZ258" s="287"/>
      <c r="AVA258" s="287"/>
      <c r="AVB258" s="287"/>
      <c r="AVC258" s="287"/>
      <c r="AVD258" s="287"/>
      <c r="AVE258" s="287"/>
      <c r="AVF258" s="287"/>
      <c r="AVG258" s="287"/>
      <c r="AVH258" s="287"/>
      <c r="AVI258" s="287"/>
      <c r="AVJ258" s="287"/>
      <c r="AVK258" s="287"/>
      <c r="AVL258" s="287"/>
      <c r="AVM258" s="287"/>
      <c r="AVN258" s="287"/>
      <c r="AVO258" s="287"/>
      <c r="AVP258" s="287"/>
      <c r="AVQ258" s="287"/>
      <c r="AVR258" s="287"/>
      <c r="AVS258" s="287"/>
      <c r="AVT258" s="287"/>
      <c r="AVU258" s="287"/>
      <c r="AVV258" s="287"/>
      <c r="AVW258" s="287"/>
      <c r="AVX258" s="287"/>
      <c r="AVY258" s="287"/>
      <c r="AVZ258" s="287"/>
      <c r="AWA258" s="287"/>
      <c r="AWB258" s="287"/>
      <c r="AWC258" s="287"/>
      <c r="AWD258" s="287"/>
      <c r="AWE258" s="287"/>
      <c r="AWF258" s="287"/>
      <c r="AWG258" s="287"/>
      <c r="AWH258" s="287"/>
      <c r="AWI258" s="287"/>
      <c r="AWJ258" s="287"/>
      <c r="AWK258" s="287"/>
      <c r="AWL258" s="287"/>
      <c r="AWM258" s="287"/>
      <c r="AWN258" s="287"/>
      <c r="AWO258" s="287"/>
      <c r="AWP258" s="287"/>
      <c r="AWQ258" s="287"/>
      <c r="AWR258" s="287"/>
      <c r="AWS258" s="287"/>
      <c r="AWT258" s="287"/>
      <c r="AWU258" s="287"/>
      <c r="AWV258" s="287"/>
      <c r="AWW258" s="287"/>
      <c r="AWX258" s="287"/>
      <c r="AWY258" s="287"/>
      <c r="AWZ258" s="287"/>
      <c r="AXA258" s="287"/>
      <c r="AXB258" s="287"/>
      <c r="AXC258" s="287"/>
      <c r="AXD258" s="287"/>
      <c r="AXE258" s="287"/>
      <c r="AXF258" s="287"/>
      <c r="AXG258" s="287"/>
      <c r="AXH258" s="287"/>
      <c r="AXI258" s="287"/>
      <c r="AXJ258" s="287"/>
      <c r="AXK258" s="287"/>
      <c r="AXL258" s="287"/>
      <c r="AXM258" s="287"/>
      <c r="AXN258" s="287"/>
      <c r="AXO258" s="287"/>
      <c r="AXP258" s="287"/>
      <c r="AXQ258" s="287"/>
      <c r="AXR258" s="287"/>
      <c r="AXS258" s="287"/>
      <c r="AXT258" s="287"/>
      <c r="AXU258" s="287"/>
      <c r="AXV258" s="287"/>
      <c r="AXW258" s="287"/>
      <c r="AXX258" s="287"/>
      <c r="AXY258" s="287"/>
      <c r="AXZ258" s="287"/>
      <c r="AYA258" s="287"/>
      <c r="AYB258" s="287"/>
      <c r="AYC258" s="287"/>
      <c r="AYD258" s="287"/>
      <c r="AYE258" s="287"/>
      <c r="AYF258" s="287"/>
      <c r="AYG258" s="287"/>
      <c r="AYH258" s="287"/>
      <c r="AYI258" s="287"/>
      <c r="AYJ258" s="287"/>
      <c r="AYK258" s="287"/>
      <c r="AYL258" s="287"/>
      <c r="AYM258" s="287"/>
      <c r="AYN258" s="287"/>
      <c r="AYO258" s="287"/>
      <c r="AYP258" s="287"/>
      <c r="AYQ258" s="287"/>
      <c r="AYR258" s="287"/>
      <c r="AYS258" s="287"/>
      <c r="AYT258" s="287"/>
      <c r="AYU258" s="287"/>
      <c r="AYV258" s="287"/>
      <c r="AYW258" s="287"/>
      <c r="AYX258" s="287"/>
      <c r="AYY258" s="287"/>
      <c r="AYZ258" s="287"/>
      <c r="AZA258" s="287"/>
      <c r="AZB258" s="287"/>
      <c r="AZC258" s="287"/>
      <c r="AZD258" s="287"/>
      <c r="AZE258" s="287"/>
      <c r="AZF258" s="287"/>
      <c r="AZG258" s="287"/>
      <c r="AZH258" s="287"/>
      <c r="AZI258" s="287"/>
      <c r="AZJ258" s="287"/>
      <c r="AZK258" s="287"/>
      <c r="AZL258" s="287"/>
      <c r="AZM258" s="287"/>
      <c r="AZN258" s="287"/>
      <c r="AZO258" s="287"/>
      <c r="AZP258" s="287"/>
      <c r="AZQ258" s="287"/>
      <c r="AZR258" s="287"/>
      <c r="AZS258" s="287"/>
      <c r="AZT258" s="287"/>
      <c r="AZU258" s="287"/>
      <c r="AZV258" s="287"/>
      <c r="AZW258" s="287"/>
      <c r="AZX258" s="287"/>
      <c r="AZY258" s="287"/>
      <c r="AZZ258" s="287"/>
      <c r="BAA258" s="287"/>
      <c r="BAB258" s="287"/>
      <c r="BAC258" s="287"/>
      <c r="BAD258" s="287"/>
      <c r="BAE258" s="287"/>
      <c r="BAF258" s="287"/>
      <c r="BAG258" s="287"/>
      <c r="BAH258" s="287"/>
      <c r="BAI258" s="287"/>
      <c r="BAJ258" s="287"/>
      <c r="BAK258" s="287"/>
      <c r="BAL258" s="287"/>
      <c r="BAM258" s="287"/>
      <c r="BAN258" s="287"/>
      <c r="BAO258" s="287"/>
      <c r="BAP258" s="287"/>
      <c r="BAQ258" s="287"/>
      <c r="BAR258" s="287"/>
      <c r="BAS258" s="287"/>
      <c r="BAT258" s="287"/>
      <c r="BAU258" s="287"/>
      <c r="BAV258" s="287"/>
      <c r="BAW258" s="287"/>
      <c r="BAX258" s="287"/>
      <c r="BAY258" s="287"/>
      <c r="BAZ258" s="287"/>
      <c r="BBA258" s="287"/>
      <c r="BBB258" s="287"/>
      <c r="BBC258" s="287"/>
      <c r="BBD258" s="287"/>
      <c r="BBE258" s="287"/>
      <c r="BBF258" s="287"/>
      <c r="BBG258" s="287"/>
      <c r="BBH258" s="287"/>
      <c r="BBI258" s="287"/>
      <c r="BBJ258" s="287"/>
      <c r="BBK258" s="287"/>
      <c r="BBL258" s="287"/>
      <c r="BBM258" s="287"/>
      <c r="BBN258" s="287"/>
      <c r="BBO258" s="287"/>
      <c r="BBP258" s="287"/>
      <c r="BBQ258" s="287"/>
      <c r="BBR258" s="287"/>
      <c r="BBS258" s="287"/>
      <c r="BBT258" s="287"/>
      <c r="BBU258" s="287"/>
      <c r="BBV258" s="287"/>
      <c r="BBW258" s="287"/>
      <c r="BBX258" s="287"/>
      <c r="BBY258" s="287"/>
      <c r="BBZ258" s="287"/>
      <c r="BCA258" s="287"/>
      <c r="BCB258" s="287"/>
      <c r="BCC258" s="287"/>
      <c r="BCD258" s="287"/>
      <c r="BCE258" s="287"/>
      <c r="BCF258" s="287"/>
      <c r="BCG258" s="287"/>
      <c r="BCH258" s="287"/>
      <c r="BCI258" s="287"/>
      <c r="BCJ258" s="287"/>
      <c r="BCK258" s="287"/>
      <c r="BCL258" s="287"/>
      <c r="BCM258" s="287"/>
      <c r="BCN258" s="287"/>
      <c r="BCO258" s="287"/>
      <c r="BCP258" s="287"/>
      <c r="BCQ258" s="287"/>
      <c r="BCR258" s="287"/>
      <c r="BCS258" s="287"/>
      <c r="BCT258" s="287"/>
      <c r="BCU258" s="287"/>
      <c r="BCV258" s="287"/>
      <c r="BCW258" s="287"/>
      <c r="BCX258" s="287"/>
      <c r="BCY258" s="287"/>
      <c r="BCZ258" s="287"/>
      <c r="BDA258" s="287"/>
      <c r="BDB258" s="287"/>
      <c r="BDC258" s="287"/>
      <c r="BDD258" s="287"/>
      <c r="BDE258" s="287"/>
      <c r="BDF258" s="287"/>
      <c r="BDG258" s="287"/>
      <c r="BDH258" s="287"/>
      <c r="BDI258" s="287"/>
      <c r="BDJ258" s="287"/>
      <c r="BDK258" s="287"/>
      <c r="BDL258" s="287"/>
      <c r="BDM258" s="287"/>
      <c r="BDN258" s="287"/>
      <c r="BDO258" s="287"/>
      <c r="BDP258" s="287"/>
      <c r="BDQ258" s="287"/>
      <c r="BDR258" s="287"/>
      <c r="BDS258" s="287"/>
      <c r="BDT258" s="287"/>
      <c r="BDU258" s="287"/>
      <c r="BDV258" s="287"/>
      <c r="BDW258" s="287"/>
      <c r="BDX258" s="287"/>
      <c r="BDY258" s="287"/>
      <c r="BDZ258" s="287"/>
      <c r="BEA258" s="287"/>
      <c r="BEB258" s="287"/>
      <c r="BEC258" s="287"/>
      <c r="BED258" s="287"/>
      <c r="BEE258" s="287"/>
      <c r="BEF258" s="287"/>
      <c r="BEG258" s="287"/>
      <c r="BEH258" s="287"/>
      <c r="BEI258" s="287"/>
      <c r="BEJ258" s="287"/>
      <c r="BEK258" s="287"/>
      <c r="BEL258" s="287"/>
      <c r="BEM258" s="287"/>
      <c r="BEN258" s="287"/>
      <c r="BEO258" s="287"/>
      <c r="BEP258" s="287"/>
      <c r="BEQ258" s="287"/>
      <c r="BER258" s="287"/>
      <c r="BES258" s="287"/>
      <c r="BET258" s="287"/>
      <c r="BEU258" s="287"/>
      <c r="BEV258" s="287"/>
      <c r="BEW258" s="287"/>
      <c r="BEX258" s="287"/>
      <c r="BEY258" s="287"/>
      <c r="BEZ258" s="287"/>
      <c r="BFA258" s="287"/>
      <c r="BFB258" s="287"/>
      <c r="BFC258" s="287"/>
      <c r="BFD258" s="287"/>
      <c r="BFE258" s="287"/>
      <c r="BFF258" s="287"/>
      <c r="BFG258" s="287"/>
      <c r="BFH258" s="287"/>
      <c r="BFI258" s="287"/>
      <c r="BFJ258" s="287"/>
      <c r="BFK258" s="287"/>
      <c r="BFL258" s="287"/>
      <c r="BFM258" s="287"/>
      <c r="BFN258" s="287"/>
      <c r="BFO258" s="287"/>
      <c r="BFP258" s="287"/>
      <c r="BFQ258" s="287"/>
      <c r="BFR258" s="287"/>
      <c r="BFS258" s="287"/>
      <c r="BFT258" s="287"/>
      <c r="BFU258" s="287"/>
      <c r="BFV258" s="287"/>
      <c r="BFW258" s="287"/>
      <c r="BFX258" s="287"/>
      <c r="BFY258" s="287"/>
      <c r="BFZ258" s="287"/>
      <c r="BGA258" s="287"/>
      <c r="BGB258" s="287"/>
      <c r="BGC258" s="287"/>
      <c r="BGD258" s="287"/>
      <c r="BGE258" s="287"/>
      <c r="BGF258" s="287"/>
      <c r="BGG258" s="287"/>
      <c r="BGH258" s="287"/>
      <c r="BGI258" s="287"/>
      <c r="BGJ258" s="287"/>
      <c r="BGK258" s="287"/>
      <c r="BGL258" s="287"/>
      <c r="BGM258" s="287"/>
      <c r="BGN258" s="287"/>
      <c r="BGO258" s="287"/>
      <c r="BGP258" s="287"/>
      <c r="BGQ258" s="287"/>
      <c r="BGR258" s="287"/>
      <c r="BGS258" s="287"/>
      <c r="BGT258" s="287"/>
      <c r="BGU258" s="287"/>
      <c r="BGV258" s="287"/>
      <c r="BGW258" s="287"/>
      <c r="BGX258" s="287"/>
      <c r="BGY258" s="287"/>
      <c r="BGZ258" s="287"/>
      <c r="BHA258" s="287"/>
      <c r="BHB258" s="287"/>
      <c r="BHC258" s="287"/>
      <c r="BHD258" s="287"/>
      <c r="BHE258" s="287"/>
      <c r="BHF258" s="287"/>
      <c r="BHG258" s="287"/>
      <c r="BHH258" s="287"/>
      <c r="BHI258" s="287"/>
      <c r="BHJ258" s="287"/>
      <c r="BHK258" s="287"/>
      <c r="BHL258" s="287"/>
      <c r="BHM258" s="287"/>
      <c r="BHN258" s="287"/>
      <c r="BHO258" s="287"/>
      <c r="BHP258" s="287"/>
      <c r="BHQ258" s="287"/>
      <c r="BHR258" s="287"/>
      <c r="BHS258" s="287"/>
      <c r="BHT258" s="287"/>
      <c r="BHU258" s="287"/>
      <c r="BHV258" s="287"/>
      <c r="BHW258" s="287"/>
      <c r="BHX258" s="287"/>
      <c r="BHY258" s="287"/>
      <c r="BHZ258" s="287"/>
      <c r="BIA258" s="287"/>
      <c r="BIB258" s="287"/>
      <c r="BIC258" s="287"/>
      <c r="BID258" s="287"/>
      <c r="BIE258" s="287"/>
      <c r="BIF258" s="287"/>
      <c r="BIG258" s="287"/>
      <c r="BIH258" s="287"/>
      <c r="BII258" s="287"/>
      <c r="BIJ258" s="287"/>
      <c r="BIK258" s="287"/>
      <c r="BIL258" s="287"/>
      <c r="BIM258" s="287"/>
      <c r="BIN258" s="287"/>
      <c r="BIO258" s="287"/>
      <c r="BIP258" s="287"/>
      <c r="BIQ258" s="287"/>
      <c r="BIR258" s="287"/>
      <c r="BIS258" s="287"/>
      <c r="BIT258" s="287"/>
      <c r="BIU258" s="287"/>
      <c r="BIV258" s="287"/>
      <c r="BIW258" s="287"/>
      <c r="BIX258" s="287"/>
      <c r="BIY258" s="287"/>
      <c r="BIZ258" s="287"/>
      <c r="BJA258" s="287"/>
      <c r="BJB258" s="287"/>
      <c r="BJC258" s="287"/>
      <c r="BJD258" s="287"/>
      <c r="BJE258" s="287"/>
      <c r="BJF258" s="287"/>
      <c r="BJG258" s="287"/>
      <c r="BJH258" s="287"/>
      <c r="BJI258" s="287"/>
      <c r="BJJ258" s="287"/>
      <c r="BJK258" s="287"/>
      <c r="BJL258" s="287"/>
      <c r="BJM258" s="287"/>
      <c r="BJN258" s="287"/>
      <c r="BJO258" s="287"/>
      <c r="BJP258" s="287"/>
      <c r="BJQ258" s="287"/>
      <c r="BJR258" s="287"/>
      <c r="BJS258" s="287"/>
      <c r="BJT258" s="287"/>
      <c r="BJU258" s="287"/>
      <c r="BJV258" s="287"/>
      <c r="BJW258" s="287"/>
      <c r="BJX258" s="287"/>
      <c r="BJY258" s="287"/>
      <c r="BJZ258" s="287"/>
      <c r="BKA258" s="287"/>
      <c r="BKB258" s="287"/>
      <c r="BKC258" s="287"/>
      <c r="BKD258" s="287"/>
      <c r="BKE258" s="287"/>
      <c r="BKF258" s="287"/>
      <c r="BKG258" s="287"/>
      <c r="BKH258" s="287"/>
      <c r="BKI258" s="287"/>
      <c r="BKJ258" s="287"/>
      <c r="BKK258" s="287"/>
      <c r="BKL258" s="287"/>
      <c r="BKM258" s="287"/>
      <c r="BKN258" s="287"/>
      <c r="BKO258" s="287"/>
      <c r="BKP258" s="287"/>
      <c r="BKQ258" s="287"/>
      <c r="BKR258" s="287"/>
      <c r="BKS258" s="287"/>
      <c r="BKT258" s="287"/>
      <c r="BKU258" s="287"/>
      <c r="BKV258" s="287"/>
      <c r="BKW258" s="287"/>
      <c r="BKX258" s="287"/>
      <c r="BKY258" s="287"/>
      <c r="BKZ258" s="287"/>
      <c r="BLA258" s="287"/>
      <c r="BLB258" s="287"/>
      <c r="BLC258" s="287"/>
      <c r="BLD258" s="287"/>
      <c r="BLE258" s="287"/>
      <c r="BLF258" s="287"/>
      <c r="BLG258" s="287"/>
      <c r="BLH258" s="287"/>
      <c r="BLI258" s="287"/>
      <c r="BLJ258" s="287"/>
      <c r="BLK258" s="287"/>
      <c r="BLL258" s="287"/>
      <c r="BLM258" s="287"/>
      <c r="BLN258" s="287"/>
      <c r="BLO258" s="287"/>
      <c r="BLP258" s="287"/>
      <c r="BLQ258" s="287"/>
      <c r="BLR258" s="287"/>
      <c r="BLS258" s="287"/>
      <c r="BLT258" s="287"/>
      <c r="BLU258" s="287"/>
      <c r="BLV258" s="287"/>
      <c r="BLW258" s="287"/>
      <c r="BLX258" s="287"/>
      <c r="BLY258" s="287"/>
      <c r="BLZ258" s="287"/>
      <c r="BMA258" s="287"/>
      <c r="BMB258" s="287"/>
      <c r="BMC258" s="287"/>
      <c r="BMD258" s="287"/>
      <c r="BME258" s="287"/>
      <c r="BMF258" s="287"/>
      <c r="BMG258" s="287"/>
      <c r="BMH258" s="287"/>
      <c r="BMI258" s="287"/>
      <c r="BMJ258" s="287"/>
      <c r="BMK258" s="287"/>
      <c r="BML258" s="287"/>
      <c r="BMM258" s="287"/>
      <c r="BMN258" s="287"/>
      <c r="BMO258" s="287"/>
      <c r="BMP258" s="287"/>
      <c r="BMQ258" s="287"/>
      <c r="BMR258" s="287"/>
      <c r="BMS258" s="287"/>
      <c r="BMT258" s="287"/>
      <c r="BMU258" s="287"/>
      <c r="BMV258" s="287"/>
      <c r="BMW258" s="287"/>
      <c r="BMX258" s="287"/>
      <c r="BMY258" s="287"/>
      <c r="BMZ258" s="287"/>
      <c r="BNA258" s="287"/>
      <c r="BNB258" s="287"/>
      <c r="BNC258" s="287"/>
      <c r="BND258" s="287"/>
      <c r="BNE258" s="287"/>
      <c r="BNF258" s="287"/>
      <c r="BNG258" s="287"/>
      <c r="BNH258" s="287"/>
      <c r="BNI258" s="287"/>
      <c r="BNJ258" s="287"/>
      <c r="BNK258" s="287"/>
      <c r="BNL258" s="287"/>
      <c r="BNM258" s="287"/>
      <c r="BNN258" s="287"/>
      <c r="BNO258" s="287"/>
      <c r="BNP258" s="287"/>
      <c r="BNQ258" s="287"/>
      <c r="BNR258" s="287"/>
      <c r="BNS258" s="287"/>
      <c r="BNT258" s="287"/>
      <c r="BNU258" s="287"/>
      <c r="BNV258" s="287"/>
      <c r="BNW258" s="287"/>
      <c r="BNX258" s="287"/>
      <c r="BNY258" s="287"/>
      <c r="BNZ258" s="287"/>
      <c r="BOA258" s="287"/>
      <c r="BOB258" s="287"/>
      <c r="BOC258" s="287"/>
      <c r="BOD258" s="287"/>
      <c r="BOE258" s="287"/>
      <c r="BOF258" s="287"/>
      <c r="BOG258" s="287"/>
      <c r="BOH258" s="287"/>
      <c r="BOI258" s="287"/>
      <c r="BOJ258" s="287"/>
      <c r="BOK258" s="287"/>
      <c r="BOL258" s="287"/>
      <c r="BOM258" s="287"/>
      <c r="BON258" s="287"/>
      <c r="BOO258" s="287"/>
      <c r="BOP258" s="287"/>
      <c r="BOQ258" s="287"/>
      <c r="BOR258" s="287"/>
      <c r="BOS258" s="287"/>
      <c r="BOT258" s="287"/>
      <c r="BOU258" s="287"/>
      <c r="BOV258" s="287"/>
      <c r="BOW258" s="287"/>
      <c r="BOX258" s="287"/>
      <c r="BOY258" s="287"/>
      <c r="BOZ258" s="287"/>
      <c r="BPA258" s="287"/>
      <c r="BPB258" s="287"/>
      <c r="BPC258" s="287"/>
      <c r="BPD258" s="287"/>
      <c r="BPE258" s="287"/>
      <c r="BPF258" s="287"/>
      <c r="BPG258" s="287"/>
      <c r="BPH258" s="287"/>
      <c r="BPI258" s="287"/>
      <c r="BPJ258" s="287"/>
      <c r="BPK258" s="287"/>
      <c r="BPL258" s="287"/>
      <c r="BPM258" s="287"/>
      <c r="BPN258" s="287"/>
      <c r="BPO258" s="287"/>
      <c r="BPP258" s="287"/>
      <c r="BPQ258" s="287"/>
      <c r="BPR258" s="287"/>
      <c r="BPS258" s="287"/>
      <c r="BPT258" s="287"/>
      <c r="BPU258" s="287"/>
      <c r="BPV258" s="287"/>
      <c r="BPW258" s="287"/>
      <c r="BPX258" s="287"/>
      <c r="BPY258" s="287"/>
      <c r="BPZ258" s="287"/>
      <c r="BQA258" s="287"/>
      <c r="BQB258" s="287"/>
      <c r="BQC258" s="287"/>
      <c r="BQD258" s="287"/>
      <c r="BQE258" s="287"/>
      <c r="BQF258" s="287"/>
      <c r="BQG258" s="287"/>
      <c r="BQH258" s="287"/>
      <c r="BQI258" s="287"/>
      <c r="BQJ258" s="287"/>
      <c r="BQK258" s="287"/>
      <c r="BQL258" s="287"/>
      <c r="BQM258" s="287"/>
      <c r="BQN258" s="287"/>
      <c r="BQO258" s="287"/>
      <c r="BQP258" s="287"/>
      <c r="BQQ258" s="287"/>
      <c r="BQR258" s="287"/>
      <c r="BQS258" s="287"/>
      <c r="BQT258" s="287"/>
      <c r="BQU258" s="287"/>
      <c r="BQV258" s="287"/>
      <c r="BQW258" s="287"/>
      <c r="BQX258" s="287"/>
      <c r="BQY258" s="287"/>
      <c r="BQZ258" s="287"/>
      <c r="BRA258" s="287"/>
      <c r="BRB258" s="287"/>
      <c r="BRC258" s="287"/>
      <c r="BRD258" s="287"/>
      <c r="BRE258" s="287"/>
      <c r="BRF258" s="287"/>
      <c r="BRG258" s="287"/>
      <c r="BRH258" s="287"/>
      <c r="BRI258" s="287"/>
      <c r="BRJ258" s="287"/>
      <c r="BRK258" s="287"/>
      <c r="BRL258" s="287"/>
      <c r="BRM258" s="287"/>
      <c r="BRN258" s="287"/>
      <c r="BRO258" s="287"/>
      <c r="BRP258" s="287"/>
      <c r="BRQ258" s="287"/>
      <c r="BRR258" s="287"/>
      <c r="BRS258" s="287"/>
      <c r="BRT258" s="287"/>
      <c r="BRU258" s="287"/>
      <c r="BRV258" s="287"/>
      <c r="BRW258" s="287"/>
      <c r="BRX258" s="287"/>
      <c r="BRY258" s="287"/>
      <c r="BRZ258" s="287"/>
      <c r="BSA258" s="287"/>
      <c r="BSB258" s="287"/>
      <c r="BSC258" s="287"/>
      <c r="BSD258" s="287"/>
      <c r="BSE258" s="287"/>
      <c r="BSF258" s="287"/>
      <c r="BSG258" s="287"/>
      <c r="BSH258" s="287"/>
      <c r="BSI258" s="287"/>
      <c r="BSJ258" s="287"/>
      <c r="BSK258" s="287"/>
      <c r="BSL258" s="287"/>
      <c r="BSM258" s="287"/>
      <c r="BSN258" s="287"/>
      <c r="BSO258" s="287"/>
      <c r="BSP258" s="287"/>
      <c r="BSQ258" s="287"/>
      <c r="BSR258" s="287"/>
      <c r="BSS258" s="287"/>
      <c r="BST258" s="287"/>
      <c r="BSU258" s="287"/>
      <c r="BSV258" s="287"/>
      <c r="BSW258" s="287"/>
      <c r="BSX258" s="287"/>
      <c r="BSY258" s="287"/>
      <c r="BSZ258" s="287"/>
      <c r="BTA258" s="287"/>
      <c r="BTB258" s="287"/>
      <c r="BTC258" s="287"/>
      <c r="BTD258" s="287"/>
      <c r="BTE258" s="287"/>
      <c r="BTF258" s="287"/>
      <c r="BTG258" s="287"/>
      <c r="BTH258" s="287"/>
      <c r="BTI258" s="287"/>
      <c r="BTJ258" s="287"/>
      <c r="BTK258" s="287"/>
      <c r="BTL258" s="287"/>
      <c r="BTM258" s="287"/>
      <c r="BTN258" s="287"/>
      <c r="BTO258" s="287"/>
      <c r="BTP258" s="287"/>
      <c r="BTQ258" s="287"/>
      <c r="BTR258" s="287"/>
      <c r="BTS258" s="287"/>
      <c r="BTT258" s="287"/>
      <c r="BTU258" s="287"/>
      <c r="BTV258" s="287"/>
      <c r="BTW258" s="287"/>
      <c r="BTX258" s="287"/>
      <c r="BTY258" s="287"/>
      <c r="BTZ258" s="287"/>
      <c r="BUA258" s="287"/>
      <c r="BUB258" s="287"/>
      <c r="BUC258" s="287"/>
      <c r="BUD258" s="287"/>
      <c r="BUE258" s="287"/>
      <c r="BUF258" s="287"/>
      <c r="BUG258" s="287"/>
      <c r="BUH258" s="287"/>
      <c r="BUI258" s="287"/>
      <c r="BUJ258" s="287"/>
      <c r="BUK258" s="287"/>
      <c r="BUL258" s="287"/>
      <c r="BUM258" s="287"/>
      <c r="BUN258" s="287"/>
      <c r="BUO258" s="287"/>
      <c r="BUP258" s="287"/>
      <c r="BUQ258" s="287"/>
      <c r="BUR258" s="287"/>
      <c r="BUS258" s="287"/>
      <c r="BUT258" s="287"/>
      <c r="BUU258" s="287"/>
      <c r="BUV258" s="287"/>
      <c r="BUW258" s="287"/>
      <c r="BUX258" s="287"/>
      <c r="BUY258" s="287"/>
      <c r="BUZ258" s="287"/>
      <c r="BVA258" s="287"/>
      <c r="BVB258" s="287"/>
      <c r="BVC258" s="287"/>
      <c r="BVD258" s="287"/>
      <c r="BVE258" s="287"/>
      <c r="BVF258" s="287"/>
      <c r="BVG258" s="287"/>
      <c r="BVH258" s="287"/>
      <c r="BVI258" s="287"/>
      <c r="BVJ258" s="287"/>
      <c r="BVK258" s="287"/>
      <c r="BVL258" s="287"/>
      <c r="BVM258" s="287"/>
      <c r="BVN258" s="287"/>
      <c r="BVO258" s="287"/>
      <c r="BVP258" s="287"/>
      <c r="BVQ258" s="287"/>
      <c r="BVR258" s="287"/>
      <c r="BVS258" s="287"/>
      <c r="BVT258" s="287"/>
      <c r="BVU258" s="287"/>
      <c r="BVV258" s="287"/>
      <c r="BVW258" s="287"/>
      <c r="BVX258" s="287"/>
      <c r="BVY258" s="287"/>
      <c r="BVZ258" s="287"/>
      <c r="BWA258" s="287"/>
      <c r="BWB258" s="287"/>
      <c r="BWC258" s="287"/>
      <c r="BWD258" s="287"/>
      <c r="BWE258" s="287"/>
      <c r="BWF258" s="287"/>
      <c r="BWG258" s="287"/>
      <c r="BWH258" s="287"/>
      <c r="BWI258" s="287"/>
      <c r="BWJ258" s="287"/>
      <c r="BWK258" s="287"/>
      <c r="BWL258" s="287"/>
      <c r="BWM258" s="287"/>
      <c r="BWN258" s="287"/>
      <c r="BWO258" s="287"/>
      <c r="BWP258" s="287"/>
      <c r="BWQ258" s="287"/>
      <c r="BWR258" s="287"/>
      <c r="BWS258" s="287"/>
      <c r="BWT258" s="287"/>
      <c r="BWU258" s="287"/>
      <c r="BWV258" s="287"/>
      <c r="BWW258" s="287"/>
      <c r="BWX258" s="287"/>
      <c r="BWY258" s="287"/>
      <c r="BWZ258" s="287"/>
      <c r="BXA258" s="287"/>
      <c r="BXB258" s="287"/>
      <c r="BXC258" s="287"/>
      <c r="BXD258" s="287"/>
      <c r="BXE258" s="287"/>
      <c r="BXF258" s="287"/>
      <c r="BXG258" s="287"/>
      <c r="BXH258" s="287"/>
      <c r="BXI258" s="287"/>
      <c r="BXJ258" s="287"/>
      <c r="BXK258" s="287"/>
      <c r="BXL258" s="287"/>
      <c r="BXM258" s="287"/>
      <c r="BXN258" s="287"/>
      <c r="BXO258" s="287"/>
      <c r="BXP258" s="287"/>
      <c r="BXQ258" s="287"/>
      <c r="BXR258" s="287"/>
      <c r="BXS258" s="287"/>
      <c r="BXT258" s="287"/>
      <c r="BXU258" s="287"/>
      <c r="BXV258" s="287"/>
      <c r="BXW258" s="287"/>
      <c r="BXX258" s="287"/>
      <c r="BXY258" s="287"/>
      <c r="BXZ258" s="287"/>
      <c r="BYA258" s="287"/>
      <c r="BYB258" s="287"/>
      <c r="BYC258" s="287"/>
      <c r="BYD258" s="287"/>
      <c r="BYE258" s="287"/>
      <c r="BYF258" s="287"/>
      <c r="BYG258" s="287"/>
      <c r="BYH258" s="287"/>
      <c r="BYI258" s="287"/>
      <c r="BYJ258" s="287"/>
      <c r="BYK258" s="287"/>
      <c r="BYL258" s="287"/>
      <c r="BYM258" s="287"/>
      <c r="BYN258" s="287"/>
      <c r="BYO258" s="287"/>
      <c r="BYP258" s="287"/>
      <c r="BYQ258" s="287"/>
      <c r="BYR258" s="287"/>
      <c r="BYS258" s="287"/>
      <c r="BYT258" s="287"/>
      <c r="BYU258" s="287"/>
      <c r="BYV258" s="287"/>
      <c r="BYW258" s="287"/>
      <c r="BYX258" s="287"/>
      <c r="BYY258" s="287"/>
      <c r="BYZ258" s="287"/>
      <c r="BZA258" s="287"/>
      <c r="BZB258" s="287"/>
      <c r="BZC258" s="287"/>
      <c r="BZD258" s="287"/>
      <c r="BZE258" s="287"/>
      <c r="BZF258" s="287"/>
      <c r="BZG258" s="287"/>
      <c r="BZH258" s="287"/>
      <c r="BZI258" s="287"/>
      <c r="BZJ258" s="287"/>
      <c r="BZK258" s="287"/>
      <c r="BZL258" s="287"/>
      <c r="BZM258" s="287"/>
      <c r="BZN258" s="287"/>
      <c r="BZO258" s="287"/>
      <c r="BZP258" s="287"/>
      <c r="BZQ258" s="287"/>
      <c r="BZR258" s="287"/>
      <c r="BZS258" s="287"/>
      <c r="BZT258" s="287"/>
      <c r="BZU258" s="287"/>
      <c r="BZV258" s="287"/>
      <c r="BZW258" s="287"/>
      <c r="BZX258" s="287"/>
      <c r="BZY258" s="287"/>
      <c r="BZZ258" s="287"/>
      <c r="CAA258" s="287"/>
      <c r="CAB258" s="287"/>
      <c r="CAC258" s="287"/>
      <c r="CAD258" s="287"/>
      <c r="CAE258" s="287"/>
      <c r="CAF258" s="287"/>
      <c r="CAG258" s="287"/>
      <c r="CAH258" s="287"/>
      <c r="CAI258" s="287"/>
      <c r="CAJ258" s="287"/>
      <c r="CAK258" s="287"/>
      <c r="CAL258" s="287"/>
      <c r="CAM258" s="287"/>
      <c r="CAN258" s="287"/>
      <c r="CAO258" s="287"/>
      <c r="CAP258" s="287"/>
      <c r="CAQ258" s="287"/>
      <c r="CAR258" s="287"/>
      <c r="CAS258" s="287"/>
      <c r="CAT258" s="287"/>
      <c r="CAU258" s="287"/>
      <c r="CAV258" s="287"/>
      <c r="CAW258" s="287"/>
      <c r="CAX258" s="287"/>
      <c r="CAY258" s="287"/>
      <c r="CAZ258" s="287"/>
      <c r="CBA258" s="287"/>
      <c r="CBB258" s="287"/>
      <c r="CBC258" s="287"/>
      <c r="CBD258" s="287"/>
      <c r="CBE258" s="287"/>
      <c r="CBF258" s="287"/>
      <c r="CBG258" s="287"/>
      <c r="CBH258" s="287"/>
      <c r="CBI258" s="287"/>
      <c r="CBJ258" s="287"/>
      <c r="CBK258" s="287"/>
      <c r="CBL258" s="287"/>
      <c r="CBM258" s="287"/>
      <c r="CBN258" s="287"/>
      <c r="CBO258" s="287"/>
      <c r="CBP258" s="287"/>
      <c r="CBQ258" s="287"/>
      <c r="CBR258" s="287"/>
      <c r="CBS258" s="287"/>
      <c r="CBT258" s="287"/>
      <c r="CBU258" s="287"/>
      <c r="CBV258" s="287"/>
      <c r="CBW258" s="287"/>
      <c r="CBX258" s="287"/>
      <c r="CBY258" s="287"/>
      <c r="CBZ258" s="287"/>
      <c r="CCA258" s="287"/>
      <c r="CCB258" s="287"/>
      <c r="CCC258" s="287"/>
      <c r="CCD258" s="287"/>
      <c r="CCE258" s="287"/>
      <c r="CCF258" s="287"/>
      <c r="CCG258" s="287"/>
      <c r="CCH258" s="287"/>
      <c r="CCI258" s="287"/>
      <c r="CCJ258" s="287"/>
      <c r="CCK258" s="287"/>
      <c r="CCL258" s="287"/>
      <c r="CCM258" s="287"/>
      <c r="CCN258" s="287"/>
      <c r="CCO258" s="287"/>
      <c r="CCP258" s="287"/>
      <c r="CCQ258" s="287"/>
      <c r="CCR258" s="287"/>
      <c r="CCS258" s="287"/>
      <c r="CCT258" s="287"/>
      <c r="CCU258" s="287"/>
      <c r="CCV258" s="287"/>
      <c r="CCW258" s="287"/>
      <c r="CCX258" s="287"/>
      <c r="CCY258" s="287"/>
      <c r="CCZ258" s="287"/>
      <c r="CDA258" s="287"/>
      <c r="CDB258" s="287"/>
      <c r="CDC258" s="287"/>
      <c r="CDD258" s="287"/>
      <c r="CDE258" s="287"/>
      <c r="CDF258" s="287"/>
      <c r="CDG258" s="287"/>
      <c r="CDH258" s="287"/>
      <c r="CDI258" s="287"/>
      <c r="CDJ258" s="287"/>
      <c r="CDK258" s="287"/>
      <c r="CDL258" s="287"/>
      <c r="CDM258" s="287"/>
      <c r="CDN258" s="287"/>
      <c r="CDO258" s="287"/>
      <c r="CDP258" s="287"/>
      <c r="CDQ258" s="287"/>
      <c r="CDR258" s="287"/>
      <c r="CDS258" s="287"/>
      <c r="CDT258" s="287"/>
      <c r="CDU258" s="287"/>
      <c r="CDV258" s="287"/>
      <c r="CDW258" s="287"/>
      <c r="CDX258" s="287"/>
      <c r="CDY258" s="287"/>
      <c r="CDZ258" s="287"/>
      <c r="CEA258" s="287"/>
      <c r="CEB258" s="287"/>
      <c r="CEC258" s="287"/>
      <c r="CED258" s="287"/>
      <c r="CEE258" s="287"/>
      <c r="CEF258" s="287"/>
      <c r="CEG258" s="287"/>
      <c r="CEH258" s="287"/>
      <c r="CEI258" s="287"/>
      <c r="CEJ258" s="287"/>
      <c r="CEK258" s="287"/>
      <c r="CEL258" s="287"/>
      <c r="CEM258" s="287"/>
      <c r="CEN258" s="287"/>
      <c r="CEO258" s="287"/>
      <c r="CEP258" s="287"/>
      <c r="CEQ258" s="287"/>
      <c r="CER258" s="287"/>
      <c r="CES258" s="287"/>
      <c r="CET258" s="287"/>
      <c r="CEU258" s="287"/>
      <c r="CEV258" s="287"/>
      <c r="CEW258" s="287"/>
      <c r="CEX258" s="287"/>
      <c r="CEY258" s="287"/>
      <c r="CEZ258" s="287"/>
      <c r="CFA258" s="287"/>
      <c r="CFB258" s="287"/>
      <c r="CFC258" s="287"/>
      <c r="CFD258" s="287"/>
      <c r="CFE258" s="287"/>
      <c r="CFF258" s="287"/>
      <c r="CFG258" s="287"/>
      <c r="CFH258" s="287"/>
      <c r="CFI258" s="287"/>
      <c r="CFJ258" s="287"/>
      <c r="CFK258" s="287"/>
      <c r="CFL258" s="287"/>
      <c r="CFM258" s="287"/>
      <c r="CFN258" s="287"/>
      <c r="CFO258" s="287"/>
      <c r="CFP258" s="287"/>
      <c r="CFQ258" s="287"/>
      <c r="CFR258" s="287"/>
      <c r="CFS258" s="287"/>
      <c r="CFT258" s="287"/>
      <c r="CFU258" s="287"/>
      <c r="CFV258" s="287"/>
      <c r="CFW258" s="287"/>
      <c r="CFX258" s="287"/>
      <c r="CFY258" s="287"/>
      <c r="CFZ258" s="287"/>
      <c r="CGA258" s="287"/>
      <c r="CGB258" s="287"/>
      <c r="CGC258" s="287"/>
      <c r="CGD258" s="287"/>
      <c r="CGE258" s="287"/>
      <c r="CGF258" s="287"/>
      <c r="CGG258" s="287"/>
      <c r="CGH258" s="287"/>
      <c r="CGI258" s="287"/>
      <c r="CGJ258" s="287"/>
      <c r="CGK258" s="287"/>
      <c r="CGL258" s="287"/>
      <c r="CGM258" s="287"/>
      <c r="CGN258" s="287"/>
      <c r="CGO258" s="287"/>
      <c r="CGP258" s="287"/>
      <c r="CGQ258" s="287"/>
      <c r="CGR258" s="287"/>
      <c r="CGS258" s="287"/>
      <c r="CGT258" s="287"/>
      <c r="CGU258" s="287"/>
      <c r="CGV258" s="287"/>
      <c r="CGW258" s="287"/>
      <c r="CGX258" s="287"/>
      <c r="CGY258" s="287"/>
      <c r="CGZ258" s="287"/>
      <c r="CHA258" s="287"/>
      <c r="CHB258" s="287"/>
      <c r="CHC258" s="287"/>
      <c r="CHD258" s="287"/>
      <c r="CHE258" s="287"/>
      <c r="CHF258" s="287"/>
      <c r="CHG258" s="287"/>
      <c r="CHH258" s="287"/>
      <c r="CHI258" s="287"/>
      <c r="CHJ258" s="287"/>
      <c r="CHK258" s="287"/>
      <c r="CHL258" s="287"/>
      <c r="CHM258" s="287"/>
      <c r="CHN258" s="287"/>
      <c r="CHO258" s="287"/>
      <c r="CHP258" s="287"/>
      <c r="CHQ258" s="287"/>
      <c r="CHR258" s="287"/>
      <c r="CHS258" s="287"/>
      <c r="CHT258" s="287"/>
      <c r="CHU258" s="287"/>
      <c r="CHV258" s="287"/>
      <c r="CHW258" s="287"/>
      <c r="CHX258" s="287"/>
      <c r="CHY258" s="287"/>
      <c r="CHZ258" s="287"/>
      <c r="CIA258" s="287"/>
      <c r="CIB258" s="287"/>
      <c r="CIC258" s="287"/>
      <c r="CID258" s="287"/>
      <c r="CIE258" s="287"/>
      <c r="CIF258" s="287"/>
      <c r="CIG258" s="287"/>
      <c r="CIH258" s="287"/>
      <c r="CII258" s="287"/>
      <c r="CIJ258" s="287"/>
      <c r="CIK258" s="287"/>
      <c r="CIL258" s="287"/>
      <c r="CIM258" s="287"/>
      <c r="CIN258" s="287"/>
      <c r="CIO258" s="287"/>
      <c r="CIP258" s="287"/>
      <c r="CIQ258" s="287"/>
      <c r="CIR258" s="287"/>
      <c r="CIS258" s="287"/>
      <c r="CIT258" s="287"/>
      <c r="CIU258" s="287"/>
      <c r="CIV258" s="287"/>
      <c r="CIW258" s="287"/>
      <c r="CIX258" s="287"/>
      <c r="CIY258" s="287"/>
      <c r="CIZ258" s="287"/>
      <c r="CJA258" s="287"/>
      <c r="CJB258" s="287"/>
      <c r="CJC258" s="287"/>
      <c r="CJD258" s="287"/>
      <c r="CJE258" s="287"/>
      <c r="CJF258" s="287"/>
      <c r="CJG258" s="287"/>
      <c r="CJH258" s="287"/>
      <c r="CJI258" s="287"/>
      <c r="CJJ258" s="287"/>
      <c r="CJK258" s="287"/>
      <c r="CJL258" s="287"/>
      <c r="CJM258" s="287"/>
      <c r="CJN258" s="287"/>
      <c r="CJO258" s="287"/>
      <c r="CJP258" s="287"/>
      <c r="CJQ258" s="287"/>
      <c r="CJR258" s="287"/>
      <c r="CJS258" s="287"/>
      <c r="CJT258" s="287"/>
      <c r="CJU258" s="287"/>
      <c r="CJV258" s="287"/>
      <c r="CJW258" s="287"/>
      <c r="CJX258" s="287"/>
      <c r="CJY258" s="287"/>
      <c r="CJZ258" s="287"/>
      <c r="CKA258" s="287"/>
      <c r="CKB258" s="287"/>
      <c r="CKC258" s="287"/>
      <c r="CKD258" s="287"/>
      <c r="CKE258" s="287"/>
      <c r="CKF258" s="287"/>
      <c r="CKG258" s="287"/>
      <c r="CKH258" s="287"/>
      <c r="CKI258" s="287"/>
      <c r="CKJ258" s="287"/>
      <c r="CKK258" s="287"/>
      <c r="CKL258" s="287"/>
      <c r="CKM258" s="287"/>
      <c r="CKN258" s="287"/>
      <c r="CKO258" s="287"/>
      <c r="CKP258" s="287"/>
      <c r="CKQ258" s="287"/>
      <c r="CKR258" s="287"/>
      <c r="CKS258" s="287"/>
      <c r="CKT258" s="287"/>
      <c r="CKU258" s="287"/>
      <c r="CKV258" s="287"/>
      <c r="CKW258" s="287"/>
      <c r="CKX258" s="287"/>
      <c r="CKY258" s="287"/>
      <c r="CKZ258" s="287"/>
      <c r="CLA258" s="287"/>
      <c r="CLB258" s="287"/>
      <c r="CLC258" s="287"/>
      <c r="CLD258" s="287"/>
      <c r="CLE258" s="287"/>
      <c r="CLF258" s="287"/>
      <c r="CLG258" s="287"/>
      <c r="CLH258" s="287"/>
      <c r="CLI258" s="287"/>
      <c r="CLJ258" s="287"/>
      <c r="CLK258" s="287"/>
      <c r="CLL258" s="287"/>
      <c r="CLM258" s="287"/>
      <c r="CLN258" s="287"/>
      <c r="CLO258" s="287"/>
      <c r="CLP258" s="287"/>
      <c r="CLQ258" s="287"/>
      <c r="CLR258" s="287"/>
      <c r="CLS258" s="287"/>
      <c r="CLT258" s="287"/>
      <c r="CLU258" s="287"/>
      <c r="CLV258" s="287"/>
      <c r="CLW258" s="287"/>
      <c r="CLX258" s="287"/>
      <c r="CLY258" s="287"/>
      <c r="CLZ258" s="287"/>
      <c r="CMA258" s="287"/>
      <c r="CMB258" s="287"/>
      <c r="CMC258" s="287"/>
      <c r="CMD258" s="287"/>
      <c r="CME258" s="287"/>
      <c r="CMF258" s="287"/>
      <c r="CMG258" s="287"/>
      <c r="CMH258" s="287"/>
      <c r="CMI258" s="287"/>
      <c r="CMJ258" s="287"/>
      <c r="CMK258" s="287"/>
      <c r="CML258" s="287"/>
      <c r="CMM258" s="287"/>
      <c r="CMN258" s="287"/>
      <c r="CMO258" s="287"/>
      <c r="CMP258" s="287"/>
      <c r="CMQ258" s="287"/>
      <c r="CMR258" s="287"/>
      <c r="CMS258" s="287"/>
      <c r="CMT258" s="287"/>
      <c r="CMU258" s="287"/>
      <c r="CMV258" s="287"/>
      <c r="CMW258" s="287"/>
      <c r="CMX258" s="287"/>
      <c r="CMY258" s="287"/>
      <c r="CMZ258" s="287"/>
      <c r="CNA258" s="287"/>
      <c r="CNB258" s="287"/>
      <c r="CNC258" s="287"/>
      <c r="CND258" s="287"/>
      <c r="CNE258" s="287"/>
      <c r="CNF258" s="287"/>
      <c r="CNG258" s="287"/>
      <c r="CNH258" s="287"/>
      <c r="CNI258" s="287"/>
      <c r="CNJ258" s="287"/>
      <c r="CNK258" s="287"/>
      <c r="CNL258" s="287"/>
      <c r="CNM258" s="287"/>
      <c r="CNN258" s="287"/>
      <c r="CNO258" s="287"/>
      <c r="CNP258" s="287"/>
      <c r="CNQ258" s="287"/>
      <c r="CNR258" s="287"/>
      <c r="CNS258" s="287"/>
      <c r="CNT258" s="287"/>
      <c r="CNU258" s="287"/>
      <c r="CNV258" s="287"/>
      <c r="CNW258" s="287"/>
      <c r="CNX258" s="287"/>
      <c r="CNY258" s="287"/>
      <c r="CNZ258" s="287"/>
      <c r="COA258" s="287"/>
      <c r="COB258" s="287"/>
      <c r="COC258" s="287"/>
      <c r="COD258" s="287"/>
      <c r="COE258" s="287"/>
      <c r="COF258" s="287"/>
      <c r="COG258" s="287"/>
      <c r="COH258" s="287"/>
      <c r="COI258" s="287"/>
      <c r="COJ258" s="287"/>
      <c r="COK258" s="287"/>
      <c r="COL258" s="287"/>
      <c r="COM258" s="287"/>
      <c r="CON258" s="287"/>
      <c r="COO258" s="287"/>
      <c r="COP258" s="287"/>
      <c r="COQ258" s="287"/>
      <c r="COR258" s="287"/>
      <c r="COS258" s="287"/>
      <c r="COT258" s="287"/>
      <c r="COU258" s="287"/>
      <c r="COV258" s="287"/>
      <c r="COW258" s="287"/>
      <c r="COX258" s="287"/>
      <c r="COY258" s="287"/>
      <c r="COZ258" s="287"/>
      <c r="CPA258" s="287"/>
      <c r="CPB258" s="287"/>
      <c r="CPC258" s="287"/>
      <c r="CPD258" s="287"/>
      <c r="CPE258" s="287"/>
      <c r="CPF258" s="287"/>
      <c r="CPG258" s="287"/>
      <c r="CPH258" s="287"/>
      <c r="CPI258" s="287"/>
      <c r="CPJ258" s="287"/>
      <c r="CPK258" s="287"/>
      <c r="CPL258" s="287"/>
      <c r="CPM258" s="287"/>
      <c r="CPN258" s="287"/>
      <c r="CPO258" s="287"/>
      <c r="CPP258" s="287"/>
      <c r="CPQ258" s="287"/>
      <c r="CPR258" s="287"/>
      <c r="CPS258" s="287"/>
      <c r="CPT258" s="287"/>
      <c r="CPU258" s="287"/>
      <c r="CPV258" s="287"/>
      <c r="CPW258" s="287"/>
      <c r="CPX258" s="287"/>
      <c r="CPY258" s="287"/>
      <c r="CPZ258" s="287"/>
      <c r="CQA258" s="287"/>
      <c r="CQB258" s="287"/>
      <c r="CQC258" s="287"/>
      <c r="CQD258" s="287"/>
      <c r="CQE258" s="287"/>
      <c r="CQF258" s="287"/>
      <c r="CQG258" s="287"/>
      <c r="CQH258" s="287"/>
      <c r="CQI258" s="287"/>
      <c r="CQJ258" s="287"/>
      <c r="CQK258" s="287"/>
      <c r="CQL258" s="287"/>
      <c r="CQM258" s="287"/>
      <c r="CQN258" s="287"/>
      <c r="CQO258" s="287"/>
      <c r="CQP258" s="287"/>
      <c r="CQQ258" s="287"/>
      <c r="CQR258" s="287"/>
      <c r="CQS258" s="287"/>
      <c r="CQT258" s="287"/>
      <c r="CQU258" s="287"/>
      <c r="CQV258" s="287"/>
      <c r="CQW258" s="287"/>
      <c r="CQX258" s="287"/>
      <c r="CQY258" s="287"/>
      <c r="CQZ258" s="287"/>
      <c r="CRA258" s="287"/>
      <c r="CRB258" s="287"/>
      <c r="CRC258" s="287"/>
      <c r="CRD258" s="287"/>
      <c r="CRE258" s="287"/>
      <c r="CRF258" s="287"/>
      <c r="CRG258" s="287"/>
      <c r="CRH258" s="287"/>
      <c r="CRI258" s="287"/>
      <c r="CRJ258" s="287"/>
      <c r="CRK258" s="287"/>
      <c r="CRL258" s="287"/>
      <c r="CRM258" s="287"/>
      <c r="CRN258" s="287"/>
      <c r="CRO258" s="287"/>
      <c r="CRP258" s="287"/>
      <c r="CRQ258" s="287"/>
      <c r="CRR258" s="287"/>
      <c r="CRS258" s="287"/>
      <c r="CRT258" s="287"/>
      <c r="CRU258" s="287"/>
      <c r="CRV258" s="287"/>
      <c r="CRW258" s="287"/>
      <c r="CRX258" s="287"/>
      <c r="CRY258" s="287"/>
      <c r="CRZ258" s="287"/>
      <c r="CSA258" s="287"/>
      <c r="CSB258" s="287"/>
      <c r="CSC258" s="287"/>
      <c r="CSD258" s="287"/>
      <c r="CSE258" s="287"/>
      <c r="CSF258" s="287"/>
      <c r="CSG258" s="287"/>
      <c r="CSH258" s="287"/>
      <c r="CSI258" s="287"/>
      <c r="CSJ258" s="287"/>
      <c r="CSK258" s="287"/>
      <c r="CSL258" s="287"/>
      <c r="CSM258" s="287"/>
      <c r="CSN258" s="287"/>
      <c r="CSO258" s="287"/>
      <c r="CSP258" s="287"/>
      <c r="CSQ258" s="287"/>
      <c r="CSR258" s="287"/>
      <c r="CSS258" s="287"/>
      <c r="CST258" s="287"/>
      <c r="CSU258" s="287"/>
      <c r="CSV258" s="287"/>
      <c r="CSW258" s="287"/>
      <c r="CSX258" s="287"/>
      <c r="CSY258" s="287"/>
      <c r="CSZ258" s="287"/>
      <c r="CTA258" s="287"/>
      <c r="CTB258" s="287"/>
      <c r="CTC258" s="287"/>
      <c r="CTD258" s="287"/>
      <c r="CTE258" s="287"/>
      <c r="CTF258" s="287"/>
      <c r="CTG258" s="287"/>
      <c r="CTH258" s="287"/>
      <c r="CTI258" s="287"/>
      <c r="CTJ258" s="287"/>
      <c r="CTK258" s="287"/>
      <c r="CTL258" s="287"/>
      <c r="CTM258" s="287"/>
      <c r="CTN258" s="287"/>
      <c r="CTO258" s="287"/>
      <c r="CTP258" s="287"/>
      <c r="CTQ258" s="287"/>
      <c r="CTR258" s="287"/>
      <c r="CTS258" s="287"/>
      <c r="CTT258" s="287"/>
      <c r="CTU258" s="287"/>
      <c r="CTV258" s="287"/>
      <c r="CTW258" s="287"/>
      <c r="CTX258" s="287"/>
      <c r="CTY258" s="287"/>
      <c r="CTZ258" s="287"/>
      <c r="CUA258" s="287"/>
      <c r="CUB258" s="287"/>
      <c r="CUC258" s="287"/>
      <c r="CUD258" s="287"/>
      <c r="CUE258" s="287"/>
      <c r="CUF258" s="287"/>
      <c r="CUG258" s="287"/>
      <c r="CUH258" s="287"/>
      <c r="CUI258" s="287"/>
      <c r="CUJ258" s="287"/>
      <c r="CUK258" s="287"/>
      <c r="CUL258" s="287"/>
      <c r="CUM258" s="287"/>
      <c r="CUN258" s="287"/>
      <c r="CUO258" s="287"/>
      <c r="CUP258" s="287"/>
      <c r="CUQ258" s="287"/>
      <c r="CUR258" s="287"/>
      <c r="CUS258" s="287"/>
      <c r="CUT258" s="287"/>
      <c r="CUU258" s="287"/>
      <c r="CUV258" s="287"/>
      <c r="CUW258" s="287"/>
      <c r="CUX258" s="287"/>
      <c r="CUY258" s="287"/>
      <c r="CUZ258" s="287"/>
      <c r="CVA258" s="287"/>
      <c r="CVB258" s="287"/>
      <c r="CVC258" s="287"/>
      <c r="CVD258" s="287"/>
      <c r="CVE258" s="287"/>
      <c r="CVF258" s="287"/>
      <c r="CVG258" s="287"/>
      <c r="CVH258" s="287"/>
      <c r="CVI258" s="287"/>
      <c r="CVJ258" s="287"/>
      <c r="CVK258" s="287"/>
      <c r="CVL258" s="287"/>
      <c r="CVM258" s="287"/>
      <c r="CVN258" s="287"/>
      <c r="CVO258" s="287"/>
      <c r="CVP258" s="287"/>
      <c r="CVQ258" s="287"/>
      <c r="CVR258" s="287"/>
      <c r="CVS258" s="287"/>
      <c r="CVT258" s="287"/>
      <c r="CVU258" s="287"/>
      <c r="CVV258" s="287"/>
      <c r="CVW258" s="287"/>
      <c r="CVX258" s="287"/>
      <c r="CVY258" s="287"/>
      <c r="CVZ258" s="287"/>
      <c r="CWA258" s="287"/>
      <c r="CWB258" s="287"/>
      <c r="CWC258" s="287"/>
      <c r="CWD258" s="287"/>
      <c r="CWE258" s="287"/>
      <c r="CWF258" s="287"/>
      <c r="CWG258" s="287"/>
      <c r="CWH258" s="287"/>
      <c r="CWI258" s="287"/>
      <c r="CWJ258" s="287"/>
      <c r="CWK258" s="287"/>
      <c r="CWL258" s="287"/>
      <c r="CWM258" s="287"/>
      <c r="CWN258" s="287"/>
      <c r="CWO258" s="287"/>
      <c r="CWP258" s="287"/>
      <c r="CWQ258" s="287"/>
      <c r="CWR258" s="287"/>
      <c r="CWS258" s="287"/>
      <c r="CWT258" s="287"/>
      <c r="CWU258" s="287"/>
      <c r="CWV258" s="287"/>
      <c r="CWW258" s="287"/>
      <c r="CWX258" s="287"/>
      <c r="CWY258" s="287"/>
      <c r="CWZ258" s="287"/>
      <c r="CXA258" s="287"/>
      <c r="CXB258" s="287"/>
      <c r="CXC258" s="287"/>
      <c r="CXD258" s="287"/>
      <c r="CXE258" s="287"/>
      <c r="CXF258" s="287"/>
      <c r="CXG258" s="287"/>
      <c r="CXH258" s="287"/>
      <c r="CXI258" s="287"/>
      <c r="CXJ258" s="287"/>
      <c r="CXK258" s="287"/>
      <c r="CXL258" s="287"/>
      <c r="CXM258" s="287"/>
      <c r="CXN258" s="287"/>
      <c r="CXO258" s="287"/>
      <c r="CXP258" s="287"/>
      <c r="CXQ258" s="287"/>
      <c r="CXR258" s="287"/>
      <c r="CXS258" s="287"/>
      <c r="CXT258" s="287"/>
      <c r="CXU258" s="287"/>
      <c r="CXV258" s="287"/>
      <c r="CXW258" s="287"/>
      <c r="CXX258" s="287"/>
      <c r="CXY258" s="287"/>
      <c r="CXZ258" s="287"/>
      <c r="CYA258" s="287"/>
      <c r="CYB258" s="287"/>
      <c r="CYC258" s="287"/>
      <c r="CYD258" s="287"/>
      <c r="CYE258" s="287"/>
      <c r="CYF258" s="287"/>
      <c r="CYG258" s="287"/>
      <c r="CYH258" s="287"/>
      <c r="CYI258" s="287"/>
      <c r="CYJ258" s="287"/>
      <c r="CYK258" s="287"/>
      <c r="CYL258" s="287"/>
      <c r="CYM258" s="287"/>
      <c r="CYN258" s="287"/>
      <c r="CYO258" s="287"/>
      <c r="CYP258" s="287"/>
      <c r="CYQ258" s="287"/>
      <c r="CYR258" s="287"/>
      <c r="CYS258" s="287"/>
      <c r="CYT258" s="287"/>
      <c r="CYU258" s="287"/>
      <c r="CYV258" s="287"/>
      <c r="CYW258" s="287"/>
      <c r="CYX258" s="287"/>
      <c r="CYY258" s="287"/>
      <c r="CYZ258" s="287"/>
      <c r="CZA258" s="287"/>
      <c r="CZB258" s="287"/>
      <c r="CZC258" s="287"/>
      <c r="CZD258" s="287"/>
      <c r="CZE258" s="287"/>
      <c r="CZF258" s="287"/>
      <c r="CZG258" s="287"/>
      <c r="CZH258" s="287"/>
      <c r="CZI258" s="287"/>
      <c r="CZJ258" s="287"/>
      <c r="CZK258" s="287"/>
      <c r="CZL258" s="287"/>
      <c r="CZM258" s="287"/>
      <c r="CZN258" s="287"/>
      <c r="CZO258" s="287"/>
      <c r="CZP258" s="287"/>
      <c r="CZQ258" s="287"/>
      <c r="CZR258" s="287"/>
      <c r="CZS258" s="287"/>
      <c r="CZT258" s="287"/>
      <c r="CZU258" s="287"/>
      <c r="CZV258" s="287"/>
      <c r="CZW258" s="287"/>
      <c r="CZX258" s="287"/>
      <c r="CZY258" s="287"/>
      <c r="CZZ258" s="287"/>
      <c r="DAA258" s="287"/>
      <c r="DAB258" s="287"/>
      <c r="DAC258" s="287"/>
      <c r="DAD258" s="287"/>
      <c r="DAE258" s="287"/>
      <c r="DAF258" s="287"/>
      <c r="DAG258" s="287"/>
      <c r="DAH258" s="287"/>
      <c r="DAI258" s="287"/>
      <c r="DAJ258" s="287"/>
      <c r="DAK258" s="287"/>
      <c r="DAL258" s="287"/>
      <c r="DAM258" s="287"/>
      <c r="DAN258" s="287"/>
      <c r="DAO258" s="287"/>
      <c r="DAP258" s="287"/>
      <c r="DAQ258" s="287"/>
      <c r="DAR258" s="287"/>
      <c r="DAS258" s="287"/>
      <c r="DAT258" s="287"/>
      <c r="DAU258" s="287"/>
      <c r="DAV258" s="287"/>
      <c r="DAW258" s="287"/>
      <c r="DAX258" s="287"/>
      <c r="DAY258" s="287"/>
      <c r="DAZ258" s="287"/>
      <c r="DBA258" s="287"/>
      <c r="DBB258" s="287"/>
      <c r="DBC258" s="287"/>
      <c r="DBD258" s="287"/>
      <c r="DBE258" s="287"/>
      <c r="DBF258" s="287"/>
      <c r="DBG258" s="287"/>
      <c r="DBH258" s="287"/>
      <c r="DBI258" s="287"/>
      <c r="DBJ258" s="287"/>
      <c r="DBK258" s="287"/>
      <c r="DBL258" s="287"/>
      <c r="DBM258" s="287"/>
      <c r="DBN258" s="287"/>
      <c r="DBO258" s="287"/>
      <c r="DBP258" s="287"/>
      <c r="DBQ258" s="287"/>
      <c r="DBR258" s="287"/>
      <c r="DBS258" s="287"/>
      <c r="DBT258" s="287"/>
      <c r="DBU258" s="287"/>
      <c r="DBV258" s="287"/>
      <c r="DBW258" s="287"/>
      <c r="DBX258" s="287"/>
      <c r="DBY258" s="287"/>
      <c r="DBZ258" s="287"/>
      <c r="DCA258" s="287"/>
      <c r="DCB258" s="287"/>
      <c r="DCC258" s="287"/>
      <c r="DCD258" s="287"/>
      <c r="DCE258" s="287"/>
      <c r="DCF258" s="287"/>
      <c r="DCG258" s="287"/>
      <c r="DCH258" s="287"/>
      <c r="DCI258" s="287"/>
      <c r="DCJ258" s="287"/>
      <c r="DCK258" s="287"/>
      <c r="DCL258" s="287"/>
      <c r="DCM258" s="287"/>
      <c r="DCN258" s="287"/>
      <c r="DCO258" s="287"/>
      <c r="DCP258" s="287"/>
      <c r="DCQ258" s="287"/>
      <c r="DCR258" s="287"/>
      <c r="DCS258" s="287"/>
      <c r="DCT258" s="287"/>
      <c r="DCU258" s="287"/>
      <c r="DCV258" s="287"/>
      <c r="DCW258" s="287"/>
      <c r="DCX258" s="287"/>
      <c r="DCY258" s="287"/>
      <c r="DCZ258" s="287"/>
      <c r="DDA258" s="287"/>
      <c r="DDB258" s="287"/>
      <c r="DDC258" s="287"/>
      <c r="DDD258" s="287"/>
      <c r="DDE258" s="287"/>
      <c r="DDF258" s="287"/>
      <c r="DDG258" s="287"/>
      <c r="DDH258" s="287"/>
      <c r="DDI258" s="287"/>
      <c r="DDJ258" s="287"/>
      <c r="DDK258" s="287"/>
      <c r="DDL258" s="287"/>
      <c r="DDM258" s="287"/>
      <c r="DDN258" s="287"/>
      <c r="DDO258" s="287"/>
      <c r="DDP258" s="287"/>
      <c r="DDQ258" s="287"/>
      <c r="DDR258" s="287"/>
      <c r="DDS258" s="287"/>
      <c r="DDT258" s="287"/>
      <c r="DDU258" s="287"/>
      <c r="DDV258" s="287"/>
      <c r="DDW258" s="287"/>
      <c r="DDX258" s="287"/>
      <c r="DDY258" s="287"/>
      <c r="DDZ258" s="287"/>
      <c r="DEA258" s="287"/>
      <c r="DEB258" s="287"/>
      <c r="DEC258" s="287"/>
      <c r="DED258" s="287"/>
      <c r="DEE258" s="287"/>
      <c r="DEF258" s="287"/>
      <c r="DEG258" s="287"/>
      <c r="DEH258" s="287"/>
      <c r="DEI258" s="287"/>
      <c r="DEJ258" s="287"/>
      <c r="DEK258" s="287"/>
      <c r="DEL258" s="287"/>
      <c r="DEM258" s="287"/>
      <c r="DEN258" s="287"/>
      <c r="DEO258" s="287"/>
      <c r="DEP258" s="287"/>
      <c r="DEQ258" s="287"/>
      <c r="DER258" s="287"/>
      <c r="DES258" s="287"/>
      <c r="DET258" s="287"/>
      <c r="DEU258" s="287"/>
      <c r="DEV258" s="287"/>
      <c r="DEW258" s="287"/>
      <c r="DEX258" s="287"/>
      <c r="DEY258" s="287"/>
      <c r="DEZ258" s="287"/>
      <c r="DFA258" s="287"/>
      <c r="DFB258" s="287"/>
      <c r="DFC258" s="287"/>
      <c r="DFD258" s="287"/>
      <c r="DFE258" s="287"/>
      <c r="DFF258" s="287"/>
      <c r="DFG258" s="287"/>
      <c r="DFH258" s="287"/>
      <c r="DFI258" s="287"/>
      <c r="DFJ258" s="287"/>
      <c r="DFK258" s="287"/>
      <c r="DFL258" s="287"/>
      <c r="DFM258" s="287"/>
      <c r="DFN258" s="287"/>
      <c r="DFO258" s="287"/>
      <c r="DFP258" s="287"/>
      <c r="DFQ258" s="287"/>
      <c r="DFR258" s="287"/>
      <c r="DFS258" s="287"/>
      <c r="DFT258" s="287"/>
      <c r="DFU258" s="287"/>
      <c r="DFV258" s="287"/>
      <c r="DFW258" s="287"/>
      <c r="DFX258" s="287"/>
      <c r="DFY258" s="287"/>
      <c r="DFZ258" s="287"/>
      <c r="DGA258" s="287"/>
      <c r="DGB258" s="287"/>
      <c r="DGC258" s="287"/>
      <c r="DGD258" s="287"/>
      <c r="DGE258" s="287"/>
      <c r="DGF258" s="287"/>
      <c r="DGG258" s="287"/>
      <c r="DGH258" s="287"/>
      <c r="DGI258" s="287"/>
      <c r="DGJ258" s="287"/>
      <c r="DGK258" s="287"/>
      <c r="DGL258" s="287"/>
      <c r="DGM258" s="287"/>
      <c r="DGN258" s="287"/>
      <c r="DGO258" s="287"/>
      <c r="DGP258" s="287"/>
      <c r="DGQ258" s="287"/>
      <c r="DGR258" s="287"/>
      <c r="DGS258" s="287"/>
      <c r="DGT258" s="287"/>
      <c r="DGU258" s="287"/>
      <c r="DGV258" s="287"/>
      <c r="DGW258" s="287"/>
      <c r="DGX258" s="287"/>
      <c r="DGY258" s="287"/>
      <c r="DGZ258" s="287"/>
      <c r="DHA258" s="287"/>
      <c r="DHB258" s="287"/>
      <c r="DHC258" s="287"/>
      <c r="DHD258" s="287"/>
      <c r="DHE258" s="287"/>
      <c r="DHF258" s="287"/>
      <c r="DHG258" s="287"/>
      <c r="DHH258" s="287"/>
      <c r="DHI258" s="287"/>
      <c r="DHJ258" s="287"/>
      <c r="DHK258" s="287"/>
      <c r="DHL258" s="287"/>
      <c r="DHM258" s="287"/>
      <c r="DHN258" s="287"/>
      <c r="DHO258" s="287"/>
      <c r="DHP258" s="287"/>
      <c r="DHQ258" s="287"/>
      <c r="DHR258" s="287"/>
      <c r="DHS258" s="287"/>
      <c r="DHT258" s="287"/>
      <c r="DHU258" s="287"/>
      <c r="DHV258" s="287"/>
      <c r="DHW258" s="287"/>
      <c r="DHX258" s="287"/>
      <c r="DHY258" s="287"/>
      <c r="DHZ258" s="287"/>
      <c r="DIA258" s="287"/>
      <c r="DIB258" s="287"/>
      <c r="DIC258" s="287"/>
      <c r="DID258" s="287"/>
      <c r="DIE258" s="287"/>
      <c r="DIF258" s="287"/>
      <c r="DIG258" s="287"/>
      <c r="DIH258" s="287"/>
      <c r="DII258" s="287"/>
      <c r="DIJ258" s="287"/>
      <c r="DIK258" s="287"/>
      <c r="DIL258" s="287"/>
      <c r="DIM258" s="287"/>
      <c r="DIN258" s="287"/>
      <c r="DIO258" s="287"/>
      <c r="DIP258" s="287"/>
      <c r="DIQ258" s="287"/>
      <c r="DIR258" s="287"/>
      <c r="DIS258" s="287"/>
      <c r="DIT258" s="287"/>
      <c r="DIU258" s="287"/>
      <c r="DIV258" s="287"/>
      <c r="DIW258" s="287"/>
      <c r="DIX258" s="287"/>
      <c r="DIY258" s="287"/>
      <c r="DIZ258" s="287"/>
      <c r="DJA258" s="287"/>
      <c r="DJB258" s="287"/>
      <c r="DJC258" s="287"/>
      <c r="DJD258" s="287"/>
      <c r="DJE258" s="287"/>
      <c r="DJF258" s="287"/>
      <c r="DJG258" s="287"/>
      <c r="DJH258" s="287"/>
      <c r="DJI258" s="287"/>
      <c r="DJJ258" s="287"/>
      <c r="DJK258" s="287"/>
      <c r="DJL258" s="287"/>
      <c r="DJM258" s="287"/>
      <c r="DJN258" s="287"/>
      <c r="DJO258" s="287"/>
      <c r="DJP258" s="287"/>
      <c r="DJQ258" s="287"/>
      <c r="DJR258" s="287"/>
      <c r="DJS258" s="287"/>
      <c r="DJT258" s="287"/>
      <c r="DJU258" s="287"/>
      <c r="DJV258" s="287"/>
      <c r="DJW258" s="287"/>
      <c r="DJX258" s="287"/>
      <c r="DJY258" s="287"/>
      <c r="DJZ258" s="287"/>
      <c r="DKA258" s="287"/>
      <c r="DKB258" s="287"/>
      <c r="DKC258" s="287"/>
      <c r="DKD258" s="287"/>
      <c r="DKE258" s="287"/>
      <c r="DKF258" s="287"/>
      <c r="DKG258" s="287"/>
      <c r="DKH258" s="287"/>
      <c r="DKI258" s="287"/>
      <c r="DKJ258" s="287"/>
      <c r="DKK258" s="287"/>
      <c r="DKL258" s="287"/>
      <c r="DKM258" s="287"/>
      <c r="DKN258" s="287"/>
      <c r="DKO258" s="287"/>
      <c r="DKP258" s="287"/>
      <c r="DKQ258" s="287"/>
      <c r="DKR258" s="287"/>
      <c r="DKS258" s="287"/>
      <c r="DKT258" s="287"/>
      <c r="DKU258" s="287"/>
      <c r="DKV258" s="287"/>
      <c r="DKW258" s="287"/>
      <c r="DKX258" s="287"/>
      <c r="DKY258" s="287"/>
      <c r="DKZ258" s="287"/>
      <c r="DLA258" s="287"/>
      <c r="DLB258" s="287"/>
      <c r="DLC258" s="287"/>
      <c r="DLD258" s="287"/>
      <c r="DLE258" s="287"/>
      <c r="DLF258" s="287"/>
      <c r="DLG258" s="287"/>
      <c r="DLH258" s="287"/>
      <c r="DLI258" s="287"/>
      <c r="DLJ258" s="287"/>
      <c r="DLK258" s="287"/>
      <c r="DLL258" s="287"/>
      <c r="DLM258" s="287"/>
      <c r="DLN258" s="287"/>
      <c r="DLO258" s="287"/>
      <c r="DLP258" s="287"/>
      <c r="DLQ258" s="287"/>
      <c r="DLR258" s="287"/>
      <c r="DLS258" s="287"/>
      <c r="DLT258" s="287"/>
      <c r="DLU258" s="287"/>
      <c r="DLV258" s="287"/>
      <c r="DLW258" s="287"/>
      <c r="DLX258" s="287"/>
      <c r="DLY258" s="287"/>
      <c r="DLZ258" s="287"/>
      <c r="DMA258" s="287"/>
      <c r="DMB258" s="287"/>
      <c r="DMC258" s="287"/>
      <c r="DMD258" s="287"/>
      <c r="DME258" s="287"/>
      <c r="DMF258" s="287"/>
      <c r="DMG258" s="287"/>
      <c r="DMH258" s="287"/>
      <c r="DMI258" s="287"/>
      <c r="DMJ258" s="287"/>
      <c r="DMK258" s="287"/>
      <c r="DML258" s="287"/>
      <c r="DMM258" s="287"/>
      <c r="DMN258" s="287"/>
      <c r="DMO258" s="287"/>
      <c r="DMP258" s="287"/>
      <c r="DMQ258" s="287"/>
      <c r="DMR258" s="287"/>
      <c r="DMS258" s="287"/>
      <c r="DMT258" s="287"/>
      <c r="DMU258" s="287"/>
      <c r="DMV258" s="287"/>
      <c r="DMW258" s="287"/>
      <c r="DMX258" s="287"/>
      <c r="DMY258" s="287"/>
      <c r="DMZ258" s="287"/>
      <c r="DNA258" s="287"/>
      <c r="DNB258" s="287"/>
      <c r="DNC258" s="287"/>
      <c r="DND258" s="287"/>
      <c r="DNE258" s="287"/>
      <c r="DNF258" s="287"/>
      <c r="DNG258" s="287"/>
      <c r="DNH258" s="287"/>
      <c r="DNI258" s="287"/>
      <c r="DNJ258" s="287"/>
      <c r="DNK258" s="287"/>
      <c r="DNL258" s="287"/>
      <c r="DNM258" s="287"/>
      <c r="DNN258" s="287"/>
      <c r="DNO258" s="287"/>
      <c r="DNP258" s="287"/>
      <c r="DNQ258" s="287"/>
      <c r="DNR258" s="287"/>
      <c r="DNS258" s="287"/>
      <c r="DNT258" s="287"/>
      <c r="DNU258" s="287"/>
      <c r="DNV258" s="287"/>
      <c r="DNW258" s="287"/>
      <c r="DNX258" s="287"/>
      <c r="DNY258" s="287"/>
      <c r="DNZ258" s="287"/>
      <c r="DOA258" s="287"/>
      <c r="DOB258" s="287"/>
      <c r="DOC258" s="287"/>
      <c r="DOD258" s="287"/>
      <c r="DOE258" s="287"/>
      <c r="DOF258" s="287"/>
      <c r="DOG258" s="287"/>
      <c r="DOH258" s="287"/>
      <c r="DOI258" s="287"/>
      <c r="DOJ258" s="287"/>
      <c r="DOK258" s="287"/>
      <c r="DOL258" s="287"/>
      <c r="DOM258" s="287"/>
      <c r="DON258" s="287"/>
      <c r="DOO258" s="287"/>
      <c r="DOP258" s="287"/>
      <c r="DOQ258" s="287"/>
      <c r="DOR258" s="287"/>
      <c r="DOS258" s="287"/>
      <c r="DOT258" s="287"/>
      <c r="DOU258" s="287"/>
      <c r="DOV258" s="287"/>
      <c r="DOW258" s="287"/>
      <c r="DOX258" s="287"/>
      <c r="DOY258" s="287"/>
      <c r="DOZ258" s="287"/>
      <c r="DPA258" s="287"/>
      <c r="DPB258" s="287"/>
      <c r="DPC258" s="287"/>
      <c r="DPD258" s="287"/>
      <c r="DPE258" s="287"/>
      <c r="DPF258" s="287"/>
      <c r="DPG258" s="287"/>
      <c r="DPH258" s="287"/>
      <c r="DPI258" s="287"/>
      <c r="DPJ258" s="287"/>
      <c r="DPK258" s="287"/>
      <c r="DPL258" s="287"/>
      <c r="DPM258" s="287"/>
      <c r="DPN258" s="287"/>
      <c r="DPO258" s="287"/>
      <c r="DPP258" s="287"/>
      <c r="DPQ258" s="287"/>
      <c r="DPR258" s="287"/>
      <c r="DPS258" s="287"/>
      <c r="DPT258" s="287"/>
      <c r="DPU258" s="287"/>
      <c r="DPV258" s="287"/>
      <c r="DPW258" s="287"/>
      <c r="DPX258" s="287"/>
      <c r="DPY258" s="287"/>
      <c r="DPZ258" s="287"/>
      <c r="DQA258" s="287"/>
      <c r="DQB258" s="287"/>
      <c r="DQC258" s="287"/>
      <c r="DQD258" s="287"/>
      <c r="DQE258" s="287"/>
      <c r="DQF258" s="287"/>
      <c r="DQG258" s="287"/>
      <c r="DQH258" s="287"/>
      <c r="DQI258" s="287"/>
      <c r="DQJ258" s="287"/>
      <c r="DQK258" s="287"/>
      <c r="DQL258" s="287"/>
      <c r="DQM258" s="287"/>
      <c r="DQN258" s="287"/>
      <c r="DQO258" s="287"/>
      <c r="DQP258" s="287"/>
      <c r="DQQ258" s="287"/>
      <c r="DQR258" s="287"/>
      <c r="DQS258" s="287"/>
      <c r="DQT258" s="287"/>
      <c r="DQU258" s="287"/>
      <c r="DQV258" s="287"/>
      <c r="DQW258" s="287"/>
      <c r="DQX258" s="287"/>
      <c r="DQY258" s="287"/>
      <c r="DQZ258" s="287"/>
      <c r="DRA258" s="287"/>
      <c r="DRB258" s="287"/>
      <c r="DRC258" s="287"/>
      <c r="DRD258" s="287"/>
      <c r="DRE258" s="287"/>
      <c r="DRF258" s="287"/>
      <c r="DRG258" s="287"/>
      <c r="DRH258" s="287"/>
      <c r="DRI258" s="287"/>
      <c r="DRJ258" s="287"/>
      <c r="DRK258" s="287"/>
      <c r="DRL258" s="287"/>
      <c r="DRM258" s="287"/>
      <c r="DRN258" s="287"/>
      <c r="DRO258" s="287"/>
      <c r="DRP258" s="287"/>
      <c r="DRQ258" s="287"/>
      <c r="DRR258" s="287"/>
      <c r="DRS258" s="287"/>
      <c r="DRT258" s="287"/>
      <c r="DRU258" s="287"/>
      <c r="DRV258" s="287"/>
      <c r="DRW258" s="287"/>
      <c r="DRX258" s="287"/>
      <c r="DRY258" s="287"/>
      <c r="DRZ258" s="287"/>
      <c r="DSA258" s="287"/>
      <c r="DSB258" s="287"/>
      <c r="DSC258" s="287"/>
      <c r="DSD258" s="287"/>
      <c r="DSE258" s="287"/>
      <c r="DSF258" s="287"/>
      <c r="DSG258" s="287"/>
      <c r="DSH258" s="287"/>
      <c r="DSI258" s="287"/>
      <c r="DSJ258" s="287"/>
      <c r="DSK258" s="287"/>
      <c r="DSL258" s="287"/>
      <c r="DSM258" s="287"/>
      <c r="DSN258" s="287"/>
      <c r="DSO258" s="287"/>
      <c r="DSP258" s="287"/>
      <c r="DSQ258" s="287"/>
      <c r="DSR258" s="287"/>
      <c r="DSS258" s="287"/>
      <c r="DST258" s="287"/>
      <c r="DSU258" s="287"/>
      <c r="DSV258" s="287"/>
      <c r="DSW258" s="287"/>
      <c r="DSX258" s="287"/>
      <c r="DSY258" s="287"/>
      <c r="DSZ258" s="287"/>
      <c r="DTA258" s="287"/>
      <c r="DTB258" s="287"/>
      <c r="DTC258" s="287"/>
      <c r="DTD258" s="287"/>
      <c r="DTE258" s="287"/>
      <c r="DTF258" s="287"/>
      <c r="DTG258" s="287"/>
      <c r="DTH258" s="287"/>
      <c r="DTI258" s="287"/>
      <c r="DTJ258" s="287"/>
      <c r="DTK258" s="287"/>
      <c r="DTL258" s="287"/>
      <c r="DTM258" s="287"/>
      <c r="DTN258" s="287"/>
      <c r="DTO258" s="287"/>
      <c r="DTP258" s="287"/>
      <c r="DTQ258" s="287"/>
      <c r="DTR258" s="287"/>
      <c r="DTS258" s="287"/>
      <c r="DTT258" s="287"/>
      <c r="DTU258" s="287"/>
      <c r="DTV258" s="287"/>
      <c r="DTW258" s="287"/>
      <c r="DTX258" s="287"/>
      <c r="DTY258" s="287"/>
      <c r="DTZ258" s="287"/>
      <c r="DUA258" s="287"/>
      <c r="DUB258" s="287"/>
      <c r="DUC258" s="287"/>
      <c r="DUD258" s="287"/>
      <c r="DUE258" s="287"/>
      <c r="DUF258" s="287"/>
      <c r="DUG258" s="287"/>
      <c r="DUH258" s="287"/>
      <c r="DUI258" s="287"/>
      <c r="DUJ258" s="287"/>
      <c r="DUK258" s="287"/>
      <c r="DUL258" s="287"/>
      <c r="DUM258" s="287"/>
      <c r="DUN258" s="287"/>
      <c r="DUO258" s="287"/>
      <c r="DUP258" s="287"/>
      <c r="DUQ258" s="287"/>
      <c r="DUR258" s="287"/>
      <c r="DUS258" s="287"/>
      <c r="DUT258" s="287"/>
      <c r="DUU258" s="287"/>
      <c r="DUV258" s="287"/>
      <c r="DUW258" s="287"/>
      <c r="DUX258" s="287"/>
      <c r="DUY258" s="287"/>
      <c r="DUZ258" s="287"/>
      <c r="DVA258" s="287"/>
      <c r="DVB258" s="287"/>
      <c r="DVC258" s="287"/>
      <c r="DVD258" s="287"/>
      <c r="DVE258" s="287"/>
      <c r="DVF258" s="287"/>
      <c r="DVG258" s="287"/>
      <c r="DVH258" s="287"/>
      <c r="DVI258" s="287"/>
      <c r="DVJ258" s="287"/>
      <c r="DVK258" s="287"/>
      <c r="DVL258" s="287"/>
      <c r="DVM258" s="287"/>
      <c r="DVN258" s="287"/>
      <c r="DVO258" s="287"/>
      <c r="DVP258" s="287"/>
      <c r="DVQ258" s="287"/>
      <c r="DVR258" s="287"/>
      <c r="DVS258" s="287"/>
      <c r="DVT258" s="287"/>
      <c r="DVU258" s="287"/>
      <c r="DVV258" s="287"/>
      <c r="DVW258" s="287"/>
      <c r="DVX258" s="287"/>
      <c r="DVY258" s="287"/>
      <c r="DVZ258" s="287"/>
      <c r="DWA258" s="287"/>
      <c r="DWB258" s="287"/>
      <c r="DWC258" s="287"/>
      <c r="DWD258" s="287"/>
      <c r="DWE258" s="287"/>
      <c r="DWF258" s="287"/>
      <c r="DWG258" s="287"/>
      <c r="DWH258" s="287"/>
      <c r="DWI258" s="287"/>
      <c r="DWJ258" s="287"/>
      <c r="DWK258" s="287"/>
      <c r="DWL258" s="287"/>
      <c r="DWM258" s="287"/>
      <c r="DWN258" s="287"/>
      <c r="DWO258" s="287"/>
      <c r="DWP258" s="287"/>
      <c r="DWQ258" s="287"/>
      <c r="DWR258" s="287"/>
      <c r="DWS258" s="287"/>
      <c r="DWT258" s="287"/>
      <c r="DWU258" s="287"/>
      <c r="DWV258" s="287"/>
      <c r="DWW258" s="287"/>
      <c r="DWX258" s="287"/>
      <c r="DWY258" s="287"/>
      <c r="DWZ258" s="287"/>
      <c r="DXA258" s="287"/>
      <c r="DXB258" s="287"/>
      <c r="DXC258" s="287"/>
      <c r="DXD258" s="287"/>
      <c r="DXE258" s="287"/>
      <c r="DXF258" s="287"/>
      <c r="DXG258" s="287"/>
      <c r="DXH258" s="287"/>
      <c r="DXI258" s="287"/>
      <c r="DXJ258" s="287"/>
      <c r="DXK258" s="287"/>
      <c r="DXL258" s="287"/>
      <c r="DXM258" s="287"/>
      <c r="DXN258" s="287"/>
      <c r="DXO258" s="287"/>
      <c r="DXP258" s="287"/>
      <c r="DXQ258" s="287"/>
      <c r="DXR258" s="287"/>
      <c r="DXS258" s="287"/>
      <c r="DXT258" s="287"/>
      <c r="DXU258" s="287"/>
      <c r="DXV258" s="287"/>
      <c r="DXW258" s="287"/>
      <c r="DXX258" s="287"/>
      <c r="DXY258" s="287"/>
      <c r="DXZ258" s="287"/>
      <c r="DYA258" s="287"/>
      <c r="DYB258" s="287"/>
      <c r="DYC258" s="287"/>
      <c r="DYD258" s="287"/>
      <c r="DYE258" s="287"/>
      <c r="DYF258" s="287"/>
      <c r="DYG258" s="287"/>
      <c r="DYH258" s="287"/>
      <c r="DYI258" s="287"/>
      <c r="DYJ258" s="287"/>
      <c r="DYK258" s="287"/>
      <c r="DYL258" s="287"/>
      <c r="DYM258" s="287"/>
      <c r="DYN258" s="287"/>
      <c r="DYO258" s="287"/>
      <c r="DYP258" s="287"/>
      <c r="DYQ258" s="287"/>
      <c r="DYR258" s="287"/>
      <c r="DYS258" s="287"/>
      <c r="DYT258" s="287"/>
      <c r="DYU258" s="287"/>
      <c r="DYV258" s="287"/>
      <c r="DYW258" s="287"/>
      <c r="DYX258" s="287"/>
      <c r="DYY258" s="287"/>
      <c r="DYZ258" s="287"/>
      <c r="DZA258" s="287"/>
      <c r="DZB258" s="287"/>
      <c r="DZC258" s="287"/>
      <c r="DZD258" s="287"/>
      <c r="DZE258" s="287"/>
      <c r="DZF258" s="287"/>
      <c r="DZG258" s="287"/>
      <c r="DZH258" s="287"/>
      <c r="DZI258" s="287"/>
      <c r="DZJ258" s="287"/>
      <c r="DZK258" s="287"/>
      <c r="DZL258" s="287"/>
      <c r="DZM258" s="287"/>
      <c r="DZN258" s="287"/>
      <c r="DZO258" s="287"/>
      <c r="DZP258" s="287"/>
      <c r="DZQ258" s="287"/>
      <c r="DZR258" s="287"/>
      <c r="DZS258" s="287"/>
      <c r="DZT258" s="287"/>
      <c r="DZU258" s="287"/>
      <c r="DZV258" s="287"/>
      <c r="DZW258" s="287"/>
      <c r="DZX258" s="287"/>
      <c r="DZY258" s="287"/>
      <c r="DZZ258" s="287"/>
      <c r="EAA258" s="287"/>
      <c r="EAB258" s="287"/>
      <c r="EAC258" s="287"/>
      <c r="EAD258" s="287"/>
      <c r="EAE258" s="287"/>
      <c r="EAF258" s="287"/>
      <c r="EAG258" s="287"/>
      <c r="EAH258" s="287"/>
      <c r="EAI258" s="287"/>
      <c r="EAJ258" s="287"/>
      <c r="EAK258" s="287"/>
      <c r="EAL258" s="287"/>
      <c r="EAM258" s="287"/>
      <c r="EAN258" s="287"/>
      <c r="EAO258" s="287"/>
      <c r="EAP258" s="287"/>
      <c r="EAQ258" s="287"/>
      <c r="EAR258" s="287"/>
      <c r="EAS258" s="287"/>
      <c r="EAT258" s="287"/>
      <c r="EAU258" s="287"/>
      <c r="EAV258" s="287"/>
      <c r="EAW258" s="287"/>
      <c r="EAX258" s="287"/>
      <c r="EAY258" s="287"/>
      <c r="EAZ258" s="287"/>
      <c r="EBA258" s="287"/>
      <c r="EBB258" s="287"/>
      <c r="EBC258" s="287"/>
      <c r="EBD258" s="287"/>
      <c r="EBE258" s="287"/>
      <c r="EBF258" s="287"/>
      <c r="EBG258" s="287"/>
      <c r="EBH258" s="287"/>
      <c r="EBI258" s="287"/>
      <c r="EBJ258" s="287"/>
      <c r="EBK258" s="287"/>
      <c r="EBL258" s="287"/>
      <c r="EBM258" s="287"/>
      <c r="EBN258" s="287"/>
      <c r="EBO258" s="287"/>
      <c r="EBP258" s="287"/>
      <c r="EBQ258" s="287"/>
      <c r="EBR258" s="287"/>
      <c r="EBS258" s="287"/>
      <c r="EBT258" s="287"/>
      <c r="EBU258" s="287"/>
      <c r="EBV258" s="287"/>
      <c r="EBW258" s="287"/>
      <c r="EBX258" s="287"/>
      <c r="EBY258" s="287"/>
      <c r="EBZ258" s="287"/>
      <c r="ECA258" s="287"/>
      <c r="ECB258" s="287"/>
      <c r="ECC258" s="287"/>
      <c r="ECD258" s="287"/>
      <c r="ECE258" s="287"/>
      <c r="ECF258" s="287"/>
      <c r="ECG258" s="287"/>
      <c r="ECH258" s="287"/>
      <c r="ECI258" s="287"/>
      <c r="ECJ258" s="287"/>
      <c r="ECK258" s="287"/>
      <c r="ECL258" s="287"/>
      <c r="ECM258" s="287"/>
      <c r="ECN258" s="287"/>
      <c r="ECO258" s="287"/>
      <c r="ECP258" s="287"/>
      <c r="ECQ258" s="287"/>
      <c r="ECR258" s="287"/>
      <c r="ECS258" s="287"/>
      <c r="ECT258" s="287"/>
      <c r="ECU258" s="287"/>
      <c r="ECV258" s="287"/>
      <c r="ECW258" s="287"/>
      <c r="ECX258" s="287"/>
      <c r="ECY258" s="287"/>
      <c r="ECZ258" s="287"/>
      <c r="EDA258" s="287"/>
      <c r="EDB258" s="287"/>
      <c r="EDC258" s="287"/>
      <c r="EDD258" s="287"/>
      <c r="EDE258" s="287"/>
      <c r="EDF258" s="287"/>
      <c r="EDG258" s="287"/>
      <c r="EDH258" s="287"/>
      <c r="EDI258" s="287"/>
      <c r="EDJ258" s="287"/>
      <c r="EDK258" s="287"/>
      <c r="EDL258" s="287"/>
      <c r="EDM258" s="287"/>
      <c r="EDN258" s="287"/>
      <c r="EDO258" s="287"/>
      <c r="EDP258" s="287"/>
      <c r="EDQ258" s="287"/>
      <c r="EDR258" s="287"/>
      <c r="EDS258" s="287"/>
      <c r="EDT258" s="287"/>
      <c r="EDU258" s="287"/>
      <c r="EDV258" s="287"/>
      <c r="EDW258" s="287"/>
      <c r="EDX258" s="287"/>
      <c r="EDY258" s="287"/>
      <c r="EDZ258" s="287"/>
      <c r="EEA258" s="287"/>
      <c r="EEB258" s="287"/>
      <c r="EEC258" s="287"/>
      <c r="EED258" s="287"/>
      <c r="EEE258" s="287"/>
      <c r="EEF258" s="287"/>
      <c r="EEG258" s="287"/>
      <c r="EEH258" s="287"/>
      <c r="EEI258" s="287"/>
      <c r="EEJ258" s="287"/>
      <c r="EEK258" s="287"/>
      <c r="EEL258" s="287"/>
      <c r="EEM258" s="287"/>
      <c r="EEN258" s="287"/>
      <c r="EEO258" s="287"/>
      <c r="EEP258" s="287"/>
      <c r="EEQ258" s="287"/>
      <c r="EER258" s="287"/>
      <c r="EES258" s="287"/>
      <c r="EET258" s="287"/>
      <c r="EEU258" s="287"/>
      <c r="EEV258" s="287"/>
      <c r="EEW258" s="287"/>
      <c r="EEX258" s="287"/>
      <c r="EEY258" s="287"/>
      <c r="EEZ258" s="287"/>
      <c r="EFA258" s="287"/>
      <c r="EFB258" s="287"/>
      <c r="EFC258" s="287"/>
      <c r="EFD258" s="287"/>
      <c r="EFE258" s="287"/>
      <c r="EFF258" s="287"/>
      <c r="EFG258" s="287"/>
      <c r="EFH258" s="287"/>
      <c r="EFI258" s="287"/>
      <c r="EFJ258" s="287"/>
      <c r="EFK258" s="287"/>
      <c r="EFL258" s="287"/>
      <c r="EFM258" s="287"/>
      <c r="EFN258" s="287"/>
      <c r="EFO258" s="287"/>
      <c r="EFP258" s="287"/>
      <c r="EFQ258" s="287"/>
      <c r="EFR258" s="287"/>
      <c r="EFS258" s="287"/>
      <c r="EFT258" s="287"/>
      <c r="EFU258" s="287"/>
      <c r="EFV258" s="287"/>
      <c r="EFW258" s="287"/>
      <c r="EFX258" s="287"/>
      <c r="EFY258" s="287"/>
      <c r="EFZ258" s="287"/>
      <c r="EGA258" s="287"/>
      <c r="EGB258" s="287"/>
      <c r="EGC258" s="287"/>
      <c r="EGD258" s="287"/>
      <c r="EGE258" s="287"/>
      <c r="EGF258" s="287"/>
      <c r="EGG258" s="287"/>
      <c r="EGH258" s="287"/>
      <c r="EGI258" s="287"/>
      <c r="EGJ258" s="287"/>
      <c r="EGK258" s="287"/>
      <c r="EGL258" s="287"/>
      <c r="EGM258" s="287"/>
      <c r="EGN258" s="287"/>
      <c r="EGO258" s="287"/>
      <c r="EGP258" s="287"/>
      <c r="EGQ258" s="287"/>
      <c r="EGR258" s="287"/>
      <c r="EGS258" s="287"/>
      <c r="EGT258" s="287"/>
      <c r="EGU258" s="287"/>
      <c r="EGV258" s="287"/>
      <c r="EGW258" s="287"/>
      <c r="EGX258" s="287"/>
      <c r="EGY258" s="287"/>
      <c r="EGZ258" s="287"/>
      <c r="EHA258" s="287"/>
      <c r="EHB258" s="287"/>
      <c r="EHC258" s="287"/>
      <c r="EHD258" s="287"/>
      <c r="EHE258" s="287"/>
      <c r="EHF258" s="287"/>
      <c r="EHG258" s="287"/>
      <c r="EHH258" s="287"/>
      <c r="EHI258" s="287"/>
      <c r="EHJ258" s="287"/>
      <c r="EHK258" s="287"/>
      <c r="EHL258" s="287"/>
      <c r="EHM258" s="287"/>
      <c r="EHN258" s="287"/>
      <c r="EHO258" s="287"/>
      <c r="EHP258" s="287"/>
      <c r="EHQ258" s="287"/>
      <c r="EHR258" s="287"/>
      <c r="EHS258" s="287"/>
      <c r="EHT258" s="287"/>
      <c r="EHU258" s="287"/>
      <c r="EHV258" s="287"/>
      <c r="EHW258" s="287"/>
      <c r="EHX258" s="287"/>
      <c r="EHY258" s="287"/>
      <c r="EHZ258" s="287"/>
      <c r="EIA258" s="287"/>
      <c r="EIB258" s="287"/>
      <c r="EIC258" s="287"/>
      <c r="EID258" s="287"/>
      <c r="EIE258" s="287"/>
      <c r="EIF258" s="287"/>
      <c r="EIG258" s="287"/>
      <c r="EIH258" s="287"/>
      <c r="EII258" s="287"/>
      <c r="EIJ258" s="287"/>
      <c r="EIK258" s="287"/>
      <c r="EIL258" s="287"/>
      <c r="EIM258" s="287"/>
      <c r="EIN258" s="287"/>
      <c r="EIO258" s="287"/>
      <c r="EIP258" s="287"/>
      <c r="EIQ258" s="287"/>
      <c r="EIR258" s="287"/>
      <c r="EIS258" s="287"/>
      <c r="EIT258" s="287"/>
      <c r="EIU258" s="287"/>
      <c r="EIV258" s="287"/>
      <c r="EIW258" s="287"/>
      <c r="EIX258" s="287"/>
      <c r="EIY258" s="287"/>
      <c r="EIZ258" s="287"/>
      <c r="EJA258" s="287"/>
      <c r="EJB258" s="287"/>
      <c r="EJC258" s="287"/>
      <c r="EJD258" s="287"/>
      <c r="EJE258" s="287"/>
      <c r="EJF258" s="287"/>
      <c r="EJG258" s="287"/>
      <c r="EJH258" s="287"/>
      <c r="EJI258" s="287"/>
      <c r="EJJ258" s="287"/>
      <c r="EJK258" s="287"/>
      <c r="EJL258" s="287"/>
      <c r="EJM258" s="287"/>
      <c r="EJN258" s="287"/>
      <c r="EJO258" s="287"/>
      <c r="EJP258" s="287"/>
      <c r="EJQ258" s="287"/>
      <c r="EJR258" s="287"/>
      <c r="EJS258" s="287"/>
      <c r="EJT258" s="287"/>
      <c r="EJU258" s="287"/>
      <c r="EJV258" s="287"/>
      <c r="EJW258" s="287"/>
      <c r="EJX258" s="287"/>
      <c r="EJY258" s="287"/>
      <c r="EJZ258" s="287"/>
      <c r="EKA258" s="287"/>
      <c r="EKB258" s="287"/>
      <c r="EKC258" s="287"/>
      <c r="EKD258" s="287"/>
      <c r="EKE258" s="287"/>
      <c r="EKF258" s="287"/>
      <c r="EKG258" s="287"/>
      <c r="EKH258" s="287"/>
      <c r="EKI258" s="287"/>
      <c r="EKJ258" s="287"/>
      <c r="EKK258" s="287"/>
      <c r="EKL258" s="287"/>
      <c r="EKM258" s="287"/>
      <c r="EKN258" s="287"/>
      <c r="EKO258" s="287"/>
      <c r="EKP258" s="287"/>
      <c r="EKQ258" s="287"/>
      <c r="EKR258" s="287"/>
      <c r="EKS258" s="287"/>
      <c r="EKT258" s="287"/>
      <c r="EKU258" s="287"/>
      <c r="EKV258" s="287"/>
      <c r="EKW258" s="287"/>
      <c r="EKX258" s="287"/>
      <c r="EKY258" s="287"/>
      <c r="EKZ258" s="287"/>
      <c r="ELA258" s="287"/>
      <c r="ELB258" s="287"/>
      <c r="ELC258" s="287"/>
      <c r="ELD258" s="287"/>
      <c r="ELE258" s="287"/>
      <c r="ELF258" s="287"/>
      <c r="ELG258" s="287"/>
      <c r="ELH258" s="287"/>
      <c r="ELI258" s="287"/>
      <c r="ELJ258" s="287"/>
      <c r="ELK258" s="287"/>
      <c r="ELL258" s="287"/>
      <c r="ELM258" s="287"/>
      <c r="ELN258" s="287"/>
      <c r="ELO258" s="287"/>
      <c r="ELP258" s="287"/>
      <c r="ELQ258" s="287"/>
      <c r="ELR258" s="287"/>
      <c r="ELS258" s="287"/>
      <c r="ELT258" s="287"/>
      <c r="ELU258" s="287"/>
      <c r="ELV258" s="287"/>
      <c r="ELW258" s="287"/>
      <c r="ELX258" s="287"/>
      <c r="ELY258" s="287"/>
      <c r="ELZ258" s="287"/>
      <c r="EMA258" s="287"/>
      <c r="EMB258" s="287"/>
      <c r="EMC258" s="287"/>
      <c r="EMD258" s="287"/>
      <c r="EME258" s="287"/>
      <c r="EMF258" s="287"/>
      <c r="EMG258" s="287"/>
      <c r="EMH258" s="287"/>
      <c r="EMI258" s="287"/>
      <c r="EMJ258" s="287"/>
      <c r="EMK258" s="287"/>
      <c r="EML258" s="287"/>
      <c r="EMM258" s="287"/>
      <c r="EMN258" s="287"/>
      <c r="EMO258" s="287"/>
      <c r="EMP258" s="287"/>
      <c r="EMQ258" s="287"/>
      <c r="EMR258" s="287"/>
      <c r="EMS258" s="287"/>
      <c r="EMT258" s="287"/>
      <c r="EMU258" s="287"/>
      <c r="EMV258" s="287"/>
      <c r="EMW258" s="287"/>
      <c r="EMX258" s="287"/>
      <c r="EMY258" s="287"/>
      <c r="EMZ258" s="287"/>
      <c r="ENA258" s="287"/>
      <c r="ENB258" s="287"/>
      <c r="ENC258" s="287"/>
      <c r="END258" s="287"/>
      <c r="ENE258" s="287"/>
      <c r="ENF258" s="287"/>
      <c r="ENG258" s="287"/>
      <c r="ENH258" s="287"/>
      <c r="ENI258" s="287"/>
      <c r="ENJ258" s="287"/>
      <c r="ENK258" s="287"/>
      <c r="ENL258" s="287"/>
      <c r="ENM258" s="287"/>
      <c r="ENN258" s="287"/>
      <c r="ENO258" s="287"/>
      <c r="ENP258" s="287"/>
      <c r="ENQ258" s="287"/>
      <c r="ENR258" s="287"/>
      <c r="ENS258" s="287"/>
      <c r="ENT258" s="287"/>
      <c r="ENU258" s="287"/>
      <c r="ENV258" s="287"/>
      <c r="ENW258" s="287"/>
      <c r="ENX258" s="287"/>
      <c r="ENY258" s="287"/>
      <c r="ENZ258" s="287"/>
      <c r="EOA258" s="287"/>
      <c r="EOB258" s="287"/>
      <c r="EOC258" s="287"/>
      <c r="EOD258" s="287"/>
      <c r="EOE258" s="287"/>
      <c r="EOF258" s="287"/>
      <c r="EOG258" s="287"/>
      <c r="EOH258" s="287"/>
      <c r="EOI258" s="287"/>
      <c r="EOJ258" s="287"/>
      <c r="EOK258" s="287"/>
      <c r="EOL258" s="287"/>
      <c r="EOM258" s="287"/>
      <c r="EON258" s="287"/>
      <c r="EOO258" s="287"/>
      <c r="EOP258" s="287"/>
      <c r="EOQ258" s="287"/>
      <c r="EOR258" s="287"/>
      <c r="EOS258" s="287"/>
      <c r="EOT258" s="287"/>
      <c r="EOU258" s="287"/>
      <c r="EOV258" s="287"/>
      <c r="EOW258" s="287"/>
      <c r="EOX258" s="287"/>
      <c r="EOY258" s="287"/>
      <c r="EOZ258" s="287"/>
      <c r="EPA258" s="287"/>
      <c r="EPB258" s="287"/>
      <c r="EPC258" s="287"/>
      <c r="EPD258" s="287"/>
      <c r="EPE258" s="287"/>
      <c r="EPF258" s="287"/>
      <c r="EPG258" s="287"/>
      <c r="EPH258" s="287"/>
      <c r="EPI258" s="287"/>
      <c r="EPJ258" s="287"/>
      <c r="EPK258" s="287"/>
      <c r="EPL258" s="287"/>
      <c r="EPM258" s="287"/>
      <c r="EPN258" s="287"/>
      <c r="EPO258" s="287"/>
      <c r="EPP258" s="287"/>
      <c r="EPQ258" s="287"/>
      <c r="EPR258" s="287"/>
      <c r="EPS258" s="287"/>
      <c r="EPT258" s="287"/>
      <c r="EPU258" s="287"/>
      <c r="EPV258" s="287"/>
      <c r="EPW258" s="287"/>
      <c r="EPX258" s="287"/>
      <c r="EPY258" s="287"/>
      <c r="EPZ258" s="287"/>
      <c r="EQA258" s="287"/>
      <c r="EQB258" s="287"/>
      <c r="EQC258" s="287"/>
      <c r="EQD258" s="287"/>
      <c r="EQE258" s="287"/>
      <c r="EQF258" s="287"/>
      <c r="EQG258" s="287"/>
      <c r="EQH258" s="287"/>
      <c r="EQI258" s="287"/>
      <c r="EQJ258" s="287"/>
      <c r="EQK258" s="287"/>
      <c r="EQL258" s="287"/>
      <c r="EQM258" s="287"/>
      <c r="EQN258" s="287"/>
      <c r="EQO258" s="287"/>
      <c r="EQP258" s="287"/>
      <c r="EQQ258" s="287"/>
      <c r="EQR258" s="287"/>
      <c r="EQS258" s="287"/>
      <c r="EQT258" s="287"/>
      <c r="EQU258" s="287"/>
      <c r="EQV258" s="287"/>
      <c r="EQW258" s="287"/>
      <c r="EQX258" s="287"/>
      <c r="EQY258" s="287"/>
      <c r="EQZ258" s="287"/>
      <c r="ERA258" s="287"/>
      <c r="ERB258" s="287"/>
      <c r="ERC258" s="287"/>
      <c r="ERD258" s="287"/>
      <c r="ERE258" s="287"/>
      <c r="ERF258" s="287"/>
      <c r="ERG258" s="287"/>
      <c r="ERH258" s="287"/>
      <c r="ERI258" s="287"/>
      <c r="ERJ258" s="287"/>
      <c r="ERK258" s="287"/>
      <c r="ERL258" s="287"/>
      <c r="ERM258" s="287"/>
      <c r="ERN258" s="287"/>
      <c r="ERO258" s="287"/>
      <c r="ERP258" s="287"/>
      <c r="ERQ258" s="287"/>
      <c r="ERR258" s="287"/>
      <c r="ERS258" s="287"/>
      <c r="ERT258" s="287"/>
      <c r="ERU258" s="287"/>
      <c r="ERV258" s="287"/>
      <c r="ERW258" s="287"/>
      <c r="ERX258" s="287"/>
      <c r="ERY258" s="287"/>
      <c r="ERZ258" s="287"/>
      <c r="ESA258" s="287"/>
      <c r="ESB258" s="287"/>
      <c r="ESC258" s="287"/>
      <c r="ESD258" s="287"/>
      <c r="ESE258" s="287"/>
      <c r="ESF258" s="287"/>
      <c r="ESG258" s="287"/>
      <c r="ESH258" s="287"/>
      <c r="ESI258" s="287"/>
      <c r="ESJ258" s="287"/>
      <c r="ESK258" s="287"/>
      <c r="ESL258" s="287"/>
      <c r="ESM258" s="287"/>
      <c r="ESN258" s="287"/>
      <c r="ESO258" s="287"/>
      <c r="ESP258" s="287"/>
      <c r="ESQ258" s="287"/>
      <c r="ESR258" s="287"/>
      <c r="ESS258" s="287"/>
      <c r="EST258" s="287"/>
      <c r="ESU258" s="287"/>
      <c r="ESV258" s="287"/>
      <c r="ESW258" s="287"/>
      <c r="ESX258" s="287"/>
      <c r="ESY258" s="287"/>
      <c r="ESZ258" s="287"/>
      <c r="ETA258" s="287"/>
      <c r="ETB258" s="287"/>
      <c r="ETC258" s="287"/>
      <c r="ETD258" s="287"/>
      <c r="ETE258" s="287"/>
      <c r="ETF258" s="287"/>
      <c r="ETG258" s="287"/>
      <c r="ETH258" s="287"/>
      <c r="ETI258" s="287"/>
      <c r="ETJ258" s="287"/>
      <c r="ETK258" s="287"/>
      <c r="ETL258" s="287"/>
      <c r="ETM258" s="287"/>
      <c r="ETN258" s="287"/>
      <c r="ETO258" s="287"/>
      <c r="ETP258" s="287"/>
      <c r="ETQ258" s="287"/>
      <c r="ETR258" s="287"/>
      <c r="ETS258" s="287"/>
      <c r="ETT258" s="287"/>
      <c r="ETU258" s="287"/>
      <c r="ETV258" s="287"/>
      <c r="ETW258" s="287"/>
      <c r="ETX258" s="287"/>
      <c r="ETY258" s="287"/>
      <c r="ETZ258" s="287"/>
      <c r="EUA258" s="287"/>
      <c r="EUB258" s="287"/>
      <c r="EUC258" s="287"/>
      <c r="EUD258" s="287"/>
      <c r="EUE258" s="287"/>
      <c r="EUF258" s="287"/>
      <c r="EUG258" s="287"/>
      <c r="EUH258" s="287"/>
      <c r="EUI258" s="287"/>
      <c r="EUJ258" s="287"/>
      <c r="EUK258" s="287"/>
      <c r="EUL258" s="287"/>
      <c r="EUM258" s="287"/>
      <c r="EUN258" s="287"/>
      <c r="EUO258" s="287"/>
      <c r="EUP258" s="287"/>
      <c r="EUQ258" s="287"/>
      <c r="EUR258" s="287"/>
      <c r="EUS258" s="287"/>
      <c r="EUT258" s="287"/>
      <c r="EUU258" s="287"/>
      <c r="EUV258" s="287"/>
      <c r="EUW258" s="287"/>
      <c r="EUX258" s="287"/>
      <c r="EUY258" s="287"/>
      <c r="EUZ258" s="287"/>
      <c r="EVA258" s="287"/>
      <c r="EVB258" s="287"/>
      <c r="EVC258" s="287"/>
      <c r="EVD258" s="287"/>
      <c r="EVE258" s="287"/>
      <c r="EVF258" s="287"/>
      <c r="EVG258" s="287"/>
      <c r="EVH258" s="287"/>
      <c r="EVI258" s="287"/>
      <c r="EVJ258" s="287"/>
      <c r="EVK258" s="287"/>
      <c r="EVL258" s="287"/>
      <c r="EVM258" s="287"/>
      <c r="EVN258" s="287"/>
      <c r="EVO258" s="287"/>
      <c r="EVP258" s="287"/>
      <c r="EVQ258" s="287"/>
      <c r="EVR258" s="287"/>
      <c r="EVS258" s="287"/>
      <c r="EVT258" s="287"/>
      <c r="EVU258" s="287"/>
      <c r="EVV258" s="287"/>
      <c r="EVW258" s="287"/>
      <c r="EVX258" s="287"/>
      <c r="EVY258" s="287"/>
      <c r="EVZ258" s="287"/>
      <c r="EWA258" s="287"/>
      <c r="EWB258" s="287"/>
      <c r="EWC258" s="287"/>
      <c r="EWD258" s="287"/>
      <c r="EWE258" s="287"/>
      <c r="EWF258" s="287"/>
      <c r="EWG258" s="287"/>
      <c r="EWH258" s="287"/>
      <c r="EWI258" s="287"/>
      <c r="EWJ258" s="287"/>
      <c r="EWK258" s="287"/>
      <c r="EWL258" s="287"/>
      <c r="EWM258" s="287"/>
      <c r="EWN258" s="287"/>
      <c r="EWO258" s="287"/>
      <c r="EWP258" s="287"/>
      <c r="EWQ258" s="287"/>
      <c r="EWR258" s="287"/>
      <c r="EWS258" s="287"/>
      <c r="EWT258" s="287"/>
      <c r="EWU258" s="287"/>
      <c r="EWV258" s="287"/>
      <c r="EWW258" s="287"/>
      <c r="EWX258" s="287"/>
      <c r="EWY258" s="287"/>
      <c r="EWZ258" s="287"/>
      <c r="EXA258" s="287"/>
      <c r="EXB258" s="287"/>
      <c r="EXC258" s="287"/>
      <c r="EXD258" s="287"/>
      <c r="EXE258" s="287"/>
      <c r="EXF258" s="287"/>
      <c r="EXG258" s="287"/>
      <c r="EXH258" s="287"/>
      <c r="EXI258" s="287"/>
      <c r="EXJ258" s="287"/>
      <c r="EXK258" s="287"/>
      <c r="EXL258" s="287"/>
      <c r="EXM258" s="287"/>
      <c r="EXN258" s="287"/>
      <c r="EXO258" s="287"/>
      <c r="EXP258" s="287"/>
      <c r="EXQ258" s="287"/>
      <c r="EXR258" s="287"/>
      <c r="EXS258" s="287"/>
      <c r="EXT258" s="287"/>
      <c r="EXU258" s="287"/>
      <c r="EXV258" s="287"/>
      <c r="EXW258" s="287"/>
      <c r="EXX258" s="287"/>
      <c r="EXY258" s="287"/>
      <c r="EXZ258" s="287"/>
      <c r="EYA258" s="287"/>
      <c r="EYB258" s="287"/>
      <c r="EYC258" s="287"/>
      <c r="EYD258" s="287"/>
      <c r="EYE258" s="287"/>
      <c r="EYF258" s="287"/>
      <c r="EYG258" s="287"/>
      <c r="EYH258" s="287"/>
      <c r="EYI258" s="287"/>
      <c r="EYJ258" s="287"/>
      <c r="EYK258" s="287"/>
      <c r="EYL258" s="287"/>
      <c r="EYM258" s="287"/>
      <c r="EYN258" s="287"/>
      <c r="EYO258" s="287"/>
      <c r="EYP258" s="287"/>
      <c r="EYQ258" s="287"/>
      <c r="EYR258" s="287"/>
      <c r="EYS258" s="287"/>
      <c r="EYT258" s="287"/>
      <c r="EYU258" s="287"/>
      <c r="EYV258" s="287"/>
      <c r="EYW258" s="287"/>
      <c r="EYX258" s="287"/>
      <c r="EYY258" s="287"/>
      <c r="EYZ258" s="287"/>
      <c r="EZA258" s="287"/>
      <c r="EZB258" s="287"/>
      <c r="EZC258" s="287"/>
      <c r="EZD258" s="287"/>
      <c r="EZE258" s="287"/>
      <c r="EZF258" s="287"/>
      <c r="EZG258" s="287"/>
      <c r="EZH258" s="287"/>
      <c r="EZI258" s="287"/>
      <c r="EZJ258" s="287"/>
      <c r="EZK258" s="287"/>
      <c r="EZL258" s="287"/>
      <c r="EZM258" s="287"/>
      <c r="EZN258" s="287"/>
      <c r="EZO258" s="287"/>
      <c r="EZP258" s="287"/>
      <c r="EZQ258" s="287"/>
      <c r="EZR258" s="287"/>
      <c r="EZS258" s="287"/>
      <c r="EZT258" s="287"/>
      <c r="EZU258" s="287"/>
      <c r="EZV258" s="287"/>
      <c r="EZW258" s="287"/>
      <c r="EZX258" s="287"/>
      <c r="EZY258" s="287"/>
      <c r="EZZ258" s="287"/>
      <c r="FAA258" s="287"/>
      <c r="FAB258" s="287"/>
      <c r="FAC258" s="287"/>
      <c r="FAD258" s="287"/>
      <c r="FAE258" s="287"/>
      <c r="FAF258" s="287"/>
      <c r="FAG258" s="287"/>
      <c r="FAH258" s="287"/>
      <c r="FAI258" s="287"/>
      <c r="FAJ258" s="287"/>
      <c r="FAK258" s="287"/>
      <c r="FAL258" s="287"/>
      <c r="FAM258" s="287"/>
      <c r="FAN258" s="287"/>
      <c r="FAO258" s="287"/>
      <c r="FAP258" s="287"/>
      <c r="FAQ258" s="287"/>
      <c r="FAR258" s="287"/>
      <c r="FAS258" s="287"/>
      <c r="FAT258" s="287"/>
      <c r="FAU258" s="287"/>
      <c r="FAV258" s="287"/>
      <c r="FAW258" s="287"/>
      <c r="FAX258" s="287"/>
      <c r="FAY258" s="287"/>
      <c r="FAZ258" s="287"/>
      <c r="FBA258" s="287"/>
      <c r="FBB258" s="287"/>
      <c r="FBC258" s="287"/>
      <c r="FBD258" s="287"/>
      <c r="FBE258" s="287"/>
      <c r="FBF258" s="287"/>
      <c r="FBG258" s="287"/>
      <c r="FBH258" s="287"/>
      <c r="FBI258" s="287"/>
      <c r="FBJ258" s="287"/>
      <c r="FBK258" s="287"/>
      <c r="FBL258" s="287"/>
      <c r="FBM258" s="287"/>
      <c r="FBN258" s="287"/>
      <c r="FBO258" s="287"/>
      <c r="FBP258" s="287"/>
      <c r="FBQ258" s="287"/>
      <c r="FBR258" s="287"/>
      <c r="FBS258" s="287"/>
      <c r="FBT258" s="287"/>
      <c r="FBU258" s="287"/>
      <c r="FBV258" s="287"/>
      <c r="FBW258" s="287"/>
      <c r="FBX258" s="287"/>
      <c r="FBY258" s="287"/>
      <c r="FBZ258" s="287"/>
      <c r="FCA258" s="287"/>
      <c r="FCB258" s="287"/>
      <c r="FCC258" s="287"/>
      <c r="FCD258" s="287"/>
      <c r="FCE258" s="287"/>
      <c r="FCF258" s="287"/>
      <c r="FCG258" s="287"/>
      <c r="FCH258" s="287"/>
      <c r="FCI258" s="287"/>
      <c r="FCJ258" s="287"/>
      <c r="FCK258" s="287"/>
      <c r="FCL258" s="287"/>
      <c r="FCM258" s="287"/>
      <c r="FCN258" s="287"/>
      <c r="FCO258" s="287"/>
      <c r="FCP258" s="287"/>
      <c r="FCQ258" s="287"/>
      <c r="FCR258" s="287"/>
      <c r="FCS258" s="287"/>
      <c r="FCT258" s="287"/>
      <c r="FCU258" s="287"/>
      <c r="FCV258" s="287"/>
      <c r="FCW258" s="287"/>
      <c r="FCX258" s="287"/>
      <c r="FCY258" s="287"/>
      <c r="FCZ258" s="287"/>
      <c r="FDA258" s="287"/>
      <c r="FDB258" s="287"/>
      <c r="FDC258" s="287"/>
      <c r="FDD258" s="287"/>
      <c r="FDE258" s="287"/>
      <c r="FDF258" s="287"/>
      <c r="FDG258" s="287"/>
      <c r="FDH258" s="287"/>
      <c r="FDI258" s="287"/>
      <c r="FDJ258" s="287"/>
      <c r="FDK258" s="287"/>
      <c r="FDL258" s="287"/>
      <c r="FDM258" s="287"/>
      <c r="FDN258" s="287"/>
      <c r="FDO258" s="287"/>
      <c r="FDP258" s="287"/>
      <c r="FDQ258" s="287"/>
      <c r="FDR258" s="287"/>
      <c r="FDS258" s="287"/>
      <c r="FDT258" s="287"/>
      <c r="FDU258" s="287"/>
      <c r="FDV258" s="287"/>
      <c r="FDW258" s="287"/>
      <c r="FDX258" s="287"/>
      <c r="FDY258" s="287"/>
      <c r="FDZ258" s="287"/>
      <c r="FEA258" s="287"/>
      <c r="FEB258" s="287"/>
      <c r="FEC258" s="287"/>
      <c r="FED258" s="287"/>
      <c r="FEE258" s="287"/>
      <c r="FEF258" s="287"/>
      <c r="FEG258" s="287"/>
      <c r="FEH258" s="287"/>
      <c r="FEI258" s="287"/>
      <c r="FEJ258" s="287"/>
      <c r="FEK258" s="287"/>
      <c r="FEL258" s="287"/>
      <c r="FEM258" s="287"/>
      <c r="FEN258" s="287"/>
      <c r="FEO258" s="287"/>
      <c r="FEP258" s="287"/>
      <c r="FEQ258" s="287"/>
      <c r="FER258" s="287"/>
      <c r="FES258" s="287"/>
      <c r="FET258" s="287"/>
      <c r="FEU258" s="287"/>
      <c r="FEV258" s="287"/>
      <c r="FEW258" s="287"/>
      <c r="FEX258" s="287"/>
      <c r="FEY258" s="287"/>
      <c r="FEZ258" s="287"/>
      <c r="FFA258" s="287"/>
      <c r="FFB258" s="287"/>
      <c r="FFC258" s="287"/>
      <c r="FFD258" s="287"/>
      <c r="FFE258" s="287"/>
      <c r="FFF258" s="287"/>
      <c r="FFG258" s="287"/>
      <c r="FFH258" s="287"/>
      <c r="FFI258" s="287"/>
      <c r="FFJ258" s="287"/>
      <c r="FFK258" s="287"/>
      <c r="FFL258" s="287"/>
      <c r="FFM258" s="287"/>
      <c r="FFN258" s="287"/>
      <c r="FFO258" s="287"/>
      <c r="FFP258" s="287"/>
      <c r="FFQ258" s="287"/>
      <c r="FFR258" s="287"/>
      <c r="FFS258" s="287"/>
      <c r="FFT258" s="287"/>
      <c r="FFU258" s="287"/>
      <c r="FFV258" s="287"/>
      <c r="FFW258" s="287"/>
      <c r="FFX258" s="287"/>
      <c r="FFY258" s="287"/>
      <c r="FFZ258" s="287"/>
      <c r="FGA258" s="287"/>
      <c r="FGB258" s="287"/>
      <c r="FGC258" s="287"/>
      <c r="FGD258" s="287"/>
      <c r="FGE258" s="287"/>
      <c r="FGF258" s="287"/>
      <c r="FGG258" s="287"/>
      <c r="FGH258" s="287"/>
      <c r="FGI258" s="287"/>
      <c r="FGJ258" s="287"/>
      <c r="FGK258" s="287"/>
      <c r="FGL258" s="287"/>
      <c r="FGM258" s="287"/>
      <c r="FGN258" s="287"/>
      <c r="FGO258" s="287"/>
      <c r="FGP258" s="287"/>
      <c r="FGQ258" s="287"/>
      <c r="FGR258" s="287"/>
      <c r="FGS258" s="287"/>
      <c r="FGT258" s="287"/>
      <c r="FGU258" s="287"/>
      <c r="FGV258" s="287"/>
      <c r="FGW258" s="287"/>
      <c r="FGX258" s="287"/>
      <c r="FGY258" s="287"/>
      <c r="FGZ258" s="287"/>
      <c r="FHA258" s="287"/>
      <c r="FHB258" s="287"/>
      <c r="FHC258" s="287"/>
      <c r="FHD258" s="287"/>
      <c r="FHE258" s="287"/>
      <c r="FHF258" s="287"/>
      <c r="FHG258" s="287"/>
      <c r="FHH258" s="287"/>
      <c r="FHI258" s="287"/>
      <c r="FHJ258" s="287"/>
      <c r="FHK258" s="287"/>
      <c r="FHL258" s="287"/>
      <c r="FHM258" s="287"/>
      <c r="FHN258" s="287"/>
      <c r="FHO258" s="287"/>
      <c r="FHP258" s="287"/>
      <c r="FHQ258" s="287"/>
      <c r="FHR258" s="287"/>
      <c r="FHS258" s="287"/>
      <c r="FHT258" s="287"/>
      <c r="FHU258" s="287"/>
      <c r="FHV258" s="287"/>
      <c r="FHW258" s="287"/>
      <c r="FHX258" s="287"/>
      <c r="FHY258" s="287"/>
      <c r="FHZ258" s="287"/>
      <c r="FIA258" s="287"/>
      <c r="FIB258" s="287"/>
      <c r="FIC258" s="287"/>
      <c r="FID258" s="287"/>
      <c r="FIE258" s="287"/>
      <c r="FIF258" s="287"/>
      <c r="FIG258" s="287"/>
      <c r="FIH258" s="287"/>
      <c r="FII258" s="287"/>
      <c r="FIJ258" s="287"/>
      <c r="FIK258" s="287"/>
      <c r="FIL258" s="287"/>
      <c r="FIM258" s="287"/>
      <c r="FIN258" s="287"/>
      <c r="FIO258" s="287"/>
      <c r="FIP258" s="287"/>
      <c r="FIQ258" s="287"/>
      <c r="FIR258" s="287"/>
      <c r="FIS258" s="287"/>
      <c r="FIT258" s="287"/>
      <c r="FIU258" s="287"/>
      <c r="FIV258" s="287"/>
      <c r="FIW258" s="287"/>
      <c r="FIX258" s="287"/>
      <c r="FIY258" s="287"/>
      <c r="FIZ258" s="287"/>
      <c r="FJA258" s="287"/>
      <c r="FJB258" s="287"/>
      <c r="FJC258" s="287"/>
      <c r="FJD258" s="287"/>
      <c r="FJE258" s="287"/>
      <c r="FJF258" s="287"/>
      <c r="FJG258" s="287"/>
      <c r="FJH258" s="287"/>
      <c r="FJI258" s="287"/>
      <c r="FJJ258" s="287"/>
      <c r="FJK258" s="287"/>
      <c r="FJL258" s="287"/>
      <c r="FJM258" s="287"/>
      <c r="FJN258" s="287"/>
      <c r="FJO258" s="287"/>
      <c r="FJP258" s="287"/>
      <c r="FJQ258" s="287"/>
      <c r="FJR258" s="287"/>
      <c r="FJS258" s="287"/>
      <c r="FJT258" s="287"/>
      <c r="FJU258" s="287"/>
      <c r="FJV258" s="287"/>
      <c r="FJW258" s="287"/>
      <c r="FJX258" s="287"/>
      <c r="FJY258" s="287"/>
      <c r="FJZ258" s="287"/>
      <c r="FKA258" s="287"/>
      <c r="FKB258" s="287"/>
      <c r="FKC258" s="287"/>
      <c r="FKD258" s="287"/>
      <c r="FKE258" s="287"/>
      <c r="FKF258" s="287"/>
      <c r="FKG258" s="287"/>
      <c r="FKH258" s="287"/>
      <c r="FKI258" s="287"/>
      <c r="FKJ258" s="287"/>
      <c r="FKK258" s="287"/>
      <c r="FKL258" s="287"/>
      <c r="FKM258" s="287"/>
      <c r="FKN258" s="287"/>
      <c r="FKO258" s="287"/>
      <c r="FKP258" s="287"/>
      <c r="FKQ258" s="287"/>
      <c r="FKR258" s="287"/>
      <c r="FKS258" s="287"/>
      <c r="FKT258" s="287"/>
      <c r="FKU258" s="287"/>
      <c r="FKV258" s="287"/>
      <c r="FKW258" s="287"/>
      <c r="FKX258" s="287"/>
      <c r="FKY258" s="287"/>
      <c r="FKZ258" s="287"/>
      <c r="FLA258" s="287"/>
      <c r="FLB258" s="287"/>
      <c r="FLC258" s="287"/>
      <c r="FLD258" s="287"/>
      <c r="FLE258" s="287"/>
      <c r="FLF258" s="287"/>
      <c r="FLG258" s="287"/>
      <c r="FLH258" s="287"/>
      <c r="FLI258" s="287"/>
      <c r="FLJ258" s="287"/>
      <c r="FLK258" s="287"/>
      <c r="FLL258" s="287"/>
      <c r="FLM258" s="287"/>
      <c r="FLN258" s="287"/>
      <c r="FLO258" s="287"/>
      <c r="FLP258" s="287"/>
      <c r="FLQ258" s="287"/>
      <c r="FLR258" s="287"/>
      <c r="FLS258" s="287"/>
      <c r="FLT258" s="287"/>
      <c r="FLU258" s="287"/>
      <c r="FLV258" s="287"/>
      <c r="FLW258" s="287"/>
      <c r="FLX258" s="287"/>
      <c r="FLY258" s="287"/>
      <c r="FLZ258" s="287"/>
      <c r="FMA258" s="287"/>
      <c r="FMB258" s="287"/>
      <c r="FMC258" s="287"/>
      <c r="FMD258" s="287"/>
      <c r="FME258" s="287"/>
      <c r="FMF258" s="287"/>
      <c r="FMG258" s="287"/>
      <c r="FMH258" s="287"/>
      <c r="FMI258" s="287"/>
      <c r="FMJ258" s="287"/>
      <c r="FMK258" s="287"/>
      <c r="FML258" s="287"/>
      <c r="FMM258" s="287"/>
      <c r="FMN258" s="287"/>
      <c r="FMO258" s="287"/>
      <c r="FMP258" s="287"/>
      <c r="FMQ258" s="287"/>
      <c r="FMR258" s="287"/>
      <c r="FMS258" s="287"/>
      <c r="FMT258" s="287"/>
      <c r="FMU258" s="287"/>
      <c r="FMV258" s="287"/>
      <c r="FMW258" s="287"/>
      <c r="FMX258" s="287"/>
      <c r="FMY258" s="287"/>
      <c r="FMZ258" s="287"/>
      <c r="FNA258" s="287"/>
      <c r="FNB258" s="287"/>
      <c r="FNC258" s="287"/>
      <c r="FND258" s="287"/>
      <c r="FNE258" s="287"/>
      <c r="FNF258" s="287"/>
      <c r="FNG258" s="287"/>
      <c r="FNH258" s="287"/>
      <c r="FNI258" s="287"/>
      <c r="FNJ258" s="287"/>
      <c r="FNK258" s="287"/>
      <c r="FNL258" s="287"/>
      <c r="FNM258" s="287"/>
      <c r="FNN258" s="287"/>
      <c r="FNO258" s="287"/>
      <c r="FNP258" s="287"/>
      <c r="FNQ258" s="287"/>
      <c r="FNR258" s="287"/>
      <c r="FNS258" s="287"/>
      <c r="FNT258" s="287"/>
      <c r="FNU258" s="287"/>
      <c r="FNV258" s="287"/>
      <c r="FNW258" s="287"/>
      <c r="FNX258" s="287"/>
      <c r="FNY258" s="287"/>
      <c r="FNZ258" s="287"/>
      <c r="FOA258" s="287"/>
      <c r="FOB258" s="287"/>
      <c r="FOC258" s="287"/>
      <c r="FOD258" s="287"/>
      <c r="FOE258" s="287"/>
      <c r="FOF258" s="287"/>
      <c r="FOG258" s="287"/>
      <c r="FOH258" s="287"/>
      <c r="FOI258" s="287"/>
      <c r="FOJ258" s="287"/>
      <c r="FOK258" s="287"/>
      <c r="FOL258" s="287"/>
      <c r="FOM258" s="287"/>
      <c r="FON258" s="287"/>
      <c r="FOO258" s="287"/>
      <c r="FOP258" s="287"/>
      <c r="FOQ258" s="287"/>
      <c r="FOR258" s="287"/>
      <c r="FOS258" s="287"/>
      <c r="FOT258" s="287"/>
      <c r="FOU258" s="287"/>
      <c r="FOV258" s="287"/>
      <c r="FOW258" s="287"/>
      <c r="FOX258" s="287"/>
      <c r="FOY258" s="287"/>
      <c r="FOZ258" s="287"/>
      <c r="FPA258" s="287"/>
      <c r="FPB258" s="287"/>
      <c r="FPC258" s="287"/>
      <c r="FPD258" s="287"/>
      <c r="FPE258" s="287"/>
      <c r="FPF258" s="287"/>
      <c r="FPG258" s="287"/>
      <c r="FPH258" s="287"/>
      <c r="FPI258" s="287"/>
      <c r="FPJ258" s="287"/>
      <c r="FPK258" s="287"/>
      <c r="FPL258" s="287"/>
      <c r="FPM258" s="287"/>
      <c r="FPN258" s="287"/>
      <c r="FPO258" s="287"/>
      <c r="FPP258" s="287"/>
      <c r="FPQ258" s="287"/>
      <c r="FPR258" s="287"/>
      <c r="FPS258" s="287"/>
      <c r="FPT258" s="287"/>
      <c r="FPU258" s="287"/>
      <c r="FPV258" s="287"/>
      <c r="FPW258" s="287"/>
      <c r="FPX258" s="287"/>
      <c r="FPY258" s="287"/>
      <c r="FPZ258" s="287"/>
      <c r="FQA258" s="287"/>
      <c r="FQB258" s="287"/>
      <c r="FQC258" s="287"/>
      <c r="FQD258" s="287"/>
      <c r="FQE258" s="287"/>
      <c r="FQF258" s="287"/>
      <c r="FQG258" s="287"/>
      <c r="FQH258" s="287"/>
      <c r="FQI258" s="287"/>
      <c r="FQJ258" s="287"/>
      <c r="FQK258" s="287"/>
      <c r="FQL258" s="287"/>
      <c r="FQM258" s="287"/>
      <c r="FQN258" s="287"/>
      <c r="FQO258" s="287"/>
      <c r="FQP258" s="287"/>
      <c r="FQQ258" s="287"/>
      <c r="FQR258" s="287"/>
      <c r="FQS258" s="287"/>
      <c r="FQT258" s="287"/>
      <c r="FQU258" s="287"/>
      <c r="FQV258" s="287"/>
      <c r="FQW258" s="287"/>
      <c r="FQX258" s="287"/>
      <c r="FQY258" s="287"/>
      <c r="FQZ258" s="287"/>
      <c r="FRA258" s="287"/>
      <c r="FRB258" s="287"/>
      <c r="FRC258" s="287"/>
      <c r="FRD258" s="287"/>
      <c r="FRE258" s="287"/>
      <c r="FRF258" s="287"/>
      <c r="FRG258" s="287"/>
      <c r="FRH258" s="287"/>
      <c r="FRI258" s="287"/>
      <c r="FRJ258" s="287"/>
      <c r="FRK258" s="287"/>
      <c r="FRL258" s="287"/>
      <c r="FRM258" s="287"/>
      <c r="FRN258" s="287"/>
      <c r="FRO258" s="287"/>
      <c r="FRP258" s="287"/>
      <c r="FRQ258" s="287"/>
      <c r="FRR258" s="287"/>
      <c r="FRS258" s="287"/>
      <c r="FRT258" s="287"/>
      <c r="FRU258" s="287"/>
      <c r="FRV258" s="287"/>
      <c r="FRW258" s="287"/>
      <c r="FRX258" s="287"/>
      <c r="FRY258" s="287"/>
      <c r="FRZ258" s="287"/>
      <c r="FSA258" s="287"/>
      <c r="FSB258" s="287"/>
      <c r="FSC258" s="287"/>
      <c r="FSD258" s="287"/>
      <c r="FSE258" s="287"/>
      <c r="FSF258" s="287"/>
      <c r="FSG258" s="287"/>
      <c r="FSH258" s="287"/>
      <c r="FSI258" s="287"/>
      <c r="FSJ258" s="287"/>
      <c r="FSK258" s="287"/>
      <c r="FSL258" s="287"/>
      <c r="FSM258" s="287"/>
      <c r="FSN258" s="287"/>
      <c r="FSO258" s="287"/>
      <c r="FSP258" s="287"/>
      <c r="FSQ258" s="287"/>
      <c r="FSR258" s="287"/>
      <c r="FSS258" s="287"/>
      <c r="FST258" s="287"/>
      <c r="FSU258" s="287"/>
      <c r="FSV258" s="287"/>
      <c r="FSW258" s="287"/>
      <c r="FSX258" s="287"/>
      <c r="FSY258" s="287"/>
      <c r="FSZ258" s="287"/>
      <c r="FTA258" s="287"/>
      <c r="FTB258" s="287"/>
      <c r="FTC258" s="287"/>
      <c r="FTD258" s="287"/>
      <c r="FTE258" s="287"/>
      <c r="FTF258" s="287"/>
      <c r="FTG258" s="287"/>
      <c r="FTH258" s="287"/>
      <c r="FTI258" s="287"/>
      <c r="FTJ258" s="287"/>
      <c r="FTK258" s="287"/>
      <c r="FTL258" s="287"/>
      <c r="FTM258" s="287"/>
      <c r="FTN258" s="287"/>
      <c r="FTO258" s="287"/>
      <c r="FTP258" s="287"/>
      <c r="FTQ258" s="287"/>
      <c r="FTR258" s="287"/>
      <c r="FTS258" s="287"/>
      <c r="FTT258" s="287"/>
      <c r="FTU258" s="287"/>
      <c r="FTV258" s="287"/>
      <c r="FTW258" s="287"/>
      <c r="FTX258" s="287"/>
      <c r="FTY258" s="287"/>
      <c r="FTZ258" s="287"/>
      <c r="FUA258" s="287"/>
      <c r="FUB258" s="287"/>
      <c r="FUC258" s="287"/>
      <c r="FUD258" s="287"/>
      <c r="FUE258" s="287"/>
      <c r="FUF258" s="287"/>
      <c r="FUG258" s="287"/>
      <c r="FUH258" s="287"/>
      <c r="FUI258" s="287"/>
      <c r="FUJ258" s="287"/>
      <c r="FUK258" s="287"/>
      <c r="FUL258" s="287"/>
      <c r="FUM258" s="287"/>
      <c r="FUN258" s="287"/>
      <c r="FUO258" s="287"/>
      <c r="FUP258" s="287"/>
      <c r="FUQ258" s="287"/>
      <c r="FUR258" s="287"/>
      <c r="FUS258" s="287"/>
      <c r="FUT258" s="287"/>
      <c r="FUU258" s="287"/>
      <c r="FUV258" s="287"/>
      <c r="FUW258" s="287"/>
      <c r="FUX258" s="287"/>
      <c r="FUY258" s="287"/>
      <c r="FUZ258" s="287"/>
      <c r="FVA258" s="287"/>
      <c r="FVB258" s="287"/>
      <c r="FVC258" s="287"/>
      <c r="FVD258" s="287"/>
      <c r="FVE258" s="287"/>
      <c r="FVF258" s="287"/>
      <c r="FVG258" s="287"/>
      <c r="FVH258" s="287"/>
      <c r="FVI258" s="287"/>
      <c r="FVJ258" s="287"/>
      <c r="FVK258" s="287"/>
      <c r="FVL258" s="287"/>
      <c r="FVM258" s="287"/>
      <c r="FVN258" s="287"/>
      <c r="FVO258" s="287"/>
      <c r="FVP258" s="287"/>
      <c r="FVQ258" s="287"/>
      <c r="FVR258" s="287"/>
      <c r="FVS258" s="287"/>
      <c r="FVT258" s="287"/>
      <c r="FVU258" s="287"/>
      <c r="FVV258" s="287"/>
      <c r="FVW258" s="287"/>
      <c r="FVX258" s="287"/>
      <c r="FVY258" s="287"/>
      <c r="FVZ258" s="287"/>
      <c r="FWA258" s="287"/>
      <c r="FWB258" s="287"/>
      <c r="FWC258" s="287"/>
      <c r="FWD258" s="287"/>
      <c r="FWE258" s="287"/>
      <c r="FWF258" s="287"/>
      <c r="FWG258" s="287"/>
      <c r="FWH258" s="287"/>
      <c r="FWI258" s="287"/>
      <c r="FWJ258" s="287"/>
      <c r="FWK258" s="287"/>
      <c r="FWL258" s="287"/>
      <c r="FWM258" s="287"/>
      <c r="FWN258" s="287"/>
      <c r="FWO258" s="287"/>
      <c r="FWP258" s="287"/>
      <c r="FWQ258" s="287"/>
      <c r="FWR258" s="287"/>
      <c r="FWS258" s="287"/>
      <c r="FWT258" s="287"/>
      <c r="FWU258" s="287"/>
      <c r="FWV258" s="287"/>
      <c r="FWW258" s="287"/>
      <c r="FWX258" s="287"/>
      <c r="FWY258" s="287"/>
      <c r="FWZ258" s="287"/>
      <c r="FXA258" s="287"/>
      <c r="FXB258" s="287"/>
      <c r="FXC258" s="287"/>
      <c r="FXD258" s="287"/>
      <c r="FXE258" s="287"/>
      <c r="FXF258" s="287"/>
      <c r="FXG258" s="287"/>
      <c r="FXH258" s="287"/>
      <c r="FXI258" s="287"/>
      <c r="FXJ258" s="287"/>
      <c r="FXK258" s="287"/>
      <c r="FXL258" s="287"/>
      <c r="FXM258" s="287"/>
      <c r="FXN258" s="287"/>
      <c r="FXO258" s="287"/>
      <c r="FXP258" s="287"/>
      <c r="FXQ258" s="287"/>
      <c r="FXR258" s="287"/>
      <c r="FXS258" s="287"/>
      <c r="FXT258" s="287"/>
      <c r="FXU258" s="287"/>
      <c r="FXV258" s="287"/>
      <c r="FXW258" s="287"/>
      <c r="FXX258" s="287"/>
      <c r="FXY258" s="287"/>
      <c r="FXZ258" s="287"/>
      <c r="FYA258" s="287"/>
      <c r="FYB258" s="287"/>
      <c r="FYC258" s="287"/>
      <c r="FYD258" s="287"/>
      <c r="FYE258" s="287"/>
      <c r="FYF258" s="287"/>
      <c r="FYG258" s="287"/>
      <c r="FYH258" s="287"/>
      <c r="FYI258" s="287"/>
      <c r="FYJ258" s="287"/>
      <c r="FYK258" s="287"/>
      <c r="FYL258" s="287"/>
      <c r="FYM258" s="287"/>
      <c r="FYN258" s="287"/>
      <c r="FYO258" s="287"/>
      <c r="FYP258" s="287"/>
      <c r="FYQ258" s="287"/>
      <c r="FYR258" s="287"/>
      <c r="FYS258" s="287"/>
      <c r="FYT258" s="287"/>
      <c r="FYU258" s="287"/>
      <c r="FYV258" s="287"/>
      <c r="FYW258" s="287"/>
      <c r="FYX258" s="287"/>
      <c r="FYY258" s="287"/>
      <c r="FYZ258" s="287"/>
      <c r="FZA258" s="287"/>
      <c r="FZB258" s="287"/>
      <c r="FZC258" s="287"/>
      <c r="FZD258" s="287"/>
      <c r="FZE258" s="287"/>
      <c r="FZF258" s="287"/>
      <c r="FZG258" s="287"/>
      <c r="FZH258" s="287"/>
      <c r="FZI258" s="287"/>
      <c r="FZJ258" s="287"/>
      <c r="FZK258" s="287"/>
      <c r="FZL258" s="287"/>
      <c r="FZM258" s="287"/>
      <c r="FZN258" s="287"/>
      <c r="FZO258" s="287"/>
      <c r="FZP258" s="287"/>
      <c r="FZQ258" s="287"/>
      <c r="FZR258" s="287"/>
      <c r="FZS258" s="287"/>
      <c r="FZT258" s="287"/>
      <c r="FZU258" s="287"/>
      <c r="FZV258" s="287"/>
      <c r="FZW258" s="287"/>
      <c r="FZX258" s="287"/>
      <c r="FZY258" s="287"/>
      <c r="FZZ258" s="287"/>
      <c r="GAA258" s="287"/>
      <c r="GAB258" s="287"/>
      <c r="GAC258" s="287"/>
      <c r="GAD258" s="287"/>
      <c r="GAE258" s="287"/>
      <c r="GAF258" s="287"/>
      <c r="GAG258" s="287"/>
      <c r="GAH258" s="287"/>
      <c r="GAI258" s="287"/>
      <c r="GAJ258" s="287"/>
      <c r="GAK258" s="287"/>
      <c r="GAL258" s="287"/>
      <c r="GAM258" s="287"/>
      <c r="GAN258" s="287"/>
      <c r="GAO258" s="287"/>
      <c r="GAP258" s="287"/>
      <c r="GAQ258" s="287"/>
      <c r="GAR258" s="287"/>
      <c r="GAS258" s="287"/>
      <c r="GAT258" s="287"/>
      <c r="GAU258" s="287"/>
      <c r="GAV258" s="287"/>
      <c r="GAW258" s="287"/>
      <c r="GAX258" s="287"/>
      <c r="GAY258" s="287"/>
      <c r="GAZ258" s="287"/>
      <c r="GBA258" s="287"/>
      <c r="GBB258" s="287"/>
      <c r="GBC258" s="287"/>
      <c r="GBD258" s="287"/>
      <c r="GBE258" s="287"/>
      <c r="GBF258" s="287"/>
      <c r="GBG258" s="287"/>
      <c r="GBH258" s="287"/>
      <c r="GBI258" s="287"/>
      <c r="GBJ258" s="287"/>
      <c r="GBK258" s="287"/>
      <c r="GBL258" s="287"/>
      <c r="GBM258" s="287"/>
      <c r="GBN258" s="287"/>
      <c r="GBO258" s="287"/>
      <c r="GBP258" s="287"/>
      <c r="GBQ258" s="287"/>
      <c r="GBR258" s="287"/>
      <c r="GBS258" s="287"/>
      <c r="GBT258" s="287"/>
      <c r="GBU258" s="287"/>
      <c r="GBV258" s="287"/>
      <c r="GBW258" s="287"/>
      <c r="GBX258" s="287"/>
      <c r="GBY258" s="287"/>
      <c r="GBZ258" s="287"/>
      <c r="GCA258" s="287"/>
      <c r="GCB258" s="287"/>
      <c r="GCC258" s="287"/>
      <c r="GCD258" s="287"/>
      <c r="GCE258" s="287"/>
      <c r="GCF258" s="287"/>
      <c r="GCG258" s="287"/>
      <c r="GCH258" s="287"/>
      <c r="GCI258" s="287"/>
      <c r="GCJ258" s="287"/>
      <c r="GCK258" s="287"/>
      <c r="GCL258" s="287"/>
      <c r="GCM258" s="287"/>
      <c r="GCN258" s="287"/>
      <c r="GCO258" s="287"/>
      <c r="GCP258" s="287"/>
      <c r="GCQ258" s="287"/>
      <c r="GCR258" s="287"/>
      <c r="GCS258" s="287"/>
      <c r="GCT258" s="287"/>
      <c r="GCU258" s="287"/>
      <c r="GCV258" s="287"/>
      <c r="GCW258" s="287"/>
      <c r="GCX258" s="287"/>
      <c r="GCY258" s="287"/>
      <c r="GCZ258" s="287"/>
      <c r="GDA258" s="287"/>
      <c r="GDB258" s="287"/>
      <c r="GDC258" s="287"/>
      <c r="GDD258" s="287"/>
      <c r="GDE258" s="287"/>
      <c r="GDF258" s="287"/>
      <c r="GDG258" s="287"/>
      <c r="GDH258" s="287"/>
      <c r="GDI258" s="287"/>
      <c r="GDJ258" s="287"/>
      <c r="GDK258" s="287"/>
      <c r="GDL258" s="287"/>
      <c r="GDM258" s="287"/>
      <c r="GDN258" s="287"/>
      <c r="GDO258" s="287"/>
      <c r="GDP258" s="287"/>
      <c r="GDQ258" s="287"/>
      <c r="GDR258" s="287"/>
      <c r="GDS258" s="287"/>
      <c r="GDT258" s="287"/>
      <c r="GDU258" s="287"/>
      <c r="GDV258" s="287"/>
      <c r="GDW258" s="287"/>
      <c r="GDX258" s="287"/>
      <c r="GDY258" s="287"/>
      <c r="GDZ258" s="287"/>
      <c r="GEA258" s="287"/>
      <c r="GEB258" s="287"/>
      <c r="GEC258" s="287"/>
      <c r="GED258" s="287"/>
      <c r="GEE258" s="287"/>
      <c r="GEF258" s="287"/>
      <c r="GEG258" s="287"/>
      <c r="GEH258" s="287"/>
      <c r="GEI258" s="287"/>
      <c r="GEJ258" s="287"/>
      <c r="GEK258" s="287"/>
      <c r="GEL258" s="287"/>
      <c r="GEM258" s="287"/>
      <c r="GEN258" s="287"/>
      <c r="GEO258" s="287"/>
      <c r="GEP258" s="287"/>
      <c r="GEQ258" s="287"/>
      <c r="GER258" s="287"/>
      <c r="GES258" s="287"/>
      <c r="GET258" s="287"/>
      <c r="GEU258" s="287"/>
      <c r="GEV258" s="287"/>
      <c r="GEW258" s="287"/>
      <c r="GEX258" s="287"/>
      <c r="GEY258" s="287"/>
      <c r="GEZ258" s="287"/>
      <c r="GFA258" s="287"/>
      <c r="GFB258" s="287"/>
      <c r="GFC258" s="287"/>
      <c r="GFD258" s="287"/>
      <c r="GFE258" s="287"/>
      <c r="GFF258" s="287"/>
      <c r="GFG258" s="287"/>
      <c r="GFH258" s="287"/>
      <c r="GFI258" s="287"/>
      <c r="GFJ258" s="287"/>
      <c r="GFK258" s="287"/>
      <c r="GFL258" s="287"/>
      <c r="GFM258" s="287"/>
      <c r="GFN258" s="287"/>
      <c r="GFO258" s="287"/>
      <c r="GFP258" s="287"/>
      <c r="GFQ258" s="287"/>
      <c r="GFR258" s="287"/>
      <c r="GFS258" s="287"/>
      <c r="GFT258" s="287"/>
      <c r="GFU258" s="287"/>
      <c r="GFV258" s="287"/>
      <c r="GFW258" s="287"/>
      <c r="GFX258" s="287"/>
      <c r="GFY258" s="287"/>
      <c r="GFZ258" s="287"/>
      <c r="GGA258" s="287"/>
      <c r="GGB258" s="287"/>
      <c r="GGC258" s="287"/>
      <c r="GGD258" s="287"/>
      <c r="GGE258" s="287"/>
      <c r="GGF258" s="287"/>
      <c r="GGG258" s="287"/>
      <c r="GGH258" s="287"/>
      <c r="GGI258" s="287"/>
      <c r="GGJ258" s="287"/>
      <c r="GGK258" s="287"/>
      <c r="GGL258" s="287"/>
      <c r="GGM258" s="287"/>
      <c r="GGN258" s="287"/>
      <c r="GGO258" s="287"/>
      <c r="GGP258" s="287"/>
      <c r="GGQ258" s="287"/>
      <c r="GGR258" s="287"/>
      <c r="GGS258" s="287"/>
      <c r="GGT258" s="287"/>
      <c r="GGU258" s="287"/>
      <c r="GGV258" s="287"/>
      <c r="GGW258" s="287"/>
      <c r="GGX258" s="287"/>
      <c r="GGY258" s="287"/>
      <c r="GGZ258" s="287"/>
      <c r="GHA258" s="287"/>
      <c r="GHB258" s="287"/>
      <c r="GHC258" s="287"/>
      <c r="GHD258" s="287"/>
      <c r="GHE258" s="287"/>
      <c r="GHF258" s="287"/>
      <c r="GHG258" s="287"/>
      <c r="GHH258" s="287"/>
      <c r="GHI258" s="287"/>
      <c r="GHJ258" s="287"/>
      <c r="GHK258" s="287"/>
      <c r="GHL258" s="287"/>
      <c r="GHM258" s="287"/>
      <c r="GHN258" s="287"/>
      <c r="GHO258" s="287"/>
      <c r="GHP258" s="287"/>
      <c r="GHQ258" s="287"/>
      <c r="GHR258" s="287"/>
      <c r="GHS258" s="287"/>
      <c r="GHT258" s="287"/>
      <c r="GHU258" s="287"/>
      <c r="GHV258" s="287"/>
      <c r="GHW258" s="287"/>
      <c r="GHX258" s="287"/>
      <c r="GHY258" s="287"/>
      <c r="GHZ258" s="287"/>
      <c r="GIA258" s="287"/>
      <c r="GIB258" s="287"/>
      <c r="GIC258" s="287"/>
      <c r="GID258" s="287"/>
      <c r="GIE258" s="287"/>
      <c r="GIF258" s="287"/>
      <c r="GIG258" s="287"/>
      <c r="GIH258" s="287"/>
      <c r="GII258" s="287"/>
      <c r="GIJ258" s="287"/>
      <c r="GIK258" s="287"/>
      <c r="GIL258" s="287"/>
      <c r="GIM258" s="287"/>
      <c r="GIN258" s="287"/>
      <c r="GIO258" s="287"/>
      <c r="GIP258" s="287"/>
      <c r="GIQ258" s="287"/>
      <c r="GIR258" s="287"/>
      <c r="GIS258" s="287"/>
      <c r="GIT258" s="287"/>
      <c r="GIU258" s="287"/>
      <c r="GIV258" s="287"/>
      <c r="GIW258" s="287"/>
      <c r="GIX258" s="287"/>
      <c r="GIY258" s="287"/>
      <c r="GIZ258" s="287"/>
      <c r="GJA258" s="287"/>
      <c r="GJB258" s="287"/>
      <c r="GJC258" s="287"/>
      <c r="GJD258" s="287"/>
      <c r="GJE258" s="287"/>
      <c r="GJF258" s="287"/>
      <c r="GJG258" s="287"/>
      <c r="GJH258" s="287"/>
      <c r="GJI258" s="287"/>
      <c r="GJJ258" s="287"/>
      <c r="GJK258" s="287"/>
      <c r="GJL258" s="287"/>
      <c r="GJM258" s="287"/>
      <c r="GJN258" s="287"/>
      <c r="GJO258" s="287"/>
      <c r="GJP258" s="287"/>
      <c r="GJQ258" s="287"/>
      <c r="GJR258" s="287"/>
      <c r="GJS258" s="287"/>
      <c r="GJT258" s="287"/>
      <c r="GJU258" s="287"/>
      <c r="GJV258" s="287"/>
      <c r="GJW258" s="287"/>
      <c r="GJX258" s="287"/>
      <c r="GJY258" s="287"/>
      <c r="GJZ258" s="287"/>
      <c r="GKA258" s="287"/>
      <c r="GKB258" s="287"/>
      <c r="GKC258" s="287"/>
      <c r="GKD258" s="287"/>
      <c r="GKE258" s="287"/>
      <c r="GKF258" s="287"/>
      <c r="GKG258" s="287"/>
      <c r="GKH258" s="287"/>
      <c r="GKI258" s="287"/>
      <c r="GKJ258" s="287"/>
      <c r="GKK258" s="287"/>
      <c r="GKL258" s="287"/>
      <c r="GKM258" s="287"/>
      <c r="GKN258" s="287"/>
      <c r="GKO258" s="287"/>
      <c r="GKP258" s="287"/>
      <c r="GKQ258" s="287"/>
      <c r="GKR258" s="287"/>
      <c r="GKS258" s="287"/>
      <c r="GKT258" s="287"/>
      <c r="GKU258" s="287"/>
      <c r="GKV258" s="287"/>
      <c r="GKW258" s="287"/>
      <c r="GKX258" s="287"/>
      <c r="GKY258" s="287"/>
      <c r="GKZ258" s="287"/>
      <c r="GLA258" s="287"/>
      <c r="GLB258" s="287"/>
      <c r="GLC258" s="287"/>
      <c r="GLD258" s="287"/>
      <c r="GLE258" s="287"/>
      <c r="GLF258" s="287"/>
      <c r="GLG258" s="287"/>
      <c r="GLH258" s="287"/>
      <c r="GLI258" s="287"/>
      <c r="GLJ258" s="287"/>
      <c r="GLK258" s="287"/>
      <c r="GLL258" s="287"/>
      <c r="GLM258" s="287"/>
      <c r="GLN258" s="287"/>
      <c r="GLO258" s="287"/>
      <c r="GLP258" s="287"/>
      <c r="GLQ258" s="287"/>
      <c r="GLR258" s="287"/>
      <c r="GLS258" s="287"/>
      <c r="GLT258" s="287"/>
      <c r="GLU258" s="287"/>
      <c r="GLV258" s="287"/>
      <c r="GLW258" s="287"/>
      <c r="GLX258" s="287"/>
      <c r="GLY258" s="287"/>
      <c r="GLZ258" s="287"/>
      <c r="GMA258" s="287"/>
      <c r="GMB258" s="287"/>
      <c r="GMC258" s="287"/>
      <c r="GMD258" s="287"/>
      <c r="GME258" s="287"/>
      <c r="GMF258" s="287"/>
      <c r="GMG258" s="287"/>
      <c r="GMH258" s="287"/>
      <c r="GMI258" s="287"/>
      <c r="GMJ258" s="287"/>
      <c r="GMK258" s="287"/>
      <c r="GML258" s="287"/>
      <c r="GMM258" s="287"/>
      <c r="GMN258" s="287"/>
      <c r="GMO258" s="287"/>
      <c r="GMP258" s="287"/>
      <c r="GMQ258" s="287"/>
      <c r="GMR258" s="287"/>
      <c r="GMS258" s="287"/>
      <c r="GMT258" s="287"/>
      <c r="GMU258" s="287"/>
      <c r="GMV258" s="287"/>
      <c r="GMW258" s="287"/>
      <c r="GMX258" s="287"/>
      <c r="GMY258" s="287"/>
      <c r="GMZ258" s="287"/>
      <c r="GNA258" s="287"/>
      <c r="GNB258" s="287"/>
      <c r="GNC258" s="287"/>
      <c r="GND258" s="287"/>
      <c r="GNE258" s="287"/>
      <c r="GNF258" s="287"/>
      <c r="GNG258" s="287"/>
      <c r="GNH258" s="287"/>
      <c r="GNI258" s="287"/>
      <c r="GNJ258" s="287"/>
      <c r="GNK258" s="287"/>
      <c r="GNL258" s="287"/>
      <c r="GNM258" s="287"/>
      <c r="GNN258" s="287"/>
      <c r="GNO258" s="287"/>
      <c r="GNP258" s="287"/>
      <c r="GNQ258" s="287"/>
      <c r="GNR258" s="287"/>
      <c r="GNS258" s="287"/>
      <c r="GNT258" s="287"/>
      <c r="GNU258" s="287"/>
      <c r="GNV258" s="287"/>
      <c r="GNW258" s="287"/>
      <c r="GNX258" s="287"/>
      <c r="GNY258" s="287"/>
      <c r="GNZ258" s="287"/>
      <c r="GOA258" s="287"/>
      <c r="GOB258" s="287"/>
      <c r="GOC258" s="287"/>
      <c r="GOD258" s="287"/>
      <c r="GOE258" s="287"/>
      <c r="GOF258" s="287"/>
      <c r="GOG258" s="287"/>
      <c r="GOH258" s="287"/>
      <c r="GOI258" s="287"/>
      <c r="GOJ258" s="287"/>
      <c r="GOK258" s="287"/>
      <c r="GOL258" s="287"/>
      <c r="GOM258" s="287"/>
      <c r="GON258" s="287"/>
      <c r="GOO258" s="287"/>
      <c r="GOP258" s="287"/>
      <c r="GOQ258" s="287"/>
      <c r="GOR258" s="287"/>
      <c r="GOS258" s="287"/>
      <c r="GOT258" s="287"/>
      <c r="GOU258" s="287"/>
      <c r="GOV258" s="287"/>
      <c r="GOW258" s="287"/>
      <c r="GOX258" s="287"/>
      <c r="GOY258" s="287"/>
      <c r="GOZ258" s="287"/>
      <c r="GPA258" s="287"/>
      <c r="GPB258" s="287"/>
      <c r="GPC258" s="287"/>
      <c r="GPD258" s="287"/>
      <c r="GPE258" s="287"/>
      <c r="GPF258" s="287"/>
      <c r="GPG258" s="287"/>
      <c r="GPH258" s="287"/>
      <c r="GPI258" s="287"/>
      <c r="GPJ258" s="287"/>
      <c r="GPK258" s="287"/>
      <c r="GPL258" s="287"/>
      <c r="GPM258" s="287"/>
      <c r="GPN258" s="287"/>
      <c r="GPO258" s="287"/>
      <c r="GPP258" s="287"/>
      <c r="GPQ258" s="287"/>
      <c r="GPR258" s="287"/>
      <c r="GPS258" s="287"/>
      <c r="GPT258" s="287"/>
      <c r="GPU258" s="287"/>
      <c r="GPV258" s="287"/>
      <c r="GPW258" s="287"/>
      <c r="GPX258" s="287"/>
      <c r="GPY258" s="287"/>
      <c r="GPZ258" s="287"/>
      <c r="GQA258" s="287"/>
      <c r="GQB258" s="287"/>
      <c r="GQC258" s="287"/>
      <c r="GQD258" s="287"/>
      <c r="GQE258" s="287"/>
      <c r="GQF258" s="287"/>
      <c r="GQG258" s="287"/>
      <c r="GQH258" s="287"/>
      <c r="GQI258" s="287"/>
      <c r="GQJ258" s="287"/>
      <c r="GQK258" s="287"/>
      <c r="GQL258" s="287"/>
      <c r="GQM258" s="287"/>
      <c r="GQN258" s="287"/>
      <c r="GQO258" s="287"/>
      <c r="GQP258" s="287"/>
      <c r="GQQ258" s="287"/>
      <c r="GQR258" s="287"/>
      <c r="GQS258" s="287"/>
      <c r="GQT258" s="287"/>
      <c r="GQU258" s="287"/>
      <c r="GQV258" s="287"/>
      <c r="GQW258" s="287"/>
      <c r="GQX258" s="287"/>
      <c r="GQY258" s="287"/>
      <c r="GQZ258" s="287"/>
      <c r="GRA258" s="287"/>
      <c r="GRB258" s="287"/>
      <c r="GRC258" s="287"/>
      <c r="GRD258" s="287"/>
      <c r="GRE258" s="287"/>
      <c r="GRF258" s="287"/>
      <c r="GRG258" s="287"/>
      <c r="GRH258" s="287"/>
      <c r="GRI258" s="287"/>
      <c r="GRJ258" s="287"/>
      <c r="GRK258" s="287"/>
      <c r="GRL258" s="287"/>
      <c r="GRM258" s="287"/>
      <c r="GRN258" s="287"/>
      <c r="GRO258" s="287"/>
      <c r="GRP258" s="287"/>
      <c r="GRQ258" s="287"/>
      <c r="GRR258" s="287"/>
      <c r="GRS258" s="287"/>
      <c r="GRT258" s="287"/>
      <c r="GRU258" s="287"/>
      <c r="GRV258" s="287"/>
      <c r="GRW258" s="287"/>
      <c r="GRX258" s="287"/>
      <c r="GRY258" s="287"/>
      <c r="GRZ258" s="287"/>
      <c r="GSA258" s="287"/>
      <c r="GSB258" s="287"/>
      <c r="GSC258" s="287"/>
      <c r="GSD258" s="287"/>
      <c r="GSE258" s="287"/>
      <c r="GSF258" s="287"/>
      <c r="GSG258" s="287"/>
      <c r="GSH258" s="287"/>
      <c r="GSI258" s="287"/>
      <c r="GSJ258" s="287"/>
      <c r="GSK258" s="287"/>
      <c r="GSL258" s="287"/>
      <c r="GSM258" s="287"/>
      <c r="GSN258" s="287"/>
      <c r="GSO258" s="287"/>
      <c r="GSP258" s="287"/>
      <c r="GSQ258" s="287"/>
      <c r="GSR258" s="287"/>
      <c r="GSS258" s="287"/>
      <c r="GST258" s="287"/>
      <c r="GSU258" s="287"/>
      <c r="GSV258" s="287"/>
      <c r="GSW258" s="287"/>
      <c r="GSX258" s="287"/>
      <c r="GSY258" s="287"/>
      <c r="GSZ258" s="287"/>
      <c r="GTA258" s="287"/>
      <c r="GTB258" s="287"/>
      <c r="GTC258" s="287"/>
      <c r="GTD258" s="287"/>
      <c r="GTE258" s="287"/>
      <c r="GTF258" s="287"/>
      <c r="GTG258" s="287"/>
      <c r="GTH258" s="287"/>
      <c r="GTI258" s="287"/>
      <c r="GTJ258" s="287"/>
      <c r="GTK258" s="287"/>
      <c r="GTL258" s="287"/>
      <c r="GTM258" s="287"/>
      <c r="GTN258" s="287"/>
      <c r="GTO258" s="287"/>
      <c r="GTP258" s="287"/>
      <c r="GTQ258" s="287"/>
      <c r="GTR258" s="287"/>
      <c r="GTS258" s="287"/>
      <c r="GTT258" s="287"/>
      <c r="GTU258" s="287"/>
      <c r="GTV258" s="287"/>
      <c r="GTW258" s="287"/>
      <c r="GTX258" s="287"/>
      <c r="GTY258" s="287"/>
      <c r="GTZ258" s="287"/>
      <c r="GUA258" s="287"/>
      <c r="GUB258" s="287"/>
      <c r="GUC258" s="287"/>
      <c r="GUD258" s="287"/>
      <c r="GUE258" s="287"/>
      <c r="GUF258" s="287"/>
      <c r="GUG258" s="287"/>
      <c r="GUH258" s="287"/>
      <c r="GUI258" s="287"/>
      <c r="GUJ258" s="287"/>
      <c r="GUK258" s="287"/>
      <c r="GUL258" s="287"/>
      <c r="GUM258" s="287"/>
      <c r="GUN258" s="287"/>
      <c r="GUO258" s="287"/>
      <c r="GUP258" s="287"/>
      <c r="GUQ258" s="287"/>
      <c r="GUR258" s="287"/>
      <c r="GUS258" s="287"/>
      <c r="GUT258" s="287"/>
      <c r="GUU258" s="287"/>
      <c r="GUV258" s="287"/>
      <c r="GUW258" s="287"/>
      <c r="GUX258" s="287"/>
      <c r="GUY258" s="287"/>
      <c r="GUZ258" s="287"/>
      <c r="GVA258" s="287"/>
      <c r="GVB258" s="287"/>
      <c r="GVC258" s="287"/>
      <c r="GVD258" s="287"/>
      <c r="GVE258" s="287"/>
      <c r="GVF258" s="287"/>
      <c r="GVG258" s="287"/>
      <c r="GVH258" s="287"/>
      <c r="GVI258" s="287"/>
      <c r="GVJ258" s="287"/>
      <c r="GVK258" s="287"/>
      <c r="GVL258" s="287"/>
      <c r="GVM258" s="287"/>
      <c r="GVN258" s="287"/>
      <c r="GVO258" s="287"/>
      <c r="GVP258" s="287"/>
      <c r="GVQ258" s="287"/>
      <c r="GVR258" s="287"/>
      <c r="GVS258" s="287"/>
      <c r="GVT258" s="287"/>
      <c r="GVU258" s="287"/>
      <c r="GVV258" s="287"/>
      <c r="GVW258" s="287"/>
      <c r="GVX258" s="287"/>
      <c r="GVY258" s="287"/>
      <c r="GVZ258" s="287"/>
      <c r="GWA258" s="287"/>
      <c r="GWB258" s="287"/>
      <c r="GWC258" s="287"/>
      <c r="GWD258" s="287"/>
      <c r="GWE258" s="287"/>
      <c r="GWF258" s="287"/>
      <c r="GWG258" s="287"/>
      <c r="GWH258" s="287"/>
      <c r="GWI258" s="287"/>
      <c r="GWJ258" s="287"/>
      <c r="GWK258" s="287"/>
      <c r="GWL258" s="287"/>
      <c r="GWM258" s="287"/>
      <c r="GWN258" s="287"/>
      <c r="GWO258" s="287"/>
      <c r="GWP258" s="287"/>
      <c r="GWQ258" s="287"/>
      <c r="GWR258" s="287"/>
      <c r="GWS258" s="287"/>
      <c r="GWT258" s="287"/>
      <c r="GWU258" s="287"/>
      <c r="GWV258" s="287"/>
      <c r="GWW258" s="287"/>
      <c r="GWX258" s="287"/>
      <c r="GWY258" s="287"/>
      <c r="GWZ258" s="287"/>
      <c r="GXA258" s="287"/>
      <c r="GXB258" s="287"/>
      <c r="GXC258" s="287"/>
      <c r="GXD258" s="287"/>
      <c r="GXE258" s="287"/>
      <c r="GXF258" s="287"/>
      <c r="GXG258" s="287"/>
      <c r="GXH258" s="287"/>
      <c r="GXI258" s="287"/>
      <c r="GXJ258" s="287"/>
      <c r="GXK258" s="287"/>
      <c r="GXL258" s="287"/>
      <c r="GXM258" s="287"/>
      <c r="GXN258" s="287"/>
      <c r="GXO258" s="287"/>
      <c r="GXP258" s="287"/>
      <c r="GXQ258" s="287"/>
      <c r="GXR258" s="287"/>
      <c r="GXS258" s="287"/>
      <c r="GXT258" s="287"/>
      <c r="GXU258" s="287"/>
      <c r="GXV258" s="287"/>
      <c r="GXW258" s="287"/>
      <c r="GXX258" s="287"/>
      <c r="GXY258" s="287"/>
      <c r="GXZ258" s="287"/>
      <c r="GYA258" s="287"/>
      <c r="GYB258" s="287"/>
      <c r="GYC258" s="287"/>
      <c r="GYD258" s="287"/>
      <c r="GYE258" s="287"/>
      <c r="GYF258" s="287"/>
      <c r="GYG258" s="287"/>
      <c r="GYH258" s="287"/>
      <c r="GYI258" s="287"/>
      <c r="GYJ258" s="287"/>
      <c r="GYK258" s="287"/>
      <c r="GYL258" s="287"/>
      <c r="GYM258" s="287"/>
      <c r="GYN258" s="287"/>
      <c r="GYO258" s="287"/>
      <c r="GYP258" s="287"/>
      <c r="GYQ258" s="287"/>
      <c r="GYR258" s="287"/>
      <c r="GYS258" s="287"/>
      <c r="GYT258" s="287"/>
      <c r="GYU258" s="287"/>
      <c r="GYV258" s="287"/>
      <c r="GYW258" s="287"/>
      <c r="GYX258" s="287"/>
      <c r="GYY258" s="287"/>
      <c r="GYZ258" s="287"/>
      <c r="GZA258" s="287"/>
      <c r="GZB258" s="287"/>
      <c r="GZC258" s="287"/>
      <c r="GZD258" s="287"/>
      <c r="GZE258" s="287"/>
      <c r="GZF258" s="287"/>
      <c r="GZG258" s="287"/>
      <c r="GZH258" s="287"/>
      <c r="GZI258" s="287"/>
      <c r="GZJ258" s="287"/>
      <c r="GZK258" s="287"/>
      <c r="GZL258" s="287"/>
      <c r="GZM258" s="287"/>
      <c r="GZN258" s="287"/>
      <c r="GZO258" s="287"/>
      <c r="GZP258" s="287"/>
      <c r="GZQ258" s="287"/>
      <c r="GZR258" s="287"/>
      <c r="GZS258" s="287"/>
      <c r="GZT258" s="287"/>
      <c r="GZU258" s="287"/>
      <c r="GZV258" s="287"/>
      <c r="GZW258" s="287"/>
      <c r="GZX258" s="287"/>
      <c r="GZY258" s="287"/>
      <c r="GZZ258" s="287"/>
      <c r="HAA258" s="287"/>
      <c r="HAB258" s="287"/>
      <c r="HAC258" s="287"/>
      <c r="HAD258" s="287"/>
      <c r="HAE258" s="287"/>
      <c r="HAF258" s="287"/>
      <c r="HAG258" s="287"/>
      <c r="HAH258" s="287"/>
      <c r="HAI258" s="287"/>
      <c r="HAJ258" s="287"/>
      <c r="HAK258" s="287"/>
      <c r="HAL258" s="287"/>
      <c r="HAM258" s="287"/>
      <c r="HAN258" s="287"/>
      <c r="HAO258" s="287"/>
      <c r="HAP258" s="287"/>
      <c r="HAQ258" s="287"/>
      <c r="HAR258" s="287"/>
      <c r="HAS258" s="287"/>
      <c r="HAT258" s="287"/>
      <c r="HAU258" s="287"/>
      <c r="HAV258" s="287"/>
      <c r="HAW258" s="287"/>
      <c r="HAX258" s="287"/>
      <c r="HAY258" s="287"/>
      <c r="HAZ258" s="287"/>
      <c r="HBA258" s="287"/>
      <c r="HBB258" s="287"/>
      <c r="HBC258" s="287"/>
      <c r="HBD258" s="287"/>
      <c r="HBE258" s="287"/>
      <c r="HBF258" s="287"/>
      <c r="HBG258" s="287"/>
      <c r="HBH258" s="287"/>
      <c r="HBI258" s="287"/>
      <c r="HBJ258" s="287"/>
      <c r="HBK258" s="287"/>
      <c r="HBL258" s="287"/>
      <c r="HBM258" s="287"/>
      <c r="HBN258" s="287"/>
      <c r="HBO258" s="287"/>
      <c r="HBP258" s="287"/>
      <c r="HBQ258" s="287"/>
      <c r="HBR258" s="287"/>
      <c r="HBS258" s="287"/>
      <c r="HBT258" s="287"/>
      <c r="HBU258" s="287"/>
      <c r="HBV258" s="287"/>
      <c r="HBW258" s="287"/>
      <c r="HBX258" s="287"/>
      <c r="HBY258" s="287"/>
      <c r="HBZ258" s="287"/>
      <c r="HCA258" s="287"/>
      <c r="HCB258" s="287"/>
      <c r="HCC258" s="287"/>
      <c r="HCD258" s="287"/>
      <c r="HCE258" s="287"/>
      <c r="HCF258" s="287"/>
      <c r="HCG258" s="287"/>
      <c r="HCH258" s="287"/>
      <c r="HCI258" s="287"/>
      <c r="HCJ258" s="287"/>
      <c r="HCK258" s="287"/>
      <c r="HCL258" s="287"/>
      <c r="HCM258" s="287"/>
      <c r="HCN258" s="287"/>
      <c r="HCO258" s="287"/>
      <c r="HCP258" s="287"/>
      <c r="HCQ258" s="287"/>
      <c r="HCR258" s="287"/>
      <c r="HCS258" s="287"/>
      <c r="HCT258" s="287"/>
      <c r="HCU258" s="287"/>
      <c r="HCV258" s="287"/>
      <c r="HCW258" s="287"/>
      <c r="HCX258" s="287"/>
      <c r="HCY258" s="287"/>
      <c r="HCZ258" s="287"/>
      <c r="HDA258" s="287"/>
      <c r="HDB258" s="287"/>
      <c r="HDC258" s="287"/>
      <c r="HDD258" s="287"/>
      <c r="HDE258" s="287"/>
      <c r="HDF258" s="287"/>
      <c r="HDG258" s="287"/>
      <c r="HDH258" s="287"/>
      <c r="HDI258" s="287"/>
      <c r="HDJ258" s="287"/>
      <c r="HDK258" s="287"/>
      <c r="HDL258" s="287"/>
      <c r="HDM258" s="287"/>
      <c r="HDN258" s="287"/>
      <c r="HDO258" s="287"/>
      <c r="HDP258" s="287"/>
      <c r="HDQ258" s="287"/>
      <c r="HDR258" s="287"/>
      <c r="HDS258" s="287"/>
      <c r="HDT258" s="287"/>
      <c r="HDU258" s="287"/>
      <c r="HDV258" s="287"/>
      <c r="HDW258" s="287"/>
      <c r="HDX258" s="287"/>
      <c r="HDY258" s="287"/>
      <c r="HDZ258" s="287"/>
      <c r="HEA258" s="287"/>
      <c r="HEB258" s="287"/>
      <c r="HEC258" s="287"/>
      <c r="HED258" s="287"/>
      <c r="HEE258" s="287"/>
      <c r="HEF258" s="287"/>
      <c r="HEG258" s="287"/>
      <c r="HEH258" s="287"/>
      <c r="HEI258" s="287"/>
      <c r="HEJ258" s="287"/>
      <c r="HEK258" s="287"/>
      <c r="HEL258" s="287"/>
      <c r="HEM258" s="287"/>
      <c r="HEN258" s="287"/>
      <c r="HEO258" s="287"/>
      <c r="HEP258" s="287"/>
      <c r="HEQ258" s="287"/>
      <c r="HER258" s="287"/>
      <c r="HES258" s="287"/>
      <c r="HET258" s="287"/>
      <c r="HEU258" s="287"/>
      <c r="HEV258" s="287"/>
      <c r="HEW258" s="287"/>
      <c r="HEX258" s="287"/>
      <c r="HEY258" s="287"/>
      <c r="HEZ258" s="287"/>
      <c r="HFA258" s="287"/>
      <c r="HFB258" s="287"/>
      <c r="HFC258" s="287"/>
      <c r="HFD258" s="287"/>
      <c r="HFE258" s="287"/>
      <c r="HFF258" s="287"/>
      <c r="HFG258" s="287"/>
      <c r="HFH258" s="287"/>
      <c r="HFI258" s="287"/>
      <c r="HFJ258" s="287"/>
      <c r="HFK258" s="287"/>
      <c r="HFL258" s="287"/>
      <c r="HFM258" s="287"/>
      <c r="HFN258" s="287"/>
      <c r="HFO258" s="287"/>
      <c r="HFP258" s="287"/>
      <c r="HFQ258" s="287"/>
      <c r="HFR258" s="287"/>
      <c r="HFS258" s="287"/>
      <c r="HFT258" s="287"/>
      <c r="HFU258" s="287"/>
      <c r="HFV258" s="287"/>
      <c r="HFW258" s="287"/>
      <c r="HFX258" s="287"/>
      <c r="HFY258" s="287"/>
      <c r="HFZ258" s="287"/>
      <c r="HGA258" s="287"/>
      <c r="HGB258" s="287"/>
      <c r="HGC258" s="287"/>
      <c r="HGD258" s="287"/>
      <c r="HGE258" s="287"/>
      <c r="HGF258" s="287"/>
      <c r="HGG258" s="287"/>
      <c r="HGH258" s="287"/>
      <c r="HGI258" s="287"/>
      <c r="HGJ258" s="287"/>
      <c r="HGK258" s="287"/>
      <c r="HGL258" s="287"/>
      <c r="HGM258" s="287"/>
      <c r="HGN258" s="287"/>
      <c r="HGO258" s="287"/>
      <c r="HGP258" s="287"/>
      <c r="HGQ258" s="287"/>
      <c r="HGR258" s="287"/>
      <c r="HGS258" s="287"/>
      <c r="HGT258" s="287"/>
      <c r="HGU258" s="287"/>
      <c r="HGV258" s="287"/>
      <c r="HGW258" s="287"/>
      <c r="HGX258" s="287"/>
      <c r="HGY258" s="287"/>
      <c r="HGZ258" s="287"/>
      <c r="HHA258" s="287"/>
      <c r="HHB258" s="287"/>
      <c r="HHC258" s="287"/>
      <c r="HHD258" s="287"/>
      <c r="HHE258" s="287"/>
      <c r="HHF258" s="287"/>
      <c r="HHG258" s="287"/>
      <c r="HHH258" s="287"/>
      <c r="HHI258" s="287"/>
      <c r="HHJ258" s="287"/>
      <c r="HHK258" s="287"/>
      <c r="HHL258" s="287"/>
      <c r="HHM258" s="287"/>
      <c r="HHN258" s="287"/>
      <c r="HHO258" s="287"/>
      <c r="HHP258" s="287"/>
      <c r="HHQ258" s="287"/>
      <c r="HHR258" s="287"/>
      <c r="HHS258" s="287"/>
      <c r="HHT258" s="287"/>
      <c r="HHU258" s="287"/>
      <c r="HHV258" s="287"/>
      <c r="HHW258" s="287"/>
      <c r="HHX258" s="287"/>
      <c r="HHY258" s="287"/>
      <c r="HHZ258" s="287"/>
      <c r="HIA258" s="287"/>
      <c r="HIB258" s="287"/>
      <c r="HIC258" s="287"/>
      <c r="HID258" s="287"/>
      <c r="HIE258" s="287"/>
      <c r="HIF258" s="287"/>
      <c r="HIG258" s="287"/>
      <c r="HIH258" s="287"/>
      <c r="HII258" s="287"/>
      <c r="HIJ258" s="287"/>
      <c r="HIK258" s="287"/>
      <c r="HIL258" s="287"/>
      <c r="HIM258" s="287"/>
      <c r="HIN258" s="287"/>
      <c r="HIO258" s="287"/>
      <c r="HIP258" s="287"/>
      <c r="HIQ258" s="287"/>
      <c r="HIR258" s="287"/>
      <c r="HIS258" s="287"/>
      <c r="HIT258" s="287"/>
      <c r="HIU258" s="287"/>
      <c r="HIV258" s="287"/>
      <c r="HIW258" s="287"/>
      <c r="HIX258" s="287"/>
      <c r="HIY258" s="287"/>
      <c r="HIZ258" s="287"/>
      <c r="HJA258" s="287"/>
      <c r="HJB258" s="287"/>
      <c r="HJC258" s="287"/>
      <c r="HJD258" s="287"/>
      <c r="HJE258" s="287"/>
      <c r="HJF258" s="287"/>
      <c r="HJG258" s="287"/>
      <c r="HJH258" s="287"/>
      <c r="HJI258" s="287"/>
      <c r="HJJ258" s="287"/>
      <c r="HJK258" s="287"/>
      <c r="HJL258" s="287"/>
      <c r="HJM258" s="287"/>
      <c r="HJN258" s="287"/>
      <c r="HJO258" s="287"/>
      <c r="HJP258" s="287"/>
      <c r="HJQ258" s="287"/>
      <c r="HJR258" s="287"/>
      <c r="HJS258" s="287"/>
      <c r="HJT258" s="287"/>
      <c r="HJU258" s="287"/>
      <c r="HJV258" s="287"/>
      <c r="HJW258" s="287"/>
      <c r="HJX258" s="287"/>
      <c r="HJY258" s="287"/>
      <c r="HJZ258" s="287"/>
      <c r="HKA258" s="287"/>
      <c r="HKB258" s="287"/>
      <c r="HKC258" s="287"/>
      <c r="HKD258" s="287"/>
      <c r="HKE258" s="287"/>
      <c r="HKF258" s="287"/>
      <c r="HKG258" s="287"/>
      <c r="HKH258" s="287"/>
      <c r="HKI258" s="287"/>
      <c r="HKJ258" s="287"/>
      <c r="HKK258" s="287"/>
      <c r="HKL258" s="287"/>
      <c r="HKM258" s="287"/>
      <c r="HKN258" s="287"/>
      <c r="HKO258" s="287"/>
      <c r="HKP258" s="287"/>
      <c r="HKQ258" s="287"/>
      <c r="HKR258" s="287"/>
      <c r="HKS258" s="287"/>
      <c r="HKT258" s="287"/>
      <c r="HKU258" s="287"/>
      <c r="HKV258" s="287"/>
      <c r="HKW258" s="287"/>
      <c r="HKX258" s="287"/>
      <c r="HKY258" s="287"/>
      <c r="HKZ258" s="287"/>
      <c r="HLA258" s="287"/>
      <c r="HLB258" s="287"/>
      <c r="HLC258" s="287"/>
      <c r="HLD258" s="287"/>
      <c r="HLE258" s="287"/>
      <c r="HLF258" s="287"/>
      <c r="HLG258" s="287"/>
      <c r="HLH258" s="287"/>
      <c r="HLI258" s="287"/>
      <c r="HLJ258" s="287"/>
      <c r="HLK258" s="287"/>
      <c r="HLL258" s="287"/>
      <c r="HLM258" s="287"/>
      <c r="HLN258" s="287"/>
      <c r="HLO258" s="287"/>
      <c r="HLP258" s="287"/>
      <c r="HLQ258" s="287"/>
      <c r="HLR258" s="287"/>
      <c r="HLS258" s="287"/>
      <c r="HLT258" s="287"/>
      <c r="HLU258" s="287"/>
      <c r="HLV258" s="287"/>
      <c r="HLW258" s="287"/>
      <c r="HLX258" s="287"/>
      <c r="HLY258" s="287"/>
      <c r="HLZ258" s="287"/>
      <c r="HMA258" s="287"/>
      <c r="HMB258" s="287"/>
      <c r="HMC258" s="287"/>
      <c r="HMD258" s="287"/>
      <c r="HME258" s="287"/>
      <c r="HMF258" s="287"/>
      <c r="HMG258" s="287"/>
      <c r="HMH258" s="287"/>
      <c r="HMI258" s="287"/>
      <c r="HMJ258" s="287"/>
      <c r="HMK258" s="287"/>
      <c r="HML258" s="287"/>
      <c r="HMM258" s="287"/>
      <c r="HMN258" s="287"/>
      <c r="HMO258" s="287"/>
      <c r="HMP258" s="287"/>
      <c r="HMQ258" s="287"/>
      <c r="HMR258" s="287"/>
      <c r="HMS258" s="287"/>
      <c r="HMT258" s="287"/>
      <c r="HMU258" s="287"/>
      <c r="HMV258" s="287"/>
      <c r="HMW258" s="287"/>
      <c r="HMX258" s="287"/>
      <c r="HMY258" s="287"/>
      <c r="HMZ258" s="287"/>
      <c r="HNA258" s="287"/>
      <c r="HNB258" s="287"/>
      <c r="HNC258" s="287"/>
      <c r="HND258" s="287"/>
      <c r="HNE258" s="287"/>
      <c r="HNF258" s="287"/>
      <c r="HNG258" s="287"/>
      <c r="HNH258" s="287"/>
      <c r="HNI258" s="287"/>
      <c r="HNJ258" s="287"/>
      <c r="HNK258" s="287"/>
      <c r="HNL258" s="287"/>
      <c r="HNM258" s="287"/>
      <c r="HNN258" s="287"/>
      <c r="HNO258" s="287"/>
      <c r="HNP258" s="287"/>
      <c r="HNQ258" s="287"/>
      <c r="HNR258" s="287"/>
      <c r="HNS258" s="287"/>
      <c r="HNT258" s="287"/>
      <c r="HNU258" s="287"/>
      <c r="HNV258" s="287"/>
      <c r="HNW258" s="287"/>
      <c r="HNX258" s="287"/>
      <c r="HNY258" s="287"/>
      <c r="HNZ258" s="287"/>
      <c r="HOA258" s="287"/>
      <c r="HOB258" s="287"/>
      <c r="HOC258" s="287"/>
      <c r="HOD258" s="287"/>
      <c r="HOE258" s="287"/>
      <c r="HOF258" s="287"/>
      <c r="HOG258" s="287"/>
      <c r="HOH258" s="287"/>
      <c r="HOI258" s="287"/>
      <c r="HOJ258" s="287"/>
      <c r="HOK258" s="287"/>
      <c r="HOL258" s="287"/>
      <c r="HOM258" s="287"/>
      <c r="HON258" s="287"/>
      <c r="HOO258" s="287"/>
      <c r="HOP258" s="287"/>
      <c r="HOQ258" s="287"/>
      <c r="HOR258" s="287"/>
      <c r="HOS258" s="287"/>
      <c r="HOT258" s="287"/>
      <c r="HOU258" s="287"/>
      <c r="HOV258" s="287"/>
      <c r="HOW258" s="287"/>
      <c r="HOX258" s="287"/>
      <c r="HOY258" s="287"/>
      <c r="HOZ258" s="287"/>
      <c r="HPA258" s="287"/>
      <c r="HPB258" s="287"/>
      <c r="HPC258" s="287"/>
      <c r="HPD258" s="287"/>
      <c r="HPE258" s="287"/>
      <c r="HPF258" s="287"/>
      <c r="HPG258" s="287"/>
      <c r="HPH258" s="287"/>
      <c r="HPI258" s="287"/>
      <c r="HPJ258" s="287"/>
      <c r="HPK258" s="287"/>
      <c r="HPL258" s="287"/>
      <c r="HPM258" s="287"/>
      <c r="HPN258" s="287"/>
      <c r="HPO258" s="287"/>
      <c r="HPP258" s="287"/>
      <c r="HPQ258" s="287"/>
      <c r="HPR258" s="287"/>
      <c r="HPS258" s="287"/>
      <c r="HPT258" s="287"/>
      <c r="HPU258" s="287"/>
      <c r="HPV258" s="287"/>
      <c r="HPW258" s="287"/>
      <c r="HPX258" s="287"/>
      <c r="HPY258" s="287"/>
      <c r="HPZ258" s="287"/>
      <c r="HQA258" s="287"/>
      <c r="HQB258" s="287"/>
      <c r="HQC258" s="287"/>
      <c r="HQD258" s="287"/>
      <c r="HQE258" s="287"/>
      <c r="HQF258" s="287"/>
      <c r="HQG258" s="287"/>
      <c r="HQH258" s="287"/>
      <c r="HQI258" s="287"/>
      <c r="HQJ258" s="287"/>
      <c r="HQK258" s="287"/>
      <c r="HQL258" s="287"/>
      <c r="HQM258" s="287"/>
      <c r="HQN258" s="287"/>
      <c r="HQO258" s="287"/>
      <c r="HQP258" s="287"/>
      <c r="HQQ258" s="287"/>
      <c r="HQR258" s="287"/>
      <c r="HQS258" s="287"/>
      <c r="HQT258" s="287"/>
      <c r="HQU258" s="287"/>
      <c r="HQV258" s="287"/>
      <c r="HQW258" s="287"/>
      <c r="HQX258" s="287"/>
      <c r="HQY258" s="287"/>
      <c r="HQZ258" s="287"/>
      <c r="HRA258" s="287"/>
      <c r="HRB258" s="287"/>
      <c r="HRC258" s="287"/>
      <c r="HRD258" s="287"/>
      <c r="HRE258" s="287"/>
      <c r="HRF258" s="287"/>
      <c r="HRG258" s="287"/>
      <c r="HRH258" s="287"/>
      <c r="HRI258" s="287"/>
      <c r="HRJ258" s="287"/>
      <c r="HRK258" s="287"/>
      <c r="HRL258" s="287"/>
      <c r="HRM258" s="287"/>
      <c r="HRN258" s="287"/>
      <c r="HRO258" s="287"/>
      <c r="HRP258" s="287"/>
      <c r="HRQ258" s="287"/>
      <c r="HRR258" s="287"/>
      <c r="HRS258" s="287"/>
      <c r="HRT258" s="287"/>
      <c r="HRU258" s="287"/>
      <c r="HRV258" s="287"/>
      <c r="HRW258" s="287"/>
      <c r="HRX258" s="287"/>
      <c r="HRY258" s="287"/>
      <c r="HRZ258" s="287"/>
      <c r="HSA258" s="287"/>
      <c r="HSB258" s="287"/>
      <c r="HSC258" s="287"/>
      <c r="HSD258" s="287"/>
      <c r="HSE258" s="287"/>
      <c r="HSF258" s="287"/>
      <c r="HSG258" s="287"/>
      <c r="HSH258" s="287"/>
      <c r="HSI258" s="287"/>
      <c r="HSJ258" s="287"/>
      <c r="HSK258" s="287"/>
      <c r="HSL258" s="287"/>
      <c r="HSM258" s="287"/>
      <c r="HSN258" s="287"/>
      <c r="HSO258" s="287"/>
      <c r="HSP258" s="287"/>
      <c r="HSQ258" s="287"/>
      <c r="HSR258" s="287"/>
      <c r="HSS258" s="287"/>
      <c r="HST258" s="287"/>
      <c r="HSU258" s="287"/>
      <c r="HSV258" s="287"/>
      <c r="HSW258" s="287"/>
      <c r="HSX258" s="287"/>
      <c r="HSY258" s="287"/>
      <c r="HSZ258" s="287"/>
      <c r="HTA258" s="287"/>
      <c r="HTB258" s="287"/>
      <c r="HTC258" s="287"/>
      <c r="HTD258" s="287"/>
      <c r="HTE258" s="287"/>
      <c r="HTF258" s="287"/>
      <c r="HTG258" s="287"/>
      <c r="HTH258" s="287"/>
      <c r="HTI258" s="287"/>
      <c r="HTJ258" s="287"/>
      <c r="HTK258" s="287"/>
      <c r="HTL258" s="287"/>
      <c r="HTM258" s="287"/>
      <c r="HTN258" s="287"/>
      <c r="HTO258" s="287"/>
      <c r="HTP258" s="287"/>
      <c r="HTQ258" s="287"/>
      <c r="HTR258" s="287"/>
      <c r="HTS258" s="287"/>
      <c r="HTT258" s="287"/>
      <c r="HTU258" s="287"/>
      <c r="HTV258" s="287"/>
      <c r="HTW258" s="287"/>
      <c r="HTX258" s="287"/>
      <c r="HTY258" s="287"/>
      <c r="HTZ258" s="287"/>
      <c r="HUA258" s="287"/>
      <c r="HUB258" s="287"/>
      <c r="HUC258" s="287"/>
      <c r="HUD258" s="287"/>
      <c r="HUE258" s="287"/>
      <c r="HUF258" s="287"/>
      <c r="HUG258" s="287"/>
      <c r="HUH258" s="287"/>
      <c r="HUI258" s="287"/>
      <c r="HUJ258" s="287"/>
      <c r="HUK258" s="287"/>
      <c r="HUL258" s="287"/>
      <c r="HUM258" s="287"/>
      <c r="HUN258" s="287"/>
      <c r="HUO258" s="287"/>
      <c r="HUP258" s="287"/>
      <c r="HUQ258" s="287"/>
      <c r="HUR258" s="287"/>
      <c r="HUS258" s="287"/>
      <c r="HUT258" s="287"/>
      <c r="HUU258" s="287"/>
      <c r="HUV258" s="287"/>
      <c r="HUW258" s="287"/>
      <c r="HUX258" s="287"/>
      <c r="HUY258" s="287"/>
      <c r="HUZ258" s="287"/>
      <c r="HVA258" s="287"/>
      <c r="HVB258" s="287"/>
      <c r="HVC258" s="287"/>
      <c r="HVD258" s="287"/>
      <c r="HVE258" s="287"/>
      <c r="HVF258" s="287"/>
      <c r="HVG258" s="287"/>
      <c r="HVH258" s="287"/>
      <c r="HVI258" s="287"/>
      <c r="HVJ258" s="287"/>
      <c r="HVK258" s="287"/>
      <c r="HVL258" s="287"/>
      <c r="HVM258" s="287"/>
      <c r="HVN258" s="287"/>
      <c r="HVO258" s="287"/>
      <c r="HVP258" s="287"/>
      <c r="HVQ258" s="287"/>
      <c r="HVR258" s="287"/>
      <c r="HVS258" s="287"/>
      <c r="HVT258" s="287"/>
      <c r="HVU258" s="287"/>
      <c r="HVV258" s="287"/>
      <c r="HVW258" s="287"/>
      <c r="HVX258" s="287"/>
      <c r="HVY258" s="287"/>
      <c r="HVZ258" s="287"/>
      <c r="HWA258" s="287"/>
      <c r="HWB258" s="287"/>
      <c r="HWC258" s="287"/>
      <c r="HWD258" s="287"/>
      <c r="HWE258" s="287"/>
      <c r="HWF258" s="287"/>
      <c r="HWG258" s="287"/>
      <c r="HWH258" s="287"/>
      <c r="HWI258" s="287"/>
      <c r="HWJ258" s="287"/>
      <c r="HWK258" s="287"/>
      <c r="HWL258" s="287"/>
      <c r="HWM258" s="287"/>
      <c r="HWN258" s="287"/>
      <c r="HWO258" s="287"/>
      <c r="HWP258" s="287"/>
      <c r="HWQ258" s="287"/>
      <c r="HWR258" s="287"/>
      <c r="HWS258" s="287"/>
      <c r="HWT258" s="287"/>
      <c r="HWU258" s="287"/>
      <c r="HWV258" s="287"/>
      <c r="HWW258" s="287"/>
      <c r="HWX258" s="287"/>
      <c r="HWY258" s="287"/>
      <c r="HWZ258" s="287"/>
      <c r="HXA258" s="287"/>
      <c r="HXB258" s="287"/>
      <c r="HXC258" s="287"/>
      <c r="HXD258" s="287"/>
      <c r="HXE258" s="287"/>
      <c r="HXF258" s="287"/>
      <c r="HXG258" s="287"/>
      <c r="HXH258" s="287"/>
      <c r="HXI258" s="287"/>
      <c r="HXJ258" s="287"/>
      <c r="HXK258" s="287"/>
      <c r="HXL258" s="287"/>
      <c r="HXM258" s="287"/>
      <c r="HXN258" s="287"/>
      <c r="HXO258" s="287"/>
      <c r="HXP258" s="287"/>
      <c r="HXQ258" s="287"/>
      <c r="HXR258" s="287"/>
      <c r="HXS258" s="287"/>
      <c r="HXT258" s="287"/>
      <c r="HXU258" s="287"/>
      <c r="HXV258" s="287"/>
      <c r="HXW258" s="287"/>
      <c r="HXX258" s="287"/>
      <c r="HXY258" s="287"/>
      <c r="HXZ258" s="287"/>
      <c r="HYA258" s="287"/>
      <c r="HYB258" s="287"/>
      <c r="HYC258" s="287"/>
      <c r="HYD258" s="287"/>
      <c r="HYE258" s="287"/>
      <c r="HYF258" s="287"/>
      <c r="HYG258" s="287"/>
      <c r="HYH258" s="287"/>
      <c r="HYI258" s="287"/>
      <c r="HYJ258" s="287"/>
      <c r="HYK258" s="287"/>
      <c r="HYL258" s="287"/>
      <c r="HYM258" s="287"/>
      <c r="HYN258" s="287"/>
      <c r="HYO258" s="287"/>
      <c r="HYP258" s="287"/>
      <c r="HYQ258" s="287"/>
      <c r="HYR258" s="287"/>
      <c r="HYS258" s="287"/>
      <c r="HYT258" s="287"/>
      <c r="HYU258" s="287"/>
      <c r="HYV258" s="287"/>
      <c r="HYW258" s="287"/>
      <c r="HYX258" s="287"/>
      <c r="HYY258" s="287"/>
      <c r="HYZ258" s="287"/>
      <c r="HZA258" s="287"/>
      <c r="HZB258" s="287"/>
      <c r="HZC258" s="287"/>
      <c r="HZD258" s="287"/>
      <c r="HZE258" s="287"/>
      <c r="HZF258" s="287"/>
      <c r="HZG258" s="287"/>
      <c r="HZH258" s="287"/>
      <c r="HZI258" s="287"/>
      <c r="HZJ258" s="287"/>
      <c r="HZK258" s="287"/>
      <c r="HZL258" s="287"/>
      <c r="HZM258" s="287"/>
      <c r="HZN258" s="287"/>
      <c r="HZO258" s="287"/>
      <c r="HZP258" s="287"/>
      <c r="HZQ258" s="287"/>
      <c r="HZR258" s="287"/>
      <c r="HZS258" s="287"/>
      <c r="HZT258" s="287"/>
      <c r="HZU258" s="287"/>
      <c r="HZV258" s="287"/>
      <c r="HZW258" s="287"/>
      <c r="HZX258" s="287"/>
      <c r="HZY258" s="287"/>
      <c r="HZZ258" s="287"/>
      <c r="IAA258" s="287"/>
      <c r="IAB258" s="287"/>
      <c r="IAC258" s="287"/>
      <c r="IAD258" s="287"/>
      <c r="IAE258" s="287"/>
      <c r="IAF258" s="287"/>
      <c r="IAG258" s="287"/>
      <c r="IAH258" s="287"/>
      <c r="IAI258" s="287"/>
      <c r="IAJ258" s="287"/>
      <c r="IAK258" s="287"/>
      <c r="IAL258" s="287"/>
      <c r="IAM258" s="287"/>
      <c r="IAN258" s="287"/>
      <c r="IAO258" s="287"/>
      <c r="IAP258" s="287"/>
      <c r="IAQ258" s="287"/>
      <c r="IAR258" s="287"/>
      <c r="IAS258" s="287"/>
      <c r="IAT258" s="287"/>
      <c r="IAU258" s="287"/>
      <c r="IAV258" s="287"/>
      <c r="IAW258" s="287"/>
      <c r="IAX258" s="287"/>
      <c r="IAY258" s="287"/>
      <c r="IAZ258" s="287"/>
      <c r="IBA258" s="287"/>
      <c r="IBB258" s="287"/>
      <c r="IBC258" s="287"/>
      <c r="IBD258" s="287"/>
      <c r="IBE258" s="287"/>
      <c r="IBF258" s="287"/>
      <c r="IBG258" s="287"/>
      <c r="IBH258" s="287"/>
      <c r="IBI258" s="287"/>
      <c r="IBJ258" s="287"/>
      <c r="IBK258" s="287"/>
      <c r="IBL258" s="287"/>
      <c r="IBM258" s="287"/>
      <c r="IBN258" s="287"/>
      <c r="IBO258" s="287"/>
      <c r="IBP258" s="287"/>
      <c r="IBQ258" s="287"/>
      <c r="IBR258" s="287"/>
      <c r="IBS258" s="287"/>
      <c r="IBT258" s="287"/>
      <c r="IBU258" s="287"/>
      <c r="IBV258" s="287"/>
      <c r="IBW258" s="287"/>
      <c r="IBX258" s="287"/>
      <c r="IBY258" s="287"/>
      <c r="IBZ258" s="287"/>
      <c r="ICA258" s="287"/>
      <c r="ICB258" s="287"/>
      <c r="ICC258" s="287"/>
      <c r="ICD258" s="287"/>
      <c r="ICE258" s="287"/>
      <c r="ICF258" s="287"/>
      <c r="ICG258" s="287"/>
      <c r="ICH258" s="287"/>
      <c r="ICI258" s="287"/>
      <c r="ICJ258" s="287"/>
      <c r="ICK258" s="287"/>
      <c r="ICL258" s="287"/>
      <c r="ICM258" s="287"/>
      <c r="ICN258" s="287"/>
      <c r="ICO258" s="287"/>
      <c r="ICP258" s="287"/>
      <c r="ICQ258" s="287"/>
      <c r="ICR258" s="287"/>
      <c r="ICS258" s="287"/>
      <c r="ICT258" s="287"/>
      <c r="ICU258" s="287"/>
      <c r="ICV258" s="287"/>
      <c r="ICW258" s="287"/>
      <c r="ICX258" s="287"/>
      <c r="ICY258" s="287"/>
      <c r="ICZ258" s="287"/>
      <c r="IDA258" s="287"/>
      <c r="IDB258" s="287"/>
      <c r="IDC258" s="287"/>
      <c r="IDD258" s="287"/>
      <c r="IDE258" s="287"/>
      <c r="IDF258" s="287"/>
      <c r="IDG258" s="287"/>
      <c r="IDH258" s="287"/>
      <c r="IDI258" s="287"/>
      <c r="IDJ258" s="287"/>
      <c r="IDK258" s="287"/>
      <c r="IDL258" s="287"/>
      <c r="IDM258" s="287"/>
      <c r="IDN258" s="287"/>
      <c r="IDO258" s="287"/>
      <c r="IDP258" s="287"/>
      <c r="IDQ258" s="287"/>
      <c r="IDR258" s="287"/>
      <c r="IDS258" s="287"/>
      <c r="IDT258" s="287"/>
      <c r="IDU258" s="287"/>
      <c r="IDV258" s="287"/>
      <c r="IDW258" s="287"/>
      <c r="IDX258" s="287"/>
      <c r="IDY258" s="287"/>
      <c r="IDZ258" s="287"/>
      <c r="IEA258" s="287"/>
      <c r="IEB258" s="287"/>
      <c r="IEC258" s="287"/>
      <c r="IED258" s="287"/>
      <c r="IEE258" s="287"/>
      <c r="IEF258" s="287"/>
      <c r="IEG258" s="287"/>
      <c r="IEH258" s="287"/>
      <c r="IEI258" s="287"/>
      <c r="IEJ258" s="287"/>
      <c r="IEK258" s="287"/>
      <c r="IEL258" s="287"/>
      <c r="IEM258" s="287"/>
      <c r="IEN258" s="287"/>
      <c r="IEO258" s="287"/>
      <c r="IEP258" s="287"/>
      <c r="IEQ258" s="287"/>
      <c r="IER258" s="287"/>
      <c r="IES258" s="287"/>
      <c r="IET258" s="287"/>
      <c r="IEU258" s="287"/>
      <c r="IEV258" s="287"/>
      <c r="IEW258" s="287"/>
      <c r="IEX258" s="287"/>
      <c r="IEY258" s="287"/>
      <c r="IEZ258" s="287"/>
      <c r="IFA258" s="287"/>
      <c r="IFB258" s="287"/>
      <c r="IFC258" s="287"/>
      <c r="IFD258" s="287"/>
      <c r="IFE258" s="287"/>
      <c r="IFF258" s="287"/>
      <c r="IFG258" s="287"/>
      <c r="IFH258" s="287"/>
      <c r="IFI258" s="287"/>
      <c r="IFJ258" s="287"/>
      <c r="IFK258" s="287"/>
      <c r="IFL258" s="287"/>
      <c r="IFM258" s="287"/>
      <c r="IFN258" s="287"/>
      <c r="IFO258" s="287"/>
      <c r="IFP258" s="287"/>
      <c r="IFQ258" s="287"/>
      <c r="IFR258" s="287"/>
      <c r="IFS258" s="287"/>
      <c r="IFT258" s="287"/>
      <c r="IFU258" s="287"/>
      <c r="IFV258" s="287"/>
      <c r="IFW258" s="287"/>
      <c r="IFX258" s="287"/>
      <c r="IFY258" s="287"/>
      <c r="IFZ258" s="287"/>
      <c r="IGA258" s="287"/>
      <c r="IGB258" s="287"/>
      <c r="IGC258" s="287"/>
      <c r="IGD258" s="287"/>
      <c r="IGE258" s="287"/>
      <c r="IGF258" s="287"/>
      <c r="IGG258" s="287"/>
      <c r="IGH258" s="287"/>
      <c r="IGI258" s="287"/>
      <c r="IGJ258" s="287"/>
      <c r="IGK258" s="287"/>
      <c r="IGL258" s="287"/>
      <c r="IGM258" s="287"/>
      <c r="IGN258" s="287"/>
      <c r="IGO258" s="287"/>
      <c r="IGP258" s="287"/>
      <c r="IGQ258" s="287"/>
      <c r="IGR258" s="287"/>
      <c r="IGS258" s="287"/>
      <c r="IGT258" s="287"/>
      <c r="IGU258" s="287"/>
      <c r="IGV258" s="287"/>
      <c r="IGW258" s="287"/>
      <c r="IGX258" s="287"/>
      <c r="IGY258" s="287"/>
      <c r="IGZ258" s="287"/>
      <c r="IHA258" s="287"/>
      <c r="IHB258" s="287"/>
      <c r="IHC258" s="287"/>
      <c r="IHD258" s="287"/>
      <c r="IHE258" s="287"/>
      <c r="IHF258" s="287"/>
      <c r="IHG258" s="287"/>
      <c r="IHH258" s="287"/>
      <c r="IHI258" s="287"/>
      <c r="IHJ258" s="287"/>
      <c r="IHK258" s="287"/>
      <c r="IHL258" s="287"/>
      <c r="IHM258" s="287"/>
      <c r="IHN258" s="287"/>
      <c r="IHO258" s="287"/>
      <c r="IHP258" s="287"/>
      <c r="IHQ258" s="287"/>
      <c r="IHR258" s="287"/>
      <c r="IHS258" s="287"/>
      <c r="IHT258" s="287"/>
      <c r="IHU258" s="287"/>
      <c r="IHV258" s="287"/>
      <c r="IHW258" s="287"/>
      <c r="IHX258" s="287"/>
      <c r="IHY258" s="287"/>
      <c r="IHZ258" s="287"/>
      <c r="IIA258" s="287"/>
      <c r="IIB258" s="287"/>
      <c r="IIC258" s="287"/>
      <c r="IID258" s="287"/>
      <c r="IIE258" s="287"/>
      <c r="IIF258" s="287"/>
      <c r="IIG258" s="287"/>
      <c r="IIH258" s="287"/>
      <c r="III258" s="287"/>
      <c r="IIJ258" s="287"/>
      <c r="IIK258" s="287"/>
      <c r="IIL258" s="287"/>
      <c r="IIM258" s="287"/>
      <c r="IIN258" s="287"/>
      <c r="IIO258" s="287"/>
      <c r="IIP258" s="287"/>
      <c r="IIQ258" s="287"/>
      <c r="IIR258" s="287"/>
      <c r="IIS258" s="287"/>
      <c r="IIT258" s="287"/>
      <c r="IIU258" s="287"/>
      <c r="IIV258" s="287"/>
      <c r="IIW258" s="287"/>
      <c r="IIX258" s="287"/>
      <c r="IIY258" s="287"/>
      <c r="IIZ258" s="287"/>
      <c r="IJA258" s="287"/>
      <c r="IJB258" s="287"/>
      <c r="IJC258" s="287"/>
      <c r="IJD258" s="287"/>
      <c r="IJE258" s="287"/>
      <c r="IJF258" s="287"/>
      <c r="IJG258" s="287"/>
      <c r="IJH258" s="287"/>
      <c r="IJI258" s="287"/>
      <c r="IJJ258" s="287"/>
      <c r="IJK258" s="287"/>
      <c r="IJL258" s="287"/>
      <c r="IJM258" s="287"/>
      <c r="IJN258" s="287"/>
      <c r="IJO258" s="287"/>
      <c r="IJP258" s="287"/>
      <c r="IJQ258" s="287"/>
      <c r="IJR258" s="287"/>
      <c r="IJS258" s="287"/>
      <c r="IJT258" s="287"/>
      <c r="IJU258" s="287"/>
      <c r="IJV258" s="287"/>
      <c r="IJW258" s="287"/>
      <c r="IJX258" s="287"/>
      <c r="IJY258" s="287"/>
      <c r="IJZ258" s="287"/>
      <c r="IKA258" s="287"/>
      <c r="IKB258" s="287"/>
      <c r="IKC258" s="287"/>
      <c r="IKD258" s="287"/>
      <c r="IKE258" s="287"/>
      <c r="IKF258" s="287"/>
      <c r="IKG258" s="287"/>
      <c r="IKH258" s="287"/>
      <c r="IKI258" s="287"/>
      <c r="IKJ258" s="287"/>
      <c r="IKK258" s="287"/>
      <c r="IKL258" s="287"/>
      <c r="IKM258" s="287"/>
      <c r="IKN258" s="287"/>
      <c r="IKO258" s="287"/>
      <c r="IKP258" s="287"/>
      <c r="IKQ258" s="287"/>
      <c r="IKR258" s="287"/>
      <c r="IKS258" s="287"/>
      <c r="IKT258" s="287"/>
      <c r="IKU258" s="287"/>
      <c r="IKV258" s="287"/>
      <c r="IKW258" s="287"/>
      <c r="IKX258" s="287"/>
      <c r="IKY258" s="287"/>
      <c r="IKZ258" s="287"/>
      <c r="ILA258" s="287"/>
      <c r="ILB258" s="287"/>
      <c r="ILC258" s="287"/>
      <c r="ILD258" s="287"/>
      <c r="ILE258" s="287"/>
      <c r="ILF258" s="287"/>
      <c r="ILG258" s="287"/>
      <c r="ILH258" s="287"/>
      <c r="ILI258" s="287"/>
      <c r="ILJ258" s="287"/>
      <c r="ILK258" s="287"/>
      <c r="ILL258" s="287"/>
      <c r="ILM258" s="287"/>
      <c r="ILN258" s="287"/>
      <c r="ILO258" s="287"/>
      <c r="ILP258" s="287"/>
      <c r="ILQ258" s="287"/>
      <c r="ILR258" s="287"/>
      <c r="ILS258" s="287"/>
      <c r="ILT258" s="287"/>
      <c r="ILU258" s="287"/>
      <c r="ILV258" s="287"/>
      <c r="ILW258" s="287"/>
      <c r="ILX258" s="287"/>
      <c r="ILY258" s="287"/>
      <c r="ILZ258" s="287"/>
      <c r="IMA258" s="287"/>
      <c r="IMB258" s="287"/>
      <c r="IMC258" s="287"/>
      <c r="IMD258" s="287"/>
      <c r="IME258" s="287"/>
      <c r="IMF258" s="287"/>
      <c r="IMG258" s="287"/>
      <c r="IMH258" s="287"/>
      <c r="IMI258" s="287"/>
      <c r="IMJ258" s="287"/>
      <c r="IMK258" s="287"/>
      <c r="IML258" s="287"/>
      <c r="IMM258" s="287"/>
      <c r="IMN258" s="287"/>
      <c r="IMO258" s="287"/>
      <c r="IMP258" s="287"/>
      <c r="IMQ258" s="287"/>
      <c r="IMR258" s="287"/>
      <c r="IMS258" s="287"/>
      <c r="IMT258" s="287"/>
      <c r="IMU258" s="287"/>
      <c r="IMV258" s="287"/>
      <c r="IMW258" s="287"/>
      <c r="IMX258" s="287"/>
      <c r="IMY258" s="287"/>
      <c r="IMZ258" s="287"/>
      <c r="INA258" s="287"/>
      <c r="INB258" s="287"/>
      <c r="INC258" s="287"/>
      <c r="IND258" s="287"/>
      <c r="INE258" s="287"/>
      <c r="INF258" s="287"/>
      <c r="ING258" s="287"/>
      <c r="INH258" s="287"/>
      <c r="INI258" s="287"/>
      <c r="INJ258" s="287"/>
      <c r="INK258" s="287"/>
      <c r="INL258" s="287"/>
      <c r="INM258" s="287"/>
      <c r="INN258" s="287"/>
      <c r="INO258" s="287"/>
      <c r="INP258" s="287"/>
      <c r="INQ258" s="287"/>
      <c r="INR258" s="287"/>
      <c r="INS258" s="287"/>
      <c r="INT258" s="287"/>
      <c r="INU258" s="287"/>
      <c r="INV258" s="287"/>
      <c r="INW258" s="287"/>
      <c r="INX258" s="287"/>
      <c r="INY258" s="287"/>
      <c r="INZ258" s="287"/>
      <c r="IOA258" s="287"/>
      <c r="IOB258" s="287"/>
      <c r="IOC258" s="287"/>
      <c r="IOD258" s="287"/>
      <c r="IOE258" s="287"/>
      <c r="IOF258" s="287"/>
      <c r="IOG258" s="287"/>
      <c r="IOH258" s="287"/>
      <c r="IOI258" s="287"/>
      <c r="IOJ258" s="287"/>
      <c r="IOK258" s="287"/>
      <c r="IOL258" s="287"/>
      <c r="IOM258" s="287"/>
      <c r="ION258" s="287"/>
      <c r="IOO258" s="287"/>
      <c r="IOP258" s="287"/>
      <c r="IOQ258" s="287"/>
      <c r="IOR258" s="287"/>
      <c r="IOS258" s="287"/>
      <c r="IOT258" s="287"/>
      <c r="IOU258" s="287"/>
      <c r="IOV258" s="287"/>
      <c r="IOW258" s="287"/>
      <c r="IOX258" s="287"/>
      <c r="IOY258" s="287"/>
      <c r="IOZ258" s="287"/>
      <c r="IPA258" s="287"/>
      <c r="IPB258" s="287"/>
      <c r="IPC258" s="287"/>
      <c r="IPD258" s="287"/>
      <c r="IPE258" s="287"/>
      <c r="IPF258" s="287"/>
      <c r="IPG258" s="287"/>
      <c r="IPH258" s="287"/>
      <c r="IPI258" s="287"/>
      <c r="IPJ258" s="287"/>
      <c r="IPK258" s="287"/>
      <c r="IPL258" s="287"/>
      <c r="IPM258" s="287"/>
      <c r="IPN258" s="287"/>
      <c r="IPO258" s="287"/>
      <c r="IPP258" s="287"/>
      <c r="IPQ258" s="287"/>
      <c r="IPR258" s="287"/>
      <c r="IPS258" s="287"/>
      <c r="IPT258" s="287"/>
      <c r="IPU258" s="287"/>
      <c r="IPV258" s="287"/>
      <c r="IPW258" s="287"/>
      <c r="IPX258" s="287"/>
      <c r="IPY258" s="287"/>
      <c r="IPZ258" s="287"/>
      <c r="IQA258" s="287"/>
      <c r="IQB258" s="287"/>
      <c r="IQC258" s="287"/>
      <c r="IQD258" s="287"/>
      <c r="IQE258" s="287"/>
      <c r="IQF258" s="287"/>
      <c r="IQG258" s="287"/>
      <c r="IQH258" s="287"/>
      <c r="IQI258" s="287"/>
      <c r="IQJ258" s="287"/>
      <c r="IQK258" s="287"/>
      <c r="IQL258" s="287"/>
      <c r="IQM258" s="287"/>
      <c r="IQN258" s="287"/>
      <c r="IQO258" s="287"/>
      <c r="IQP258" s="287"/>
      <c r="IQQ258" s="287"/>
      <c r="IQR258" s="287"/>
      <c r="IQS258" s="287"/>
      <c r="IQT258" s="287"/>
      <c r="IQU258" s="287"/>
      <c r="IQV258" s="287"/>
      <c r="IQW258" s="287"/>
      <c r="IQX258" s="287"/>
      <c r="IQY258" s="287"/>
      <c r="IQZ258" s="287"/>
      <c r="IRA258" s="287"/>
      <c r="IRB258" s="287"/>
      <c r="IRC258" s="287"/>
      <c r="IRD258" s="287"/>
      <c r="IRE258" s="287"/>
      <c r="IRF258" s="287"/>
      <c r="IRG258" s="287"/>
      <c r="IRH258" s="287"/>
      <c r="IRI258" s="287"/>
      <c r="IRJ258" s="287"/>
      <c r="IRK258" s="287"/>
      <c r="IRL258" s="287"/>
      <c r="IRM258" s="287"/>
      <c r="IRN258" s="287"/>
      <c r="IRO258" s="287"/>
      <c r="IRP258" s="287"/>
      <c r="IRQ258" s="287"/>
      <c r="IRR258" s="287"/>
      <c r="IRS258" s="287"/>
      <c r="IRT258" s="287"/>
      <c r="IRU258" s="287"/>
      <c r="IRV258" s="287"/>
      <c r="IRW258" s="287"/>
      <c r="IRX258" s="287"/>
      <c r="IRY258" s="287"/>
      <c r="IRZ258" s="287"/>
      <c r="ISA258" s="287"/>
      <c r="ISB258" s="287"/>
      <c r="ISC258" s="287"/>
      <c r="ISD258" s="287"/>
      <c r="ISE258" s="287"/>
      <c r="ISF258" s="287"/>
      <c r="ISG258" s="287"/>
      <c r="ISH258" s="287"/>
      <c r="ISI258" s="287"/>
      <c r="ISJ258" s="287"/>
      <c r="ISK258" s="287"/>
      <c r="ISL258" s="287"/>
      <c r="ISM258" s="287"/>
      <c r="ISN258" s="287"/>
      <c r="ISO258" s="287"/>
      <c r="ISP258" s="287"/>
      <c r="ISQ258" s="287"/>
      <c r="ISR258" s="287"/>
      <c r="ISS258" s="287"/>
      <c r="IST258" s="287"/>
      <c r="ISU258" s="287"/>
      <c r="ISV258" s="287"/>
      <c r="ISW258" s="287"/>
      <c r="ISX258" s="287"/>
      <c r="ISY258" s="287"/>
      <c r="ISZ258" s="287"/>
      <c r="ITA258" s="287"/>
      <c r="ITB258" s="287"/>
      <c r="ITC258" s="287"/>
      <c r="ITD258" s="287"/>
      <c r="ITE258" s="287"/>
      <c r="ITF258" s="287"/>
      <c r="ITG258" s="287"/>
      <c r="ITH258" s="287"/>
      <c r="ITI258" s="287"/>
      <c r="ITJ258" s="287"/>
      <c r="ITK258" s="287"/>
      <c r="ITL258" s="287"/>
      <c r="ITM258" s="287"/>
      <c r="ITN258" s="287"/>
      <c r="ITO258" s="287"/>
      <c r="ITP258" s="287"/>
      <c r="ITQ258" s="287"/>
      <c r="ITR258" s="287"/>
      <c r="ITS258" s="287"/>
      <c r="ITT258" s="287"/>
      <c r="ITU258" s="287"/>
      <c r="ITV258" s="287"/>
      <c r="ITW258" s="287"/>
      <c r="ITX258" s="287"/>
      <c r="ITY258" s="287"/>
      <c r="ITZ258" s="287"/>
      <c r="IUA258" s="287"/>
      <c r="IUB258" s="287"/>
      <c r="IUC258" s="287"/>
      <c r="IUD258" s="287"/>
      <c r="IUE258" s="287"/>
      <c r="IUF258" s="287"/>
      <c r="IUG258" s="287"/>
      <c r="IUH258" s="287"/>
      <c r="IUI258" s="287"/>
      <c r="IUJ258" s="287"/>
      <c r="IUK258" s="287"/>
      <c r="IUL258" s="287"/>
      <c r="IUM258" s="287"/>
      <c r="IUN258" s="287"/>
      <c r="IUO258" s="287"/>
      <c r="IUP258" s="287"/>
      <c r="IUQ258" s="287"/>
      <c r="IUR258" s="287"/>
      <c r="IUS258" s="287"/>
      <c r="IUT258" s="287"/>
      <c r="IUU258" s="287"/>
      <c r="IUV258" s="287"/>
      <c r="IUW258" s="287"/>
      <c r="IUX258" s="287"/>
      <c r="IUY258" s="287"/>
      <c r="IUZ258" s="287"/>
      <c r="IVA258" s="287"/>
      <c r="IVB258" s="287"/>
      <c r="IVC258" s="287"/>
      <c r="IVD258" s="287"/>
      <c r="IVE258" s="287"/>
      <c r="IVF258" s="287"/>
      <c r="IVG258" s="287"/>
      <c r="IVH258" s="287"/>
      <c r="IVI258" s="287"/>
      <c r="IVJ258" s="287"/>
      <c r="IVK258" s="287"/>
      <c r="IVL258" s="287"/>
      <c r="IVM258" s="287"/>
      <c r="IVN258" s="287"/>
      <c r="IVO258" s="287"/>
      <c r="IVP258" s="287"/>
      <c r="IVQ258" s="287"/>
      <c r="IVR258" s="287"/>
      <c r="IVS258" s="287"/>
      <c r="IVT258" s="287"/>
      <c r="IVU258" s="287"/>
      <c r="IVV258" s="287"/>
      <c r="IVW258" s="287"/>
      <c r="IVX258" s="287"/>
      <c r="IVY258" s="287"/>
      <c r="IVZ258" s="287"/>
      <c r="IWA258" s="287"/>
      <c r="IWB258" s="287"/>
      <c r="IWC258" s="287"/>
      <c r="IWD258" s="287"/>
      <c r="IWE258" s="287"/>
      <c r="IWF258" s="287"/>
      <c r="IWG258" s="287"/>
      <c r="IWH258" s="287"/>
      <c r="IWI258" s="287"/>
      <c r="IWJ258" s="287"/>
      <c r="IWK258" s="287"/>
      <c r="IWL258" s="287"/>
      <c r="IWM258" s="287"/>
      <c r="IWN258" s="287"/>
      <c r="IWO258" s="287"/>
      <c r="IWP258" s="287"/>
      <c r="IWQ258" s="287"/>
      <c r="IWR258" s="287"/>
      <c r="IWS258" s="287"/>
      <c r="IWT258" s="287"/>
      <c r="IWU258" s="287"/>
      <c r="IWV258" s="287"/>
      <c r="IWW258" s="287"/>
      <c r="IWX258" s="287"/>
      <c r="IWY258" s="287"/>
      <c r="IWZ258" s="287"/>
      <c r="IXA258" s="287"/>
      <c r="IXB258" s="287"/>
      <c r="IXC258" s="287"/>
      <c r="IXD258" s="287"/>
      <c r="IXE258" s="287"/>
      <c r="IXF258" s="287"/>
      <c r="IXG258" s="287"/>
      <c r="IXH258" s="287"/>
      <c r="IXI258" s="287"/>
      <c r="IXJ258" s="287"/>
      <c r="IXK258" s="287"/>
      <c r="IXL258" s="287"/>
      <c r="IXM258" s="287"/>
      <c r="IXN258" s="287"/>
      <c r="IXO258" s="287"/>
      <c r="IXP258" s="287"/>
      <c r="IXQ258" s="287"/>
      <c r="IXR258" s="287"/>
      <c r="IXS258" s="287"/>
      <c r="IXT258" s="287"/>
      <c r="IXU258" s="287"/>
      <c r="IXV258" s="287"/>
      <c r="IXW258" s="287"/>
      <c r="IXX258" s="287"/>
      <c r="IXY258" s="287"/>
      <c r="IXZ258" s="287"/>
      <c r="IYA258" s="287"/>
      <c r="IYB258" s="287"/>
      <c r="IYC258" s="287"/>
      <c r="IYD258" s="287"/>
      <c r="IYE258" s="287"/>
      <c r="IYF258" s="287"/>
      <c r="IYG258" s="287"/>
      <c r="IYH258" s="287"/>
      <c r="IYI258" s="287"/>
      <c r="IYJ258" s="287"/>
      <c r="IYK258" s="287"/>
      <c r="IYL258" s="287"/>
      <c r="IYM258" s="287"/>
      <c r="IYN258" s="287"/>
      <c r="IYO258" s="287"/>
      <c r="IYP258" s="287"/>
      <c r="IYQ258" s="287"/>
      <c r="IYR258" s="287"/>
      <c r="IYS258" s="287"/>
      <c r="IYT258" s="287"/>
      <c r="IYU258" s="287"/>
      <c r="IYV258" s="287"/>
      <c r="IYW258" s="287"/>
      <c r="IYX258" s="287"/>
      <c r="IYY258" s="287"/>
      <c r="IYZ258" s="287"/>
      <c r="IZA258" s="287"/>
      <c r="IZB258" s="287"/>
      <c r="IZC258" s="287"/>
      <c r="IZD258" s="287"/>
      <c r="IZE258" s="287"/>
      <c r="IZF258" s="287"/>
      <c r="IZG258" s="287"/>
      <c r="IZH258" s="287"/>
      <c r="IZI258" s="287"/>
      <c r="IZJ258" s="287"/>
      <c r="IZK258" s="287"/>
      <c r="IZL258" s="287"/>
      <c r="IZM258" s="287"/>
      <c r="IZN258" s="287"/>
      <c r="IZO258" s="287"/>
      <c r="IZP258" s="287"/>
      <c r="IZQ258" s="287"/>
      <c r="IZR258" s="287"/>
      <c r="IZS258" s="287"/>
      <c r="IZT258" s="287"/>
      <c r="IZU258" s="287"/>
      <c r="IZV258" s="287"/>
      <c r="IZW258" s="287"/>
      <c r="IZX258" s="287"/>
      <c r="IZY258" s="287"/>
      <c r="IZZ258" s="287"/>
      <c r="JAA258" s="287"/>
      <c r="JAB258" s="287"/>
      <c r="JAC258" s="287"/>
      <c r="JAD258" s="287"/>
      <c r="JAE258" s="287"/>
      <c r="JAF258" s="287"/>
      <c r="JAG258" s="287"/>
      <c r="JAH258" s="287"/>
      <c r="JAI258" s="287"/>
      <c r="JAJ258" s="287"/>
      <c r="JAK258" s="287"/>
      <c r="JAL258" s="287"/>
      <c r="JAM258" s="287"/>
      <c r="JAN258" s="287"/>
      <c r="JAO258" s="287"/>
      <c r="JAP258" s="287"/>
      <c r="JAQ258" s="287"/>
      <c r="JAR258" s="287"/>
      <c r="JAS258" s="287"/>
      <c r="JAT258" s="287"/>
      <c r="JAU258" s="287"/>
      <c r="JAV258" s="287"/>
      <c r="JAW258" s="287"/>
      <c r="JAX258" s="287"/>
      <c r="JAY258" s="287"/>
      <c r="JAZ258" s="287"/>
      <c r="JBA258" s="287"/>
      <c r="JBB258" s="287"/>
      <c r="JBC258" s="287"/>
      <c r="JBD258" s="287"/>
      <c r="JBE258" s="287"/>
      <c r="JBF258" s="287"/>
      <c r="JBG258" s="287"/>
      <c r="JBH258" s="287"/>
      <c r="JBI258" s="287"/>
      <c r="JBJ258" s="287"/>
      <c r="JBK258" s="287"/>
      <c r="JBL258" s="287"/>
      <c r="JBM258" s="287"/>
      <c r="JBN258" s="287"/>
      <c r="JBO258" s="287"/>
      <c r="JBP258" s="287"/>
      <c r="JBQ258" s="287"/>
      <c r="JBR258" s="287"/>
      <c r="JBS258" s="287"/>
      <c r="JBT258" s="287"/>
      <c r="JBU258" s="287"/>
      <c r="JBV258" s="287"/>
      <c r="JBW258" s="287"/>
      <c r="JBX258" s="287"/>
      <c r="JBY258" s="287"/>
      <c r="JBZ258" s="287"/>
      <c r="JCA258" s="287"/>
      <c r="JCB258" s="287"/>
      <c r="JCC258" s="287"/>
      <c r="JCD258" s="287"/>
      <c r="JCE258" s="287"/>
      <c r="JCF258" s="287"/>
      <c r="JCG258" s="287"/>
      <c r="JCH258" s="287"/>
      <c r="JCI258" s="287"/>
      <c r="JCJ258" s="287"/>
      <c r="JCK258" s="287"/>
      <c r="JCL258" s="287"/>
      <c r="JCM258" s="287"/>
      <c r="JCN258" s="287"/>
      <c r="JCO258" s="287"/>
      <c r="JCP258" s="287"/>
      <c r="JCQ258" s="287"/>
      <c r="JCR258" s="287"/>
      <c r="JCS258" s="287"/>
      <c r="JCT258" s="287"/>
      <c r="JCU258" s="287"/>
      <c r="JCV258" s="287"/>
      <c r="JCW258" s="287"/>
      <c r="JCX258" s="287"/>
      <c r="JCY258" s="287"/>
      <c r="JCZ258" s="287"/>
      <c r="JDA258" s="287"/>
      <c r="JDB258" s="287"/>
      <c r="JDC258" s="287"/>
      <c r="JDD258" s="287"/>
      <c r="JDE258" s="287"/>
      <c r="JDF258" s="287"/>
      <c r="JDG258" s="287"/>
      <c r="JDH258" s="287"/>
      <c r="JDI258" s="287"/>
      <c r="JDJ258" s="287"/>
      <c r="JDK258" s="287"/>
      <c r="JDL258" s="287"/>
      <c r="JDM258" s="287"/>
      <c r="JDN258" s="287"/>
      <c r="JDO258" s="287"/>
      <c r="JDP258" s="287"/>
      <c r="JDQ258" s="287"/>
      <c r="JDR258" s="287"/>
      <c r="JDS258" s="287"/>
      <c r="JDT258" s="287"/>
      <c r="JDU258" s="287"/>
      <c r="JDV258" s="287"/>
      <c r="JDW258" s="287"/>
      <c r="JDX258" s="287"/>
      <c r="JDY258" s="287"/>
      <c r="JDZ258" s="287"/>
      <c r="JEA258" s="287"/>
      <c r="JEB258" s="287"/>
      <c r="JEC258" s="287"/>
      <c r="JED258" s="287"/>
      <c r="JEE258" s="287"/>
      <c r="JEF258" s="287"/>
      <c r="JEG258" s="287"/>
      <c r="JEH258" s="287"/>
      <c r="JEI258" s="287"/>
      <c r="JEJ258" s="287"/>
      <c r="JEK258" s="287"/>
      <c r="JEL258" s="287"/>
      <c r="JEM258" s="287"/>
      <c r="JEN258" s="287"/>
      <c r="JEO258" s="287"/>
      <c r="JEP258" s="287"/>
      <c r="JEQ258" s="287"/>
      <c r="JER258" s="287"/>
      <c r="JES258" s="287"/>
      <c r="JET258" s="287"/>
      <c r="JEU258" s="287"/>
      <c r="JEV258" s="287"/>
      <c r="JEW258" s="287"/>
      <c r="JEX258" s="287"/>
      <c r="JEY258" s="287"/>
      <c r="JEZ258" s="287"/>
      <c r="JFA258" s="287"/>
      <c r="JFB258" s="287"/>
      <c r="JFC258" s="287"/>
      <c r="JFD258" s="287"/>
      <c r="JFE258" s="287"/>
      <c r="JFF258" s="287"/>
      <c r="JFG258" s="287"/>
      <c r="JFH258" s="287"/>
      <c r="JFI258" s="287"/>
      <c r="JFJ258" s="287"/>
      <c r="JFK258" s="287"/>
      <c r="JFL258" s="287"/>
      <c r="JFM258" s="287"/>
      <c r="JFN258" s="287"/>
      <c r="JFO258" s="287"/>
      <c r="JFP258" s="287"/>
      <c r="JFQ258" s="287"/>
      <c r="JFR258" s="287"/>
      <c r="JFS258" s="287"/>
      <c r="JFT258" s="287"/>
      <c r="JFU258" s="287"/>
      <c r="JFV258" s="287"/>
      <c r="JFW258" s="287"/>
      <c r="JFX258" s="287"/>
      <c r="JFY258" s="287"/>
      <c r="JFZ258" s="287"/>
      <c r="JGA258" s="287"/>
      <c r="JGB258" s="287"/>
      <c r="JGC258" s="287"/>
      <c r="JGD258" s="287"/>
      <c r="JGE258" s="287"/>
      <c r="JGF258" s="287"/>
      <c r="JGG258" s="287"/>
      <c r="JGH258" s="287"/>
      <c r="JGI258" s="287"/>
      <c r="JGJ258" s="287"/>
      <c r="JGK258" s="287"/>
      <c r="JGL258" s="287"/>
      <c r="JGM258" s="287"/>
      <c r="JGN258" s="287"/>
      <c r="JGO258" s="287"/>
      <c r="JGP258" s="287"/>
      <c r="JGQ258" s="287"/>
      <c r="JGR258" s="287"/>
      <c r="JGS258" s="287"/>
      <c r="JGT258" s="287"/>
      <c r="JGU258" s="287"/>
      <c r="JGV258" s="287"/>
      <c r="JGW258" s="287"/>
      <c r="JGX258" s="287"/>
      <c r="JGY258" s="287"/>
      <c r="JGZ258" s="287"/>
      <c r="JHA258" s="287"/>
      <c r="JHB258" s="287"/>
      <c r="JHC258" s="287"/>
      <c r="JHD258" s="287"/>
      <c r="JHE258" s="287"/>
      <c r="JHF258" s="287"/>
      <c r="JHG258" s="287"/>
      <c r="JHH258" s="287"/>
      <c r="JHI258" s="287"/>
      <c r="JHJ258" s="287"/>
      <c r="JHK258" s="287"/>
      <c r="JHL258" s="287"/>
      <c r="JHM258" s="287"/>
      <c r="JHN258" s="287"/>
      <c r="JHO258" s="287"/>
      <c r="JHP258" s="287"/>
      <c r="JHQ258" s="287"/>
      <c r="JHR258" s="287"/>
      <c r="JHS258" s="287"/>
      <c r="JHT258" s="287"/>
      <c r="JHU258" s="287"/>
      <c r="JHV258" s="287"/>
      <c r="JHW258" s="287"/>
      <c r="JHX258" s="287"/>
      <c r="JHY258" s="287"/>
      <c r="JHZ258" s="287"/>
      <c r="JIA258" s="287"/>
      <c r="JIB258" s="287"/>
      <c r="JIC258" s="287"/>
      <c r="JID258" s="287"/>
      <c r="JIE258" s="287"/>
      <c r="JIF258" s="287"/>
      <c r="JIG258" s="287"/>
      <c r="JIH258" s="287"/>
      <c r="JII258" s="287"/>
      <c r="JIJ258" s="287"/>
      <c r="JIK258" s="287"/>
      <c r="JIL258" s="287"/>
      <c r="JIM258" s="287"/>
      <c r="JIN258" s="287"/>
      <c r="JIO258" s="287"/>
      <c r="JIP258" s="287"/>
      <c r="JIQ258" s="287"/>
      <c r="JIR258" s="287"/>
      <c r="JIS258" s="287"/>
      <c r="JIT258" s="287"/>
      <c r="JIU258" s="287"/>
      <c r="JIV258" s="287"/>
      <c r="JIW258" s="287"/>
      <c r="JIX258" s="287"/>
      <c r="JIY258" s="287"/>
      <c r="JIZ258" s="287"/>
      <c r="JJA258" s="287"/>
      <c r="JJB258" s="287"/>
      <c r="JJC258" s="287"/>
      <c r="JJD258" s="287"/>
      <c r="JJE258" s="287"/>
      <c r="JJF258" s="287"/>
      <c r="JJG258" s="287"/>
      <c r="JJH258" s="287"/>
      <c r="JJI258" s="287"/>
      <c r="JJJ258" s="287"/>
      <c r="JJK258" s="287"/>
      <c r="JJL258" s="287"/>
      <c r="JJM258" s="287"/>
      <c r="JJN258" s="287"/>
      <c r="JJO258" s="287"/>
      <c r="JJP258" s="287"/>
      <c r="JJQ258" s="287"/>
      <c r="JJR258" s="287"/>
      <c r="JJS258" s="287"/>
      <c r="JJT258" s="287"/>
      <c r="JJU258" s="287"/>
      <c r="JJV258" s="287"/>
      <c r="JJW258" s="287"/>
      <c r="JJX258" s="287"/>
      <c r="JJY258" s="287"/>
      <c r="JJZ258" s="287"/>
      <c r="JKA258" s="287"/>
      <c r="JKB258" s="287"/>
      <c r="JKC258" s="287"/>
      <c r="JKD258" s="287"/>
      <c r="JKE258" s="287"/>
      <c r="JKF258" s="287"/>
      <c r="JKG258" s="287"/>
      <c r="JKH258" s="287"/>
      <c r="JKI258" s="287"/>
      <c r="JKJ258" s="287"/>
      <c r="JKK258" s="287"/>
      <c r="JKL258" s="287"/>
      <c r="JKM258" s="287"/>
      <c r="JKN258" s="287"/>
      <c r="JKO258" s="287"/>
      <c r="JKP258" s="287"/>
      <c r="JKQ258" s="287"/>
      <c r="JKR258" s="287"/>
      <c r="JKS258" s="287"/>
      <c r="JKT258" s="287"/>
      <c r="JKU258" s="287"/>
      <c r="JKV258" s="287"/>
      <c r="JKW258" s="287"/>
      <c r="JKX258" s="287"/>
      <c r="JKY258" s="287"/>
      <c r="JKZ258" s="287"/>
      <c r="JLA258" s="287"/>
      <c r="JLB258" s="287"/>
      <c r="JLC258" s="287"/>
      <c r="JLD258" s="287"/>
      <c r="JLE258" s="287"/>
      <c r="JLF258" s="287"/>
      <c r="JLG258" s="287"/>
      <c r="JLH258" s="287"/>
      <c r="JLI258" s="287"/>
      <c r="JLJ258" s="287"/>
      <c r="JLK258" s="287"/>
      <c r="JLL258" s="287"/>
      <c r="JLM258" s="287"/>
      <c r="JLN258" s="287"/>
      <c r="JLO258" s="287"/>
      <c r="JLP258" s="287"/>
      <c r="JLQ258" s="287"/>
      <c r="JLR258" s="287"/>
      <c r="JLS258" s="287"/>
      <c r="JLT258" s="287"/>
      <c r="JLU258" s="287"/>
      <c r="JLV258" s="287"/>
      <c r="JLW258" s="287"/>
      <c r="JLX258" s="287"/>
      <c r="JLY258" s="287"/>
      <c r="JLZ258" s="287"/>
      <c r="JMA258" s="287"/>
      <c r="JMB258" s="287"/>
      <c r="JMC258" s="287"/>
      <c r="JMD258" s="287"/>
      <c r="JME258" s="287"/>
      <c r="JMF258" s="287"/>
      <c r="JMG258" s="287"/>
      <c r="JMH258" s="287"/>
      <c r="JMI258" s="287"/>
      <c r="JMJ258" s="287"/>
      <c r="JMK258" s="287"/>
      <c r="JML258" s="287"/>
      <c r="JMM258" s="287"/>
      <c r="JMN258" s="287"/>
      <c r="JMO258" s="287"/>
      <c r="JMP258" s="287"/>
      <c r="JMQ258" s="287"/>
      <c r="JMR258" s="287"/>
      <c r="JMS258" s="287"/>
      <c r="JMT258" s="287"/>
      <c r="JMU258" s="287"/>
      <c r="JMV258" s="287"/>
      <c r="JMW258" s="287"/>
      <c r="JMX258" s="287"/>
      <c r="JMY258" s="287"/>
      <c r="JMZ258" s="287"/>
      <c r="JNA258" s="287"/>
      <c r="JNB258" s="287"/>
      <c r="JNC258" s="287"/>
      <c r="JND258" s="287"/>
      <c r="JNE258" s="287"/>
      <c r="JNF258" s="287"/>
      <c r="JNG258" s="287"/>
      <c r="JNH258" s="287"/>
      <c r="JNI258" s="287"/>
      <c r="JNJ258" s="287"/>
      <c r="JNK258" s="287"/>
      <c r="JNL258" s="287"/>
      <c r="JNM258" s="287"/>
      <c r="JNN258" s="287"/>
      <c r="JNO258" s="287"/>
      <c r="JNP258" s="287"/>
      <c r="JNQ258" s="287"/>
      <c r="JNR258" s="287"/>
      <c r="JNS258" s="287"/>
      <c r="JNT258" s="287"/>
      <c r="JNU258" s="287"/>
      <c r="JNV258" s="287"/>
      <c r="JNW258" s="287"/>
      <c r="JNX258" s="287"/>
      <c r="JNY258" s="287"/>
      <c r="JNZ258" s="287"/>
      <c r="JOA258" s="287"/>
      <c r="JOB258" s="287"/>
      <c r="JOC258" s="287"/>
      <c r="JOD258" s="287"/>
      <c r="JOE258" s="287"/>
      <c r="JOF258" s="287"/>
      <c r="JOG258" s="287"/>
      <c r="JOH258" s="287"/>
      <c r="JOI258" s="287"/>
      <c r="JOJ258" s="287"/>
      <c r="JOK258" s="287"/>
      <c r="JOL258" s="287"/>
      <c r="JOM258" s="287"/>
      <c r="JON258" s="287"/>
      <c r="JOO258" s="287"/>
      <c r="JOP258" s="287"/>
      <c r="JOQ258" s="287"/>
      <c r="JOR258" s="287"/>
      <c r="JOS258" s="287"/>
      <c r="JOT258" s="287"/>
      <c r="JOU258" s="287"/>
      <c r="JOV258" s="287"/>
      <c r="JOW258" s="287"/>
      <c r="JOX258" s="287"/>
      <c r="JOY258" s="287"/>
      <c r="JOZ258" s="287"/>
      <c r="JPA258" s="287"/>
      <c r="JPB258" s="287"/>
      <c r="JPC258" s="287"/>
      <c r="JPD258" s="287"/>
      <c r="JPE258" s="287"/>
      <c r="JPF258" s="287"/>
      <c r="JPG258" s="287"/>
      <c r="JPH258" s="287"/>
      <c r="JPI258" s="287"/>
      <c r="JPJ258" s="287"/>
      <c r="JPK258" s="287"/>
      <c r="JPL258" s="287"/>
      <c r="JPM258" s="287"/>
      <c r="JPN258" s="287"/>
      <c r="JPO258" s="287"/>
      <c r="JPP258" s="287"/>
      <c r="JPQ258" s="287"/>
      <c r="JPR258" s="287"/>
      <c r="JPS258" s="287"/>
      <c r="JPT258" s="287"/>
      <c r="JPU258" s="287"/>
      <c r="JPV258" s="287"/>
      <c r="JPW258" s="287"/>
      <c r="JPX258" s="287"/>
      <c r="JPY258" s="287"/>
      <c r="JPZ258" s="287"/>
      <c r="JQA258" s="287"/>
      <c r="JQB258" s="287"/>
      <c r="JQC258" s="287"/>
      <c r="JQD258" s="287"/>
      <c r="JQE258" s="287"/>
      <c r="JQF258" s="287"/>
      <c r="JQG258" s="287"/>
      <c r="JQH258" s="287"/>
      <c r="JQI258" s="287"/>
      <c r="JQJ258" s="287"/>
      <c r="JQK258" s="287"/>
      <c r="JQL258" s="287"/>
      <c r="JQM258" s="287"/>
      <c r="JQN258" s="287"/>
      <c r="JQO258" s="287"/>
      <c r="JQP258" s="287"/>
      <c r="JQQ258" s="287"/>
      <c r="JQR258" s="287"/>
      <c r="JQS258" s="287"/>
      <c r="JQT258" s="287"/>
      <c r="JQU258" s="287"/>
      <c r="JQV258" s="287"/>
      <c r="JQW258" s="287"/>
      <c r="JQX258" s="287"/>
      <c r="JQY258" s="287"/>
      <c r="JQZ258" s="287"/>
      <c r="JRA258" s="287"/>
      <c r="JRB258" s="287"/>
      <c r="JRC258" s="287"/>
      <c r="JRD258" s="287"/>
      <c r="JRE258" s="287"/>
      <c r="JRF258" s="287"/>
      <c r="JRG258" s="287"/>
      <c r="JRH258" s="287"/>
      <c r="JRI258" s="287"/>
      <c r="JRJ258" s="287"/>
      <c r="JRK258" s="287"/>
      <c r="JRL258" s="287"/>
      <c r="JRM258" s="287"/>
      <c r="JRN258" s="287"/>
      <c r="JRO258" s="287"/>
      <c r="JRP258" s="287"/>
      <c r="JRQ258" s="287"/>
      <c r="JRR258" s="287"/>
      <c r="JRS258" s="287"/>
      <c r="JRT258" s="287"/>
      <c r="JRU258" s="287"/>
      <c r="JRV258" s="287"/>
      <c r="JRW258" s="287"/>
      <c r="JRX258" s="287"/>
      <c r="JRY258" s="287"/>
      <c r="JRZ258" s="287"/>
      <c r="JSA258" s="287"/>
      <c r="JSB258" s="287"/>
      <c r="JSC258" s="287"/>
      <c r="JSD258" s="287"/>
      <c r="JSE258" s="287"/>
      <c r="JSF258" s="287"/>
      <c r="JSG258" s="287"/>
      <c r="JSH258" s="287"/>
      <c r="JSI258" s="287"/>
      <c r="JSJ258" s="287"/>
      <c r="JSK258" s="287"/>
      <c r="JSL258" s="287"/>
      <c r="JSM258" s="287"/>
      <c r="JSN258" s="287"/>
      <c r="JSO258" s="287"/>
      <c r="JSP258" s="287"/>
      <c r="JSQ258" s="287"/>
      <c r="JSR258" s="287"/>
      <c r="JSS258" s="287"/>
      <c r="JST258" s="287"/>
      <c r="JSU258" s="287"/>
      <c r="JSV258" s="287"/>
      <c r="JSW258" s="287"/>
      <c r="JSX258" s="287"/>
      <c r="JSY258" s="287"/>
      <c r="JSZ258" s="287"/>
      <c r="JTA258" s="287"/>
      <c r="JTB258" s="287"/>
      <c r="JTC258" s="287"/>
      <c r="JTD258" s="287"/>
      <c r="JTE258" s="287"/>
      <c r="JTF258" s="287"/>
      <c r="JTG258" s="287"/>
      <c r="JTH258" s="287"/>
      <c r="JTI258" s="287"/>
      <c r="JTJ258" s="287"/>
      <c r="JTK258" s="287"/>
      <c r="JTL258" s="287"/>
      <c r="JTM258" s="287"/>
      <c r="JTN258" s="287"/>
      <c r="JTO258" s="287"/>
      <c r="JTP258" s="287"/>
      <c r="JTQ258" s="287"/>
      <c r="JTR258" s="287"/>
      <c r="JTS258" s="287"/>
      <c r="JTT258" s="287"/>
      <c r="JTU258" s="287"/>
      <c r="JTV258" s="287"/>
      <c r="JTW258" s="287"/>
      <c r="JTX258" s="287"/>
      <c r="JTY258" s="287"/>
      <c r="JTZ258" s="287"/>
      <c r="JUA258" s="287"/>
      <c r="JUB258" s="287"/>
      <c r="JUC258" s="287"/>
      <c r="JUD258" s="287"/>
      <c r="JUE258" s="287"/>
      <c r="JUF258" s="287"/>
      <c r="JUG258" s="287"/>
      <c r="JUH258" s="287"/>
      <c r="JUI258" s="287"/>
      <c r="JUJ258" s="287"/>
      <c r="JUK258" s="287"/>
      <c r="JUL258" s="287"/>
      <c r="JUM258" s="287"/>
      <c r="JUN258" s="287"/>
      <c r="JUO258" s="287"/>
      <c r="JUP258" s="287"/>
      <c r="JUQ258" s="287"/>
      <c r="JUR258" s="287"/>
      <c r="JUS258" s="287"/>
      <c r="JUT258" s="287"/>
      <c r="JUU258" s="287"/>
      <c r="JUV258" s="287"/>
      <c r="JUW258" s="287"/>
      <c r="JUX258" s="287"/>
      <c r="JUY258" s="287"/>
      <c r="JUZ258" s="287"/>
      <c r="JVA258" s="287"/>
      <c r="JVB258" s="287"/>
      <c r="JVC258" s="287"/>
      <c r="JVD258" s="287"/>
      <c r="JVE258" s="287"/>
      <c r="JVF258" s="287"/>
      <c r="JVG258" s="287"/>
      <c r="JVH258" s="287"/>
      <c r="JVI258" s="287"/>
      <c r="JVJ258" s="287"/>
      <c r="JVK258" s="287"/>
      <c r="JVL258" s="287"/>
      <c r="JVM258" s="287"/>
      <c r="JVN258" s="287"/>
      <c r="JVO258" s="287"/>
      <c r="JVP258" s="287"/>
      <c r="JVQ258" s="287"/>
      <c r="JVR258" s="287"/>
      <c r="JVS258" s="287"/>
      <c r="JVT258" s="287"/>
      <c r="JVU258" s="287"/>
      <c r="JVV258" s="287"/>
      <c r="JVW258" s="287"/>
      <c r="JVX258" s="287"/>
      <c r="JVY258" s="287"/>
      <c r="JVZ258" s="287"/>
      <c r="JWA258" s="287"/>
      <c r="JWB258" s="287"/>
      <c r="JWC258" s="287"/>
      <c r="JWD258" s="287"/>
      <c r="JWE258" s="287"/>
      <c r="JWF258" s="287"/>
      <c r="JWG258" s="287"/>
      <c r="JWH258" s="287"/>
      <c r="JWI258" s="287"/>
      <c r="JWJ258" s="287"/>
      <c r="JWK258" s="287"/>
      <c r="JWL258" s="287"/>
      <c r="JWM258" s="287"/>
      <c r="JWN258" s="287"/>
      <c r="JWO258" s="287"/>
      <c r="JWP258" s="287"/>
      <c r="JWQ258" s="287"/>
      <c r="JWR258" s="287"/>
      <c r="JWS258" s="287"/>
      <c r="JWT258" s="287"/>
      <c r="JWU258" s="287"/>
      <c r="JWV258" s="287"/>
      <c r="JWW258" s="287"/>
      <c r="JWX258" s="287"/>
      <c r="JWY258" s="287"/>
      <c r="JWZ258" s="287"/>
      <c r="JXA258" s="287"/>
      <c r="JXB258" s="287"/>
      <c r="JXC258" s="287"/>
      <c r="JXD258" s="287"/>
      <c r="JXE258" s="287"/>
      <c r="JXF258" s="287"/>
      <c r="JXG258" s="287"/>
      <c r="JXH258" s="287"/>
      <c r="JXI258" s="287"/>
      <c r="JXJ258" s="287"/>
      <c r="JXK258" s="287"/>
      <c r="JXL258" s="287"/>
      <c r="JXM258" s="287"/>
      <c r="JXN258" s="287"/>
      <c r="JXO258" s="287"/>
      <c r="JXP258" s="287"/>
      <c r="JXQ258" s="287"/>
      <c r="JXR258" s="287"/>
      <c r="JXS258" s="287"/>
      <c r="JXT258" s="287"/>
      <c r="JXU258" s="287"/>
      <c r="JXV258" s="287"/>
      <c r="JXW258" s="287"/>
      <c r="JXX258" s="287"/>
      <c r="JXY258" s="287"/>
      <c r="JXZ258" s="287"/>
      <c r="JYA258" s="287"/>
      <c r="JYB258" s="287"/>
      <c r="JYC258" s="287"/>
      <c r="JYD258" s="287"/>
      <c r="JYE258" s="287"/>
      <c r="JYF258" s="287"/>
      <c r="JYG258" s="287"/>
      <c r="JYH258" s="287"/>
      <c r="JYI258" s="287"/>
      <c r="JYJ258" s="287"/>
      <c r="JYK258" s="287"/>
      <c r="JYL258" s="287"/>
      <c r="JYM258" s="287"/>
      <c r="JYN258" s="287"/>
      <c r="JYO258" s="287"/>
      <c r="JYP258" s="287"/>
      <c r="JYQ258" s="287"/>
      <c r="JYR258" s="287"/>
      <c r="JYS258" s="287"/>
      <c r="JYT258" s="287"/>
      <c r="JYU258" s="287"/>
      <c r="JYV258" s="287"/>
      <c r="JYW258" s="287"/>
      <c r="JYX258" s="287"/>
      <c r="JYY258" s="287"/>
      <c r="JYZ258" s="287"/>
      <c r="JZA258" s="287"/>
      <c r="JZB258" s="287"/>
      <c r="JZC258" s="287"/>
      <c r="JZD258" s="287"/>
      <c r="JZE258" s="287"/>
      <c r="JZF258" s="287"/>
      <c r="JZG258" s="287"/>
      <c r="JZH258" s="287"/>
      <c r="JZI258" s="287"/>
      <c r="JZJ258" s="287"/>
      <c r="JZK258" s="287"/>
      <c r="JZL258" s="287"/>
      <c r="JZM258" s="287"/>
      <c r="JZN258" s="287"/>
      <c r="JZO258" s="287"/>
      <c r="JZP258" s="287"/>
      <c r="JZQ258" s="287"/>
      <c r="JZR258" s="287"/>
      <c r="JZS258" s="287"/>
      <c r="JZT258" s="287"/>
      <c r="JZU258" s="287"/>
      <c r="JZV258" s="287"/>
      <c r="JZW258" s="287"/>
      <c r="JZX258" s="287"/>
      <c r="JZY258" s="287"/>
      <c r="JZZ258" s="287"/>
      <c r="KAA258" s="287"/>
      <c r="KAB258" s="287"/>
      <c r="KAC258" s="287"/>
      <c r="KAD258" s="287"/>
      <c r="KAE258" s="287"/>
      <c r="KAF258" s="287"/>
      <c r="KAG258" s="287"/>
      <c r="KAH258" s="287"/>
      <c r="KAI258" s="287"/>
      <c r="KAJ258" s="287"/>
      <c r="KAK258" s="287"/>
      <c r="KAL258" s="287"/>
      <c r="KAM258" s="287"/>
      <c r="KAN258" s="287"/>
      <c r="KAO258" s="287"/>
      <c r="KAP258" s="287"/>
      <c r="KAQ258" s="287"/>
      <c r="KAR258" s="287"/>
      <c r="KAS258" s="287"/>
      <c r="KAT258" s="287"/>
      <c r="KAU258" s="287"/>
      <c r="KAV258" s="287"/>
      <c r="KAW258" s="287"/>
      <c r="KAX258" s="287"/>
      <c r="KAY258" s="287"/>
      <c r="KAZ258" s="287"/>
      <c r="KBA258" s="287"/>
      <c r="KBB258" s="287"/>
      <c r="KBC258" s="287"/>
      <c r="KBD258" s="287"/>
      <c r="KBE258" s="287"/>
      <c r="KBF258" s="287"/>
      <c r="KBG258" s="287"/>
      <c r="KBH258" s="287"/>
      <c r="KBI258" s="287"/>
      <c r="KBJ258" s="287"/>
      <c r="KBK258" s="287"/>
      <c r="KBL258" s="287"/>
      <c r="KBM258" s="287"/>
      <c r="KBN258" s="287"/>
      <c r="KBO258" s="287"/>
      <c r="KBP258" s="287"/>
      <c r="KBQ258" s="287"/>
      <c r="KBR258" s="287"/>
      <c r="KBS258" s="287"/>
      <c r="KBT258" s="287"/>
      <c r="KBU258" s="287"/>
      <c r="KBV258" s="287"/>
      <c r="KBW258" s="287"/>
      <c r="KBX258" s="287"/>
      <c r="KBY258" s="287"/>
      <c r="KBZ258" s="287"/>
      <c r="KCA258" s="287"/>
      <c r="KCB258" s="287"/>
      <c r="KCC258" s="287"/>
      <c r="KCD258" s="287"/>
      <c r="KCE258" s="287"/>
      <c r="KCF258" s="287"/>
      <c r="KCG258" s="287"/>
      <c r="KCH258" s="287"/>
      <c r="KCI258" s="287"/>
      <c r="KCJ258" s="287"/>
      <c r="KCK258" s="287"/>
      <c r="KCL258" s="287"/>
      <c r="KCM258" s="287"/>
      <c r="KCN258" s="287"/>
      <c r="KCO258" s="287"/>
      <c r="KCP258" s="287"/>
      <c r="KCQ258" s="287"/>
      <c r="KCR258" s="287"/>
      <c r="KCS258" s="287"/>
      <c r="KCT258" s="287"/>
      <c r="KCU258" s="287"/>
      <c r="KCV258" s="287"/>
      <c r="KCW258" s="287"/>
      <c r="KCX258" s="287"/>
      <c r="KCY258" s="287"/>
      <c r="KCZ258" s="287"/>
      <c r="KDA258" s="287"/>
      <c r="KDB258" s="287"/>
      <c r="KDC258" s="287"/>
      <c r="KDD258" s="287"/>
      <c r="KDE258" s="287"/>
      <c r="KDF258" s="287"/>
      <c r="KDG258" s="287"/>
      <c r="KDH258" s="287"/>
      <c r="KDI258" s="287"/>
      <c r="KDJ258" s="287"/>
      <c r="KDK258" s="287"/>
      <c r="KDL258" s="287"/>
      <c r="KDM258" s="287"/>
      <c r="KDN258" s="287"/>
      <c r="KDO258" s="287"/>
      <c r="KDP258" s="287"/>
      <c r="KDQ258" s="287"/>
      <c r="KDR258" s="287"/>
      <c r="KDS258" s="287"/>
      <c r="KDT258" s="287"/>
      <c r="KDU258" s="287"/>
      <c r="KDV258" s="287"/>
      <c r="KDW258" s="287"/>
      <c r="KDX258" s="287"/>
      <c r="KDY258" s="287"/>
      <c r="KDZ258" s="287"/>
      <c r="KEA258" s="287"/>
      <c r="KEB258" s="287"/>
      <c r="KEC258" s="287"/>
      <c r="KED258" s="287"/>
      <c r="KEE258" s="287"/>
      <c r="KEF258" s="287"/>
      <c r="KEG258" s="287"/>
      <c r="KEH258" s="287"/>
      <c r="KEI258" s="287"/>
      <c r="KEJ258" s="287"/>
      <c r="KEK258" s="287"/>
      <c r="KEL258" s="287"/>
      <c r="KEM258" s="287"/>
      <c r="KEN258" s="287"/>
      <c r="KEO258" s="287"/>
      <c r="KEP258" s="287"/>
      <c r="KEQ258" s="287"/>
      <c r="KER258" s="287"/>
      <c r="KES258" s="287"/>
      <c r="KET258" s="287"/>
      <c r="KEU258" s="287"/>
      <c r="KEV258" s="287"/>
      <c r="KEW258" s="287"/>
      <c r="KEX258" s="287"/>
      <c r="KEY258" s="287"/>
      <c r="KEZ258" s="287"/>
      <c r="KFA258" s="287"/>
      <c r="KFB258" s="287"/>
      <c r="KFC258" s="287"/>
      <c r="KFD258" s="287"/>
      <c r="KFE258" s="287"/>
      <c r="KFF258" s="287"/>
      <c r="KFG258" s="287"/>
      <c r="KFH258" s="287"/>
      <c r="KFI258" s="287"/>
      <c r="KFJ258" s="287"/>
      <c r="KFK258" s="287"/>
      <c r="KFL258" s="287"/>
      <c r="KFM258" s="287"/>
      <c r="KFN258" s="287"/>
      <c r="KFO258" s="287"/>
      <c r="KFP258" s="287"/>
      <c r="KFQ258" s="287"/>
      <c r="KFR258" s="287"/>
      <c r="KFS258" s="287"/>
      <c r="KFT258" s="287"/>
      <c r="KFU258" s="287"/>
      <c r="KFV258" s="287"/>
      <c r="KFW258" s="287"/>
      <c r="KFX258" s="287"/>
      <c r="KFY258" s="287"/>
      <c r="KFZ258" s="287"/>
      <c r="KGA258" s="287"/>
      <c r="KGB258" s="287"/>
      <c r="KGC258" s="287"/>
      <c r="KGD258" s="287"/>
      <c r="KGE258" s="287"/>
      <c r="KGF258" s="287"/>
      <c r="KGG258" s="287"/>
      <c r="KGH258" s="287"/>
      <c r="KGI258" s="287"/>
      <c r="KGJ258" s="287"/>
      <c r="KGK258" s="287"/>
      <c r="KGL258" s="287"/>
      <c r="KGM258" s="287"/>
      <c r="KGN258" s="287"/>
      <c r="KGO258" s="287"/>
      <c r="KGP258" s="287"/>
      <c r="KGQ258" s="287"/>
      <c r="KGR258" s="287"/>
      <c r="KGS258" s="287"/>
      <c r="KGT258" s="287"/>
      <c r="KGU258" s="287"/>
      <c r="KGV258" s="287"/>
      <c r="KGW258" s="287"/>
      <c r="KGX258" s="287"/>
      <c r="KGY258" s="287"/>
      <c r="KGZ258" s="287"/>
      <c r="KHA258" s="287"/>
      <c r="KHB258" s="287"/>
      <c r="KHC258" s="287"/>
      <c r="KHD258" s="287"/>
      <c r="KHE258" s="287"/>
      <c r="KHF258" s="287"/>
      <c r="KHG258" s="287"/>
      <c r="KHH258" s="287"/>
      <c r="KHI258" s="287"/>
      <c r="KHJ258" s="287"/>
      <c r="KHK258" s="287"/>
      <c r="KHL258" s="287"/>
      <c r="KHM258" s="287"/>
      <c r="KHN258" s="287"/>
      <c r="KHO258" s="287"/>
      <c r="KHP258" s="287"/>
      <c r="KHQ258" s="287"/>
      <c r="KHR258" s="287"/>
      <c r="KHS258" s="287"/>
      <c r="KHT258" s="287"/>
      <c r="KHU258" s="287"/>
      <c r="KHV258" s="287"/>
      <c r="KHW258" s="287"/>
      <c r="KHX258" s="287"/>
      <c r="KHY258" s="287"/>
      <c r="KHZ258" s="287"/>
      <c r="KIA258" s="287"/>
      <c r="KIB258" s="287"/>
      <c r="KIC258" s="287"/>
      <c r="KID258" s="287"/>
      <c r="KIE258" s="287"/>
      <c r="KIF258" s="287"/>
      <c r="KIG258" s="287"/>
      <c r="KIH258" s="287"/>
      <c r="KII258" s="287"/>
      <c r="KIJ258" s="287"/>
      <c r="KIK258" s="287"/>
      <c r="KIL258" s="287"/>
      <c r="KIM258" s="287"/>
      <c r="KIN258" s="287"/>
      <c r="KIO258" s="287"/>
      <c r="KIP258" s="287"/>
      <c r="KIQ258" s="287"/>
      <c r="KIR258" s="287"/>
      <c r="KIS258" s="287"/>
      <c r="KIT258" s="287"/>
      <c r="KIU258" s="287"/>
      <c r="KIV258" s="287"/>
      <c r="KIW258" s="287"/>
      <c r="KIX258" s="287"/>
      <c r="KIY258" s="287"/>
      <c r="KIZ258" s="287"/>
      <c r="KJA258" s="287"/>
      <c r="KJB258" s="287"/>
      <c r="KJC258" s="287"/>
      <c r="KJD258" s="287"/>
      <c r="KJE258" s="287"/>
      <c r="KJF258" s="287"/>
      <c r="KJG258" s="287"/>
      <c r="KJH258" s="287"/>
      <c r="KJI258" s="287"/>
      <c r="KJJ258" s="287"/>
      <c r="KJK258" s="287"/>
      <c r="KJL258" s="287"/>
      <c r="KJM258" s="287"/>
      <c r="KJN258" s="287"/>
      <c r="KJO258" s="287"/>
      <c r="KJP258" s="287"/>
      <c r="KJQ258" s="287"/>
      <c r="KJR258" s="287"/>
      <c r="KJS258" s="287"/>
      <c r="KJT258" s="287"/>
      <c r="KJU258" s="287"/>
      <c r="KJV258" s="287"/>
      <c r="KJW258" s="287"/>
      <c r="KJX258" s="287"/>
      <c r="KJY258" s="287"/>
      <c r="KJZ258" s="287"/>
      <c r="KKA258" s="287"/>
      <c r="KKB258" s="287"/>
      <c r="KKC258" s="287"/>
      <c r="KKD258" s="287"/>
      <c r="KKE258" s="287"/>
      <c r="KKF258" s="287"/>
      <c r="KKG258" s="287"/>
      <c r="KKH258" s="287"/>
      <c r="KKI258" s="287"/>
      <c r="KKJ258" s="287"/>
      <c r="KKK258" s="287"/>
      <c r="KKL258" s="287"/>
      <c r="KKM258" s="287"/>
      <c r="KKN258" s="287"/>
      <c r="KKO258" s="287"/>
      <c r="KKP258" s="287"/>
      <c r="KKQ258" s="287"/>
      <c r="KKR258" s="287"/>
      <c r="KKS258" s="287"/>
      <c r="KKT258" s="287"/>
      <c r="KKU258" s="287"/>
      <c r="KKV258" s="287"/>
      <c r="KKW258" s="287"/>
      <c r="KKX258" s="287"/>
      <c r="KKY258" s="287"/>
      <c r="KKZ258" s="287"/>
      <c r="KLA258" s="287"/>
      <c r="KLB258" s="287"/>
      <c r="KLC258" s="287"/>
      <c r="KLD258" s="287"/>
      <c r="KLE258" s="287"/>
      <c r="KLF258" s="287"/>
      <c r="KLG258" s="287"/>
      <c r="KLH258" s="287"/>
      <c r="KLI258" s="287"/>
      <c r="KLJ258" s="287"/>
      <c r="KLK258" s="287"/>
      <c r="KLL258" s="287"/>
      <c r="KLM258" s="287"/>
      <c r="KLN258" s="287"/>
      <c r="KLO258" s="287"/>
      <c r="KLP258" s="287"/>
      <c r="KLQ258" s="287"/>
      <c r="KLR258" s="287"/>
      <c r="KLS258" s="287"/>
      <c r="KLT258" s="287"/>
      <c r="KLU258" s="287"/>
      <c r="KLV258" s="287"/>
      <c r="KLW258" s="287"/>
      <c r="KLX258" s="287"/>
      <c r="KLY258" s="287"/>
      <c r="KLZ258" s="287"/>
      <c r="KMA258" s="287"/>
      <c r="KMB258" s="287"/>
      <c r="KMC258" s="287"/>
      <c r="KMD258" s="287"/>
      <c r="KME258" s="287"/>
      <c r="KMF258" s="287"/>
      <c r="KMG258" s="287"/>
      <c r="KMH258" s="287"/>
      <c r="KMI258" s="287"/>
      <c r="KMJ258" s="287"/>
      <c r="KMK258" s="287"/>
      <c r="KML258" s="287"/>
      <c r="KMM258" s="287"/>
      <c r="KMN258" s="287"/>
      <c r="KMO258" s="287"/>
      <c r="KMP258" s="287"/>
      <c r="KMQ258" s="287"/>
      <c r="KMR258" s="287"/>
      <c r="KMS258" s="287"/>
      <c r="KMT258" s="287"/>
      <c r="KMU258" s="287"/>
      <c r="KMV258" s="287"/>
      <c r="KMW258" s="287"/>
      <c r="KMX258" s="287"/>
      <c r="KMY258" s="287"/>
      <c r="KMZ258" s="287"/>
      <c r="KNA258" s="287"/>
      <c r="KNB258" s="287"/>
      <c r="KNC258" s="287"/>
      <c r="KND258" s="287"/>
      <c r="KNE258" s="287"/>
      <c r="KNF258" s="287"/>
      <c r="KNG258" s="287"/>
      <c r="KNH258" s="287"/>
      <c r="KNI258" s="287"/>
      <c r="KNJ258" s="287"/>
      <c r="KNK258" s="287"/>
      <c r="KNL258" s="287"/>
      <c r="KNM258" s="287"/>
      <c r="KNN258" s="287"/>
      <c r="KNO258" s="287"/>
      <c r="KNP258" s="287"/>
      <c r="KNQ258" s="287"/>
      <c r="KNR258" s="287"/>
      <c r="KNS258" s="287"/>
      <c r="KNT258" s="287"/>
      <c r="KNU258" s="287"/>
      <c r="KNV258" s="287"/>
      <c r="KNW258" s="287"/>
      <c r="KNX258" s="287"/>
      <c r="KNY258" s="287"/>
      <c r="KNZ258" s="287"/>
      <c r="KOA258" s="287"/>
      <c r="KOB258" s="287"/>
      <c r="KOC258" s="287"/>
      <c r="KOD258" s="287"/>
      <c r="KOE258" s="287"/>
      <c r="KOF258" s="287"/>
      <c r="KOG258" s="287"/>
      <c r="KOH258" s="287"/>
      <c r="KOI258" s="287"/>
      <c r="KOJ258" s="287"/>
      <c r="KOK258" s="287"/>
      <c r="KOL258" s="287"/>
      <c r="KOM258" s="287"/>
      <c r="KON258" s="287"/>
      <c r="KOO258" s="287"/>
      <c r="KOP258" s="287"/>
      <c r="KOQ258" s="287"/>
      <c r="KOR258" s="287"/>
      <c r="KOS258" s="287"/>
      <c r="KOT258" s="287"/>
      <c r="KOU258" s="287"/>
      <c r="KOV258" s="287"/>
      <c r="KOW258" s="287"/>
      <c r="KOX258" s="287"/>
      <c r="KOY258" s="287"/>
      <c r="KOZ258" s="287"/>
      <c r="KPA258" s="287"/>
      <c r="KPB258" s="287"/>
      <c r="KPC258" s="287"/>
      <c r="KPD258" s="287"/>
      <c r="KPE258" s="287"/>
      <c r="KPF258" s="287"/>
      <c r="KPG258" s="287"/>
      <c r="KPH258" s="287"/>
      <c r="KPI258" s="287"/>
      <c r="KPJ258" s="287"/>
      <c r="KPK258" s="287"/>
      <c r="KPL258" s="287"/>
      <c r="KPM258" s="287"/>
      <c r="KPN258" s="287"/>
      <c r="KPO258" s="287"/>
      <c r="KPP258" s="287"/>
      <c r="KPQ258" s="287"/>
      <c r="KPR258" s="287"/>
      <c r="KPS258" s="287"/>
      <c r="KPT258" s="287"/>
      <c r="KPU258" s="287"/>
      <c r="KPV258" s="287"/>
      <c r="KPW258" s="287"/>
      <c r="KPX258" s="287"/>
      <c r="KPY258" s="287"/>
      <c r="KPZ258" s="287"/>
      <c r="KQA258" s="287"/>
      <c r="KQB258" s="287"/>
      <c r="KQC258" s="287"/>
      <c r="KQD258" s="287"/>
      <c r="KQE258" s="287"/>
      <c r="KQF258" s="287"/>
      <c r="KQG258" s="287"/>
      <c r="KQH258" s="287"/>
      <c r="KQI258" s="287"/>
      <c r="KQJ258" s="287"/>
      <c r="KQK258" s="287"/>
      <c r="KQL258" s="287"/>
      <c r="KQM258" s="287"/>
      <c r="KQN258" s="287"/>
      <c r="KQO258" s="287"/>
      <c r="KQP258" s="287"/>
      <c r="KQQ258" s="287"/>
      <c r="KQR258" s="287"/>
      <c r="KQS258" s="287"/>
      <c r="KQT258" s="287"/>
      <c r="KQU258" s="287"/>
      <c r="KQV258" s="287"/>
      <c r="KQW258" s="287"/>
      <c r="KQX258" s="287"/>
      <c r="KQY258" s="287"/>
      <c r="KQZ258" s="287"/>
      <c r="KRA258" s="287"/>
      <c r="KRB258" s="287"/>
      <c r="KRC258" s="287"/>
      <c r="KRD258" s="287"/>
      <c r="KRE258" s="287"/>
      <c r="KRF258" s="287"/>
      <c r="KRG258" s="287"/>
      <c r="KRH258" s="287"/>
      <c r="KRI258" s="287"/>
      <c r="KRJ258" s="287"/>
      <c r="KRK258" s="287"/>
      <c r="KRL258" s="287"/>
      <c r="KRM258" s="287"/>
      <c r="KRN258" s="287"/>
      <c r="KRO258" s="287"/>
      <c r="KRP258" s="287"/>
      <c r="KRQ258" s="287"/>
      <c r="KRR258" s="287"/>
      <c r="KRS258" s="287"/>
      <c r="KRT258" s="287"/>
      <c r="KRU258" s="287"/>
      <c r="KRV258" s="287"/>
      <c r="KRW258" s="287"/>
      <c r="KRX258" s="287"/>
      <c r="KRY258" s="287"/>
      <c r="KRZ258" s="287"/>
      <c r="KSA258" s="287"/>
      <c r="KSB258" s="287"/>
      <c r="KSC258" s="287"/>
      <c r="KSD258" s="287"/>
      <c r="KSE258" s="287"/>
      <c r="KSF258" s="287"/>
      <c r="KSG258" s="287"/>
      <c r="KSH258" s="287"/>
      <c r="KSI258" s="287"/>
      <c r="KSJ258" s="287"/>
      <c r="KSK258" s="287"/>
      <c r="KSL258" s="287"/>
      <c r="KSM258" s="287"/>
      <c r="KSN258" s="287"/>
      <c r="KSO258" s="287"/>
      <c r="KSP258" s="287"/>
      <c r="KSQ258" s="287"/>
      <c r="KSR258" s="287"/>
      <c r="KSS258" s="287"/>
      <c r="KST258" s="287"/>
      <c r="KSU258" s="287"/>
      <c r="KSV258" s="287"/>
      <c r="KSW258" s="287"/>
      <c r="KSX258" s="287"/>
      <c r="KSY258" s="287"/>
      <c r="KSZ258" s="287"/>
      <c r="KTA258" s="287"/>
      <c r="KTB258" s="287"/>
      <c r="KTC258" s="287"/>
      <c r="KTD258" s="287"/>
      <c r="KTE258" s="287"/>
      <c r="KTF258" s="287"/>
      <c r="KTG258" s="287"/>
      <c r="KTH258" s="287"/>
      <c r="KTI258" s="287"/>
      <c r="KTJ258" s="287"/>
      <c r="KTK258" s="287"/>
      <c r="KTL258" s="287"/>
      <c r="KTM258" s="287"/>
      <c r="KTN258" s="287"/>
      <c r="KTO258" s="287"/>
      <c r="KTP258" s="287"/>
      <c r="KTQ258" s="287"/>
      <c r="KTR258" s="287"/>
      <c r="KTS258" s="287"/>
      <c r="KTT258" s="287"/>
      <c r="KTU258" s="287"/>
      <c r="KTV258" s="287"/>
      <c r="KTW258" s="287"/>
      <c r="KTX258" s="287"/>
      <c r="KTY258" s="287"/>
      <c r="KTZ258" s="287"/>
      <c r="KUA258" s="287"/>
      <c r="KUB258" s="287"/>
      <c r="KUC258" s="287"/>
      <c r="KUD258" s="287"/>
      <c r="KUE258" s="287"/>
      <c r="KUF258" s="287"/>
      <c r="KUG258" s="287"/>
      <c r="KUH258" s="287"/>
      <c r="KUI258" s="287"/>
      <c r="KUJ258" s="287"/>
      <c r="KUK258" s="287"/>
      <c r="KUL258" s="287"/>
      <c r="KUM258" s="287"/>
      <c r="KUN258" s="287"/>
      <c r="KUO258" s="287"/>
      <c r="KUP258" s="287"/>
      <c r="KUQ258" s="287"/>
      <c r="KUR258" s="287"/>
      <c r="KUS258" s="287"/>
      <c r="KUT258" s="287"/>
      <c r="KUU258" s="287"/>
      <c r="KUV258" s="287"/>
      <c r="KUW258" s="287"/>
      <c r="KUX258" s="287"/>
      <c r="KUY258" s="287"/>
      <c r="KUZ258" s="287"/>
      <c r="KVA258" s="287"/>
      <c r="KVB258" s="287"/>
      <c r="KVC258" s="287"/>
      <c r="KVD258" s="287"/>
      <c r="KVE258" s="287"/>
      <c r="KVF258" s="287"/>
      <c r="KVG258" s="287"/>
      <c r="KVH258" s="287"/>
      <c r="KVI258" s="287"/>
      <c r="KVJ258" s="287"/>
      <c r="KVK258" s="287"/>
      <c r="KVL258" s="287"/>
      <c r="KVM258" s="287"/>
      <c r="KVN258" s="287"/>
      <c r="KVO258" s="287"/>
      <c r="KVP258" s="287"/>
      <c r="KVQ258" s="287"/>
      <c r="KVR258" s="287"/>
      <c r="KVS258" s="287"/>
      <c r="KVT258" s="287"/>
      <c r="KVU258" s="287"/>
      <c r="KVV258" s="287"/>
      <c r="KVW258" s="287"/>
      <c r="KVX258" s="287"/>
      <c r="KVY258" s="287"/>
      <c r="KVZ258" s="287"/>
      <c r="KWA258" s="287"/>
      <c r="KWB258" s="287"/>
      <c r="KWC258" s="287"/>
      <c r="KWD258" s="287"/>
      <c r="KWE258" s="287"/>
      <c r="KWF258" s="287"/>
      <c r="KWG258" s="287"/>
      <c r="KWH258" s="287"/>
      <c r="KWI258" s="287"/>
      <c r="KWJ258" s="287"/>
      <c r="KWK258" s="287"/>
      <c r="KWL258" s="287"/>
      <c r="KWM258" s="287"/>
      <c r="KWN258" s="287"/>
      <c r="KWO258" s="287"/>
      <c r="KWP258" s="287"/>
      <c r="KWQ258" s="287"/>
      <c r="KWR258" s="287"/>
      <c r="KWS258" s="287"/>
      <c r="KWT258" s="287"/>
      <c r="KWU258" s="287"/>
      <c r="KWV258" s="287"/>
      <c r="KWW258" s="287"/>
      <c r="KWX258" s="287"/>
      <c r="KWY258" s="287"/>
      <c r="KWZ258" s="287"/>
      <c r="KXA258" s="287"/>
      <c r="KXB258" s="287"/>
      <c r="KXC258" s="287"/>
      <c r="KXD258" s="287"/>
      <c r="KXE258" s="287"/>
      <c r="KXF258" s="287"/>
      <c r="KXG258" s="287"/>
      <c r="KXH258" s="287"/>
      <c r="KXI258" s="287"/>
      <c r="KXJ258" s="287"/>
      <c r="KXK258" s="287"/>
      <c r="KXL258" s="287"/>
      <c r="KXM258" s="287"/>
      <c r="KXN258" s="287"/>
      <c r="KXO258" s="287"/>
      <c r="KXP258" s="287"/>
      <c r="KXQ258" s="287"/>
      <c r="KXR258" s="287"/>
      <c r="KXS258" s="287"/>
      <c r="KXT258" s="287"/>
      <c r="KXU258" s="287"/>
      <c r="KXV258" s="287"/>
      <c r="KXW258" s="287"/>
      <c r="KXX258" s="287"/>
      <c r="KXY258" s="287"/>
      <c r="KXZ258" s="287"/>
      <c r="KYA258" s="287"/>
      <c r="KYB258" s="287"/>
      <c r="KYC258" s="287"/>
      <c r="KYD258" s="287"/>
      <c r="KYE258" s="287"/>
      <c r="KYF258" s="287"/>
      <c r="KYG258" s="287"/>
      <c r="KYH258" s="287"/>
      <c r="KYI258" s="287"/>
      <c r="KYJ258" s="287"/>
      <c r="KYK258" s="287"/>
      <c r="KYL258" s="287"/>
      <c r="KYM258" s="287"/>
      <c r="KYN258" s="287"/>
      <c r="KYO258" s="287"/>
      <c r="KYP258" s="287"/>
      <c r="KYQ258" s="287"/>
      <c r="KYR258" s="287"/>
      <c r="KYS258" s="287"/>
      <c r="KYT258" s="287"/>
      <c r="KYU258" s="287"/>
      <c r="KYV258" s="287"/>
      <c r="KYW258" s="287"/>
      <c r="KYX258" s="287"/>
      <c r="KYY258" s="287"/>
      <c r="KYZ258" s="287"/>
      <c r="KZA258" s="287"/>
      <c r="KZB258" s="287"/>
      <c r="KZC258" s="287"/>
      <c r="KZD258" s="287"/>
      <c r="KZE258" s="287"/>
      <c r="KZF258" s="287"/>
      <c r="KZG258" s="287"/>
      <c r="KZH258" s="287"/>
      <c r="KZI258" s="287"/>
      <c r="KZJ258" s="287"/>
      <c r="KZK258" s="287"/>
      <c r="KZL258" s="287"/>
      <c r="KZM258" s="287"/>
      <c r="KZN258" s="287"/>
      <c r="KZO258" s="287"/>
      <c r="KZP258" s="287"/>
      <c r="KZQ258" s="287"/>
      <c r="KZR258" s="287"/>
      <c r="KZS258" s="287"/>
      <c r="KZT258" s="287"/>
      <c r="KZU258" s="287"/>
      <c r="KZV258" s="287"/>
      <c r="KZW258" s="287"/>
      <c r="KZX258" s="287"/>
      <c r="KZY258" s="287"/>
      <c r="KZZ258" s="287"/>
      <c r="LAA258" s="287"/>
      <c r="LAB258" s="287"/>
      <c r="LAC258" s="287"/>
      <c r="LAD258" s="287"/>
      <c r="LAE258" s="287"/>
      <c r="LAF258" s="287"/>
      <c r="LAG258" s="287"/>
      <c r="LAH258" s="287"/>
      <c r="LAI258" s="287"/>
      <c r="LAJ258" s="287"/>
      <c r="LAK258" s="287"/>
      <c r="LAL258" s="287"/>
      <c r="LAM258" s="287"/>
      <c r="LAN258" s="287"/>
      <c r="LAO258" s="287"/>
      <c r="LAP258" s="287"/>
      <c r="LAQ258" s="287"/>
      <c r="LAR258" s="287"/>
      <c r="LAS258" s="287"/>
      <c r="LAT258" s="287"/>
      <c r="LAU258" s="287"/>
      <c r="LAV258" s="287"/>
      <c r="LAW258" s="287"/>
      <c r="LAX258" s="287"/>
      <c r="LAY258" s="287"/>
      <c r="LAZ258" s="287"/>
      <c r="LBA258" s="287"/>
      <c r="LBB258" s="287"/>
      <c r="LBC258" s="287"/>
      <c r="LBD258" s="287"/>
      <c r="LBE258" s="287"/>
      <c r="LBF258" s="287"/>
      <c r="LBG258" s="287"/>
      <c r="LBH258" s="287"/>
      <c r="LBI258" s="287"/>
      <c r="LBJ258" s="287"/>
      <c r="LBK258" s="287"/>
      <c r="LBL258" s="287"/>
      <c r="LBM258" s="287"/>
      <c r="LBN258" s="287"/>
      <c r="LBO258" s="287"/>
      <c r="LBP258" s="287"/>
      <c r="LBQ258" s="287"/>
      <c r="LBR258" s="287"/>
      <c r="LBS258" s="287"/>
      <c r="LBT258" s="287"/>
      <c r="LBU258" s="287"/>
      <c r="LBV258" s="287"/>
      <c r="LBW258" s="287"/>
      <c r="LBX258" s="287"/>
      <c r="LBY258" s="287"/>
      <c r="LBZ258" s="287"/>
      <c r="LCA258" s="287"/>
      <c r="LCB258" s="287"/>
      <c r="LCC258" s="287"/>
      <c r="LCD258" s="287"/>
      <c r="LCE258" s="287"/>
      <c r="LCF258" s="287"/>
      <c r="LCG258" s="287"/>
      <c r="LCH258" s="287"/>
      <c r="LCI258" s="287"/>
      <c r="LCJ258" s="287"/>
      <c r="LCK258" s="287"/>
      <c r="LCL258" s="287"/>
      <c r="LCM258" s="287"/>
      <c r="LCN258" s="287"/>
      <c r="LCO258" s="287"/>
      <c r="LCP258" s="287"/>
      <c r="LCQ258" s="287"/>
      <c r="LCR258" s="287"/>
      <c r="LCS258" s="287"/>
      <c r="LCT258" s="287"/>
      <c r="LCU258" s="287"/>
      <c r="LCV258" s="287"/>
      <c r="LCW258" s="287"/>
      <c r="LCX258" s="287"/>
      <c r="LCY258" s="287"/>
      <c r="LCZ258" s="287"/>
      <c r="LDA258" s="287"/>
      <c r="LDB258" s="287"/>
      <c r="LDC258" s="287"/>
      <c r="LDD258" s="287"/>
      <c r="LDE258" s="287"/>
      <c r="LDF258" s="287"/>
      <c r="LDG258" s="287"/>
      <c r="LDH258" s="287"/>
      <c r="LDI258" s="287"/>
      <c r="LDJ258" s="287"/>
      <c r="LDK258" s="287"/>
      <c r="LDL258" s="287"/>
      <c r="LDM258" s="287"/>
      <c r="LDN258" s="287"/>
      <c r="LDO258" s="287"/>
      <c r="LDP258" s="287"/>
      <c r="LDQ258" s="287"/>
      <c r="LDR258" s="287"/>
      <c r="LDS258" s="287"/>
      <c r="LDT258" s="287"/>
      <c r="LDU258" s="287"/>
      <c r="LDV258" s="287"/>
      <c r="LDW258" s="287"/>
      <c r="LDX258" s="287"/>
      <c r="LDY258" s="287"/>
      <c r="LDZ258" s="287"/>
      <c r="LEA258" s="287"/>
      <c r="LEB258" s="287"/>
      <c r="LEC258" s="287"/>
      <c r="LED258" s="287"/>
      <c r="LEE258" s="287"/>
      <c r="LEF258" s="287"/>
      <c r="LEG258" s="287"/>
      <c r="LEH258" s="287"/>
      <c r="LEI258" s="287"/>
      <c r="LEJ258" s="287"/>
      <c r="LEK258" s="287"/>
      <c r="LEL258" s="287"/>
      <c r="LEM258" s="287"/>
      <c r="LEN258" s="287"/>
      <c r="LEO258" s="287"/>
      <c r="LEP258" s="287"/>
      <c r="LEQ258" s="287"/>
      <c r="LER258" s="287"/>
      <c r="LES258" s="287"/>
      <c r="LET258" s="287"/>
      <c r="LEU258" s="287"/>
      <c r="LEV258" s="287"/>
      <c r="LEW258" s="287"/>
      <c r="LEX258" s="287"/>
      <c r="LEY258" s="287"/>
      <c r="LEZ258" s="287"/>
      <c r="LFA258" s="287"/>
      <c r="LFB258" s="287"/>
      <c r="LFC258" s="287"/>
      <c r="LFD258" s="287"/>
      <c r="LFE258" s="287"/>
      <c r="LFF258" s="287"/>
      <c r="LFG258" s="287"/>
      <c r="LFH258" s="287"/>
      <c r="LFI258" s="287"/>
      <c r="LFJ258" s="287"/>
      <c r="LFK258" s="287"/>
      <c r="LFL258" s="287"/>
      <c r="LFM258" s="287"/>
      <c r="LFN258" s="287"/>
      <c r="LFO258" s="287"/>
      <c r="LFP258" s="287"/>
      <c r="LFQ258" s="287"/>
      <c r="LFR258" s="287"/>
      <c r="LFS258" s="287"/>
      <c r="LFT258" s="287"/>
      <c r="LFU258" s="287"/>
      <c r="LFV258" s="287"/>
      <c r="LFW258" s="287"/>
      <c r="LFX258" s="287"/>
      <c r="LFY258" s="287"/>
      <c r="LFZ258" s="287"/>
      <c r="LGA258" s="287"/>
      <c r="LGB258" s="287"/>
      <c r="LGC258" s="287"/>
      <c r="LGD258" s="287"/>
      <c r="LGE258" s="287"/>
      <c r="LGF258" s="287"/>
      <c r="LGG258" s="287"/>
      <c r="LGH258" s="287"/>
      <c r="LGI258" s="287"/>
      <c r="LGJ258" s="287"/>
      <c r="LGK258" s="287"/>
      <c r="LGL258" s="287"/>
      <c r="LGM258" s="287"/>
      <c r="LGN258" s="287"/>
      <c r="LGO258" s="287"/>
      <c r="LGP258" s="287"/>
      <c r="LGQ258" s="287"/>
      <c r="LGR258" s="287"/>
      <c r="LGS258" s="287"/>
      <c r="LGT258" s="287"/>
      <c r="LGU258" s="287"/>
      <c r="LGV258" s="287"/>
      <c r="LGW258" s="287"/>
      <c r="LGX258" s="287"/>
      <c r="LGY258" s="287"/>
      <c r="LGZ258" s="287"/>
      <c r="LHA258" s="287"/>
      <c r="LHB258" s="287"/>
      <c r="LHC258" s="287"/>
      <c r="LHD258" s="287"/>
      <c r="LHE258" s="287"/>
      <c r="LHF258" s="287"/>
      <c r="LHG258" s="287"/>
      <c r="LHH258" s="287"/>
      <c r="LHI258" s="287"/>
      <c r="LHJ258" s="287"/>
      <c r="LHK258" s="287"/>
      <c r="LHL258" s="287"/>
      <c r="LHM258" s="287"/>
      <c r="LHN258" s="287"/>
      <c r="LHO258" s="287"/>
      <c r="LHP258" s="287"/>
      <c r="LHQ258" s="287"/>
      <c r="LHR258" s="287"/>
      <c r="LHS258" s="287"/>
      <c r="LHT258" s="287"/>
      <c r="LHU258" s="287"/>
      <c r="LHV258" s="287"/>
      <c r="LHW258" s="287"/>
      <c r="LHX258" s="287"/>
      <c r="LHY258" s="287"/>
      <c r="LHZ258" s="287"/>
      <c r="LIA258" s="287"/>
      <c r="LIB258" s="287"/>
      <c r="LIC258" s="287"/>
      <c r="LID258" s="287"/>
      <c r="LIE258" s="287"/>
      <c r="LIF258" s="287"/>
      <c r="LIG258" s="287"/>
      <c r="LIH258" s="287"/>
      <c r="LII258" s="287"/>
      <c r="LIJ258" s="287"/>
      <c r="LIK258" s="287"/>
      <c r="LIL258" s="287"/>
      <c r="LIM258" s="287"/>
      <c r="LIN258" s="287"/>
      <c r="LIO258" s="287"/>
      <c r="LIP258" s="287"/>
      <c r="LIQ258" s="287"/>
      <c r="LIR258" s="287"/>
      <c r="LIS258" s="287"/>
      <c r="LIT258" s="287"/>
      <c r="LIU258" s="287"/>
      <c r="LIV258" s="287"/>
      <c r="LIW258" s="287"/>
      <c r="LIX258" s="287"/>
      <c r="LIY258" s="287"/>
      <c r="LIZ258" s="287"/>
      <c r="LJA258" s="287"/>
      <c r="LJB258" s="287"/>
      <c r="LJC258" s="287"/>
      <c r="LJD258" s="287"/>
      <c r="LJE258" s="287"/>
      <c r="LJF258" s="287"/>
      <c r="LJG258" s="287"/>
      <c r="LJH258" s="287"/>
      <c r="LJI258" s="287"/>
      <c r="LJJ258" s="287"/>
      <c r="LJK258" s="287"/>
      <c r="LJL258" s="287"/>
      <c r="LJM258" s="287"/>
      <c r="LJN258" s="287"/>
      <c r="LJO258" s="287"/>
      <c r="LJP258" s="287"/>
      <c r="LJQ258" s="287"/>
      <c r="LJR258" s="287"/>
      <c r="LJS258" s="287"/>
      <c r="LJT258" s="287"/>
      <c r="LJU258" s="287"/>
      <c r="LJV258" s="287"/>
      <c r="LJW258" s="287"/>
      <c r="LJX258" s="287"/>
      <c r="LJY258" s="287"/>
      <c r="LJZ258" s="287"/>
      <c r="LKA258" s="287"/>
      <c r="LKB258" s="287"/>
      <c r="LKC258" s="287"/>
      <c r="LKD258" s="287"/>
      <c r="LKE258" s="287"/>
      <c r="LKF258" s="287"/>
      <c r="LKG258" s="287"/>
      <c r="LKH258" s="287"/>
      <c r="LKI258" s="287"/>
      <c r="LKJ258" s="287"/>
      <c r="LKK258" s="287"/>
      <c r="LKL258" s="287"/>
      <c r="LKM258" s="287"/>
      <c r="LKN258" s="287"/>
      <c r="LKO258" s="287"/>
      <c r="LKP258" s="287"/>
      <c r="LKQ258" s="287"/>
      <c r="LKR258" s="287"/>
      <c r="LKS258" s="287"/>
      <c r="LKT258" s="287"/>
      <c r="LKU258" s="287"/>
      <c r="LKV258" s="287"/>
      <c r="LKW258" s="287"/>
      <c r="LKX258" s="287"/>
      <c r="LKY258" s="287"/>
      <c r="LKZ258" s="287"/>
      <c r="LLA258" s="287"/>
      <c r="LLB258" s="287"/>
      <c r="LLC258" s="287"/>
      <c r="LLD258" s="287"/>
      <c r="LLE258" s="287"/>
      <c r="LLF258" s="287"/>
      <c r="LLG258" s="287"/>
      <c r="LLH258" s="287"/>
      <c r="LLI258" s="287"/>
      <c r="LLJ258" s="287"/>
      <c r="LLK258" s="287"/>
      <c r="LLL258" s="287"/>
      <c r="LLM258" s="287"/>
      <c r="LLN258" s="287"/>
      <c r="LLO258" s="287"/>
      <c r="LLP258" s="287"/>
      <c r="LLQ258" s="287"/>
      <c r="LLR258" s="287"/>
      <c r="LLS258" s="287"/>
      <c r="LLT258" s="287"/>
      <c r="LLU258" s="287"/>
      <c r="LLV258" s="287"/>
      <c r="LLW258" s="287"/>
      <c r="LLX258" s="287"/>
      <c r="LLY258" s="287"/>
      <c r="LLZ258" s="287"/>
      <c r="LMA258" s="287"/>
      <c r="LMB258" s="287"/>
      <c r="LMC258" s="287"/>
      <c r="LMD258" s="287"/>
      <c r="LME258" s="287"/>
      <c r="LMF258" s="287"/>
      <c r="LMG258" s="287"/>
      <c r="LMH258" s="287"/>
      <c r="LMI258" s="287"/>
      <c r="LMJ258" s="287"/>
      <c r="LMK258" s="287"/>
      <c r="LML258" s="287"/>
      <c r="LMM258" s="287"/>
      <c r="LMN258" s="287"/>
      <c r="LMO258" s="287"/>
      <c r="LMP258" s="287"/>
      <c r="LMQ258" s="287"/>
      <c r="LMR258" s="287"/>
      <c r="LMS258" s="287"/>
      <c r="LMT258" s="287"/>
      <c r="LMU258" s="287"/>
      <c r="LMV258" s="287"/>
      <c r="LMW258" s="287"/>
      <c r="LMX258" s="287"/>
      <c r="LMY258" s="287"/>
      <c r="LMZ258" s="287"/>
      <c r="LNA258" s="287"/>
      <c r="LNB258" s="287"/>
      <c r="LNC258" s="287"/>
      <c r="LND258" s="287"/>
      <c r="LNE258" s="287"/>
      <c r="LNF258" s="287"/>
      <c r="LNG258" s="287"/>
      <c r="LNH258" s="287"/>
      <c r="LNI258" s="287"/>
      <c r="LNJ258" s="287"/>
      <c r="LNK258" s="287"/>
      <c r="LNL258" s="287"/>
      <c r="LNM258" s="287"/>
      <c r="LNN258" s="287"/>
      <c r="LNO258" s="287"/>
      <c r="LNP258" s="287"/>
      <c r="LNQ258" s="287"/>
      <c r="LNR258" s="287"/>
      <c r="LNS258" s="287"/>
      <c r="LNT258" s="287"/>
      <c r="LNU258" s="287"/>
      <c r="LNV258" s="287"/>
      <c r="LNW258" s="287"/>
      <c r="LNX258" s="287"/>
      <c r="LNY258" s="287"/>
      <c r="LNZ258" s="287"/>
      <c r="LOA258" s="287"/>
      <c r="LOB258" s="287"/>
      <c r="LOC258" s="287"/>
      <c r="LOD258" s="287"/>
      <c r="LOE258" s="287"/>
      <c r="LOF258" s="287"/>
      <c r="LOG258" s="287"/>
      <c r="LOH258" s="287"/>
      <c r="LOI258" s="287"/>
      <c r="LOJ258" s="287"/>
      <c r="LOK258" s="287"/>
      <c r="LOL258" s="287"/>
      <c r="LOM258" s="287"/>
      <c r="LON258" s="287"/>
      <c r="LOO258" s="287"/>
      <c r="LOP258" s="287"/>
      <c r="LOQ258" s="287"/>
      <c r="LOR258" s="287"/>
      <c r="LOS258" s="287"/>
      <c r="LOT258" s="287"/>
      <c r="LOU258" s="287"/>
      <c r="LOV258" s="287"/>
      <c r="LOW258" s="287"/>
      <c r="LOX258" s="287"/>
      <c r="LOY258" s="287"/>
      <c r="LOZ258" s="287"/>
      <c r="LPA258" s="287"/>
      <c r="LPB258" s="287"/>
      <c r="LPC258" s="287"/>
      <c r="LPD258" s="287"/>
      <c r="LPE258" s="287"/>
      <c r="LPF258" s="287"/>
      <c r="LPG258" s="287"/>
      <c r="LPH258" s="287"/>
      <c r="LPI258" s="287"/>
      <c r="LPJ258" s="287"/>
      <c r="LPK258" s="287"/>
      <c r="LPL258" s="287"/>
      <c r="LPM258" s="287"/>
      <c r="LPN258" s="287"/>
      <c r="LPO258" s="287"/>
      <c r="LPP258" s="287"/>
      <c r="LPQ258" s="287"/>
      <c r="LPR258" s="287"/>
      <c r="LPS258" s="287"/>
      <c r="LPT258" s="287"/>
      <c r="LPU258" s="287"/>
      <c r="LPV258" s="287"/>
      <c r="LPW258" s="287"/>
      <c r="LPX258" s="287"/>
      <c r="LPY258" s="287"/>
      <c r="LPZ258" s="287"/>
      <c r="LQA258" s="287"/>
      <c r="LQB258" s="287"/>
      <c r="LQC258" s="287"/>
      <c r="LQD258" s="287"/>
      <c r="LQE258" s="287"/>
      <c r="LQF258" s="287"/>
      <c r="LQG258" s="287"/>
      <c r="LQH258" s="287"/>
      <c r="LQI258" s="287"/>
      <c r="LQJ258" s="287"/>
      <c r="LQK258" s="287"/>
      <c r="LQL258" s="287"/>
      <c r="LQM258" s="287"/>
      <c r="LQN258" s="287"/>
      <c r="LQO258" s="287"/>
      <c r="LQP258" s="287"/>
      <c r="LQQ258" s="287"/>
      <c r="LQR258" s="287"/>
      <c r="LQS258" s="287"/>
      <c r="LQT258" s="287"/>
      <c r="LQU258" s="287"/>
      <c r="LQV258" s="287"/>
      <c r="LQW258" s="287"/>
      <c r="LQX258" s="287"/>
      <c r="LQY258" s="287"/>
      <c r="LQZ258" s="287"/>
      <c r="LRA258" s="287"/>
      <c r="LRB258" s="287"/>
      <c r="LRC258" s="287"/>
      <c r="LRD258" s="287"/>
      <c r="LRE258" s="287"/>
      <c r="LRF258" s="287"/>
      <c r="LRG258" s="287"/>
      <c r="LRH258" s="287"/>
      <c r="LRI258" s="287"/>
      <c r="LRJ258" s="287"/>
      <c r="LRK258" s="287"/>
      <c r="LRL258" s="287"/>
      <c r="LRM258" s="287"/>
      <c r="LRN258" s="287"/>
      <c r="LRO258" s="287"/>
      <c r="LRP258" s="287"/>
      <c r="LRQ258" s="287"/>
      <c r="LRR258" s="287"/>
      <c r="LRS258" s="287"/>
      <c r="LRT258" s="287"/>
      <c r="LRU258" s="287"/>
      <c r="LRV258" s="287"/>
      <c r="LRW258" s="287"/>
      <c r="LRX258" s="287"/>
      <c r="LRY258" s="287"/>
      <c r="LRZ258" s="287"/>
      <c r="LSA258" s="287"/>
      <c r="LSB258" s="287"/>
      <c r="LSC258" s="287"/>
      <c r="LSD258" s="287"/>
      <c r="LSE258" s="287"/>
      <c r="LSF258" s="287"/>
      <c r="LSG258" s="287"/>
      <c r="LSH258" s="287"/>
      <c r="LSI258" s="287"/>
      <c r="LSJ258" s="287"/>
      <c r="LSK258" s="287"/>
      <c r="LSL258" s="287"/>
      <c r="LSM258" s="287"/>
      <c r="LSN258" s="287"/>
      <c r="LSO258" s="287"/>
      <c r="LSP258" s="287"/>
      <c r="LSQ258" s="287"/>
      <c r="LSR258" s="287"/>
      <c r="LSS258" s="287"/>
      <c r="LST258" s="287"/>
      <c r="LSU258" s="287"/>
      <c r="LSV258" s="287"/>
      <c r="LSW258" s="287"/>
      <c r="LSX258" s="287"/>
      <c r="LSY258" s="287"/>
      <c r="LSZ258" s="287"/>
      <c r="LTA258" s="287"/>
      <c r="LTB258" s="287"/>
      <c r="LTC258" s="287"/>
      <c r="LTD258" s="287"/>
      <c r="LTE258" s="287"/>
      <c r="LTF258" s="287"/>
      <c r="LTG258" s="287"/>
      <c r="LTH258" s="287"/>
      <c r="LTI258" s="287"/>
      <c r="LTJ258" s="287"/>
      <c r="LTK258" s="287"/>
      <c r="LTL258" s="287"/>
      <c r="LTM258" s="287"/>
      <c r="LTN258" s="287"/>
      <c r="LTO258" s="287"/>
      <c r="LTP258" s="287"/>
      <c r="LTQ258" s="287"/>
      <c r="LTR258" s="287"/>
      <c r="LTS258" s="287"/>
      <c r="LTT258" s="287"/>
      <c r="LTU258" s="287"/>
      <c r="LTV258" s="287"/>
      <c r="LTW258" s="287"/>
      <c r="LTX258" s="287"/>
      <c r="LTY258" s="287"/>
      <c r="LTZ258" s="287"/>
      <c r="LUA258" s="287"/>
      <c r="LUB258" s="287"/>
      <c r="LUC258" s="287"/>
      <c r="LUD258" s="287"/>
      <c r="LUE258" s="287"/>
      <c r="LUF258" s="287"/>
      <c r="LUG258" s="287"/>
      <c r="LUH258" s="287"/>
      <c r="LUI258" s="287"/>
      <c r="LUJ258" s="287"/>
      <c r="LUK258" s="287"/>
      <c r="LUL258" s="287"/>
      <c r="LUM258" s="287"/>
      <c r="LUN258" s="287"/>
      <c r="LUO258" s="287"/>
      <c r="LUP258" s="287"/>
      <c r="LUQ258" s="287"/>
      <c r="LUR258" s="287"/>
      <c r="LUS258" s="287"/>
      <c r="LUT258" s="287"/>
      <c r="LUU258" s="287"/>
      <c r="LUV258" s="287"/>
      <c r="LUW258" s="287"/>
      <c r="LUX258" s="287"/>
      <c r="LUY258" s="287"/>
      <c r="LUZ258" s="287"/>
      <c r="LVA258" s="287"/>
      <c r="LVB258" s="287"/>
      <c r="LVC258" s="287"/>
      <c r="LVD258" s="287"/>
      <c r="LVE258" s="287"/>
      <c r="LVF258" s="287"/>
      <c r="LVG258" s="287"/>
      <c r="LVH258" s="287"/>
      <c r="LVI258" s="287"/>
      <c r="LVJ258" s="287"/>
      <c r="LVK258" s="287"/>
      <c r="LVL258" s="287"/>
      <c r="LVM258" s="287"/>
      <c r="LVN258" s="287"/>
      <c r="LVO258" s="287"/>
      <c r="LVP258" s="287"/>
      <c r="LVQ258" s="287"/>
      <c r="LVR258" s="287"/>
      <c r="LVS258" s="287"/>
      <c r="LVT258" s="287"/>
      <c r="LVU258" s="287"/>
      <c r="LVV258" s="287"/>
      <c r="LVW258" s="287"/>
      <c r="LVX258" s="287"/>
      <c r="LVY258" s="287"/>
      <c r="LVZ258" s="287"/>
      <c r="LWA258" s="287"/>
      <c r="LWB258" s="287"/>
      <c r="LWC258" s="287"/>
      <c r="LWD258" s="287"/>
      <c r="LWE258" s="287"/>
      <c r="LWF258" s="287"/>
      <c r="LWG258" s="287"/>
      <c r="LWH258" s="287"/>
      <c r="LWI258" s="287"/>
      <c r="LWJ258" s="287"/>
      <c r="LWK258" s="287"/>
      <c r="LWL258" s="287"/>
      <c r="LWM258" s="287"/>
      <c r="LWN258" s="287"/>
      <c r="LWO258" s="287"/>
      <c r="LWP258" s="287"/>
      <c r="LWQ258" s="287"/>
      <c r="LWR258" s="287"/>
      <c r="LWS258" s="287"/>
      <c r="LWT258" s="287"/>
      <c r="LWU258" s="287"/>
      <c r="LWV258" s="287"/>
      <c r="LWW258" s="287"/>
      <c r="LWX258" s="287"/>
      <c r="LWY258" s="287"/>
      <c r="LWZ258" s="287"/>
      <c r="LXA258" s="287"/>
      <c r="LXB258" s="287"/>
      <c r="LXC258" s="287"/>
      <c r="LXD258" s="287"/>
      <c r="LXE258" s="287"/>
      <c r="LXF258" s="287"/>
      <c r="LXG258" s="287"/>
      <c r="LXH258" s="287"/>
      <c r="LXI258" s="287"/>
      <c r="LXJ258" s="287"/>
      <c r="LXK258" s="287"/>
      <c r="LXL258" s="287"/>
      <c r="LXM258" s="287"/>
      <c r="LXN258" s="287"/>
      <c r="LXO258" s="287"/>
      <c r="LXP258" s="287"/>
      <c r="LXQ258" s="287"/>
      <c r="LXR258" s="287"/>
      <c r="LXS258" s="287"/>
      <c r="LXT258" s="287"/>
      <c r="LXU258" s="287"/>
      <c r="LXV258" s="287"/>
      <c r="LXW258" s="287"/>
      <c r="LXX258" s="287"/>
      <c r="LXY258" s="287"/>
      <c r="LXZ258" s="287"/>
      <c r="LYA258" s="287"/>
      <c r="LYB258" s="287"/>
      <c r="LYC258" s="287"/>
      <c r="LYD258" s="287"/>
      <c r="LYE258" s="287"/>
      <c r="LYF258" s="287"/>
      <c r="LYG258" s="287"/>
      <c r="LYH258" s="287"/>
      <c r="LYI258" s="287"/>
      <c r="LYJ258" s="287"/>
      <c r="LYK258" s="287"/>
      <c r="LYL258" s="287"/>
      <c r="LYM258" s="287"/>
      <c r="LYN258" s="287"/>
      <c r="LYO258" s="287"/>
      <c r="LYP258" s="287"/>
      <c r="LYQ258" s="287"/>
      <c r="LYR258" s="287"/>
      <c r="LYS258" s="287"/>
      <c r="LYT258" s="287"/>
      <c r="LYU258" s="287"/>
      <c r="LYV258" s="287"/>
      <c r="LYW258" s="287"/>
      <c r="LYX258" s="287"/>
      <c r="LYY258" s="287"/>
      <c r="LYZ258" s="287"/>
      <c r="LZA258" s="287"/>
      <c r="LZB258" s="287"/>
      <c r="LZC258" s="287"/>
      <c r="LZD258" s="287"/>
      <c r="LZE258" s="287"/>
      <c r="LZF258" s="287"/>
      <c r="LZG258" s="287"/>
      <c r="LZH258" s="287"/>
      <c r="LZI258" s="287"/>
      <c r="LZJ258" s="287"/>
      <c r="LZK258" s="287"/>
      <c r="LZL258" s="287"/>
      <c r="LZM258" s="287"/>
      <c r="LZN258" s="287"/>
      <c r="LZO258" s="287"/>
      <c r="LZP258" s="287"/>
      <c r="LZQ258" s="287"/>
      <c r="LZR258" s="287"/>
      <c r="LZS258" s="287"/>
      <c r="LZT258" s="287"/>
      <c r="LZU258" s="287"/>
      <c r="LZV258" s="287"/>
      <c r="LZW258" s="287"/>
      <c r="LZX258" s="287"/>
      <c r="LZY258" s="287"/>
      <c r="LZZ258" s="287"/>
      <c r="MAA258" s="287"/>
      <c r="MAB258" s="287"/>
      <c r="MAC258" s="287"/>
      <c r="MAD258" s="287"/>
      <c r="MAE258" s="287"/>
      <c r="MAF258" s="287"/>
      <c r="MAG258" s="287"/>
      <c r="MAH258" s="287"/>
      <c r="MAI258" s="287"/>
      <c r="MAJ258" s="287"/>
      <c r="MAK258" s="287"/>
      <c r="MAL258" s="287"/>
      <c r="MAM258" s="287"/>
      <c r="MAN258" s="287"/>
      <c r="MAO258" s="287"/>
      <c r="MAP258" s="287"/>
      <c r="MAQ258" s="287"/>
      <c r="MAR258" s="287"/>
      <c r="MAS258" s="287"/>
      <c r="MAT258" s="287"/>
      <c r="MAU258" s="287"/>
      <c r="MAV258" s="287"/>
      <c r="MAW258" s="287"/>
      <c r="MAX258" s="287"/>
      <c r="MAY258" s="287"/>
      <c r="MAZ258" s="287"/>
      <c r="MBA258" s="287"/>
      <c r="MBB258" s="287"/>
      <c r="MBC258" s="287"/>
      <c r="MBD258" s="287"/>
      <c r="MBE258" s="287"/>
      <c r="MBF258" s="287"/>
      <c r="MBG258" s="287"/>
      <c r="MBH258" s="287"/>
      <c r="MBI258" s="287"/>
      <c r="MBJ258" s="287"/>
      <c r="MBK258" s="287"/>
      <c r="MBL258" s="287"/>
      <c r="MBM258" s="287"/>
      <c r="MBN258" s="287"/>
      <c r="MBO258" s="287"/>
      <c r="MBP258" s="287"/>
      <c r="MBQ258" s="287"/>
      <c r="MBR258" s="287"/>
      <c r="MBS258" s="287"/>
      <c r="MBT258" s="287"/>
      <c r="MBU258" s="287"/>
      <c r="MBV258" s="287"/>
      <c r="MBW258" s="287"/>
      <c r="MBX258" s="287"/>
      <c r="MBY258" s="287"/>
      <c r="MBZ258" s="287"/>
      <c r="MCA258" s="287"/>
      <c r="MCB258" s="287"/>
      <c r="MCC258" s="287"/>
      <c r="MCD258" s="287"/>
      <c r="MCE258" s="287"/>
      <c r="MCF258" s="287"/>
      <c r="MCG258" s="287"/>
      <c r="MCH258" s="287"/>
      <c r="MCI258" s="287"/>
      <c r="MCJ258" s="287"/>
      <c r="MCK258" s="287"/>
      <c r="MCL258" s="287"/>
      <c r="MCM258" s="287"/>
      <c r="MCN258" s="287"/>
      <c r="MCO258" s="287"/>
      <c r="MCP258" s="287"/>
      <c r="MCQ258" s="287"/>
      <c r="MCR258" s="287"/>
      <c r="MCS258" s="287"/>
      <c r="MCT258" s="287"/>
      <c r="MCU258" s="287"/>
      <c r="MCV258" s="287"/>
      <c r="MCW258" s="287"/>
      <c r="MCX258" s="287"/>
      <c r="MCY258" s="287"/>
      <c r="MCZ258" s="287"/>
      <c r="MDA258" s="287"/>
      <c r="MDB258" s="287"/>
      <c r="MDC258" s="287"/>
      <c r="MDD258" s="287"/>
      <c r="MDE258" s="287"/>
      <c r="MDF258" s="287"/>
      <c r="MDG258" s="287"/>
      <c r="MDH258" s="287"/>
      <c r="MDI258" s="287"/>
      <c r="MDJ258" s="287"/>
      <c r="MDK258" s="287"/>
      <c r="MDL258" s="287"/>
      <c r="MDM258" s="287"/>
      <c r="MDN258" s="287"/>
      <c r="MDO258" s="287"/>
      <c r="MDP258" s="287"/>
      <c r="MDQ258" s="287"/>
      <c r="MDR258" s="287"/>
      <c r="MDS258" s="287"/>
      <c r="MDT258" s="287"/>
      <c r="MDU258" s="287"/>
      <c r="MDV258" s="287"/>
      <c r="MDW258" s="287"/>
      <c r="MDX258" s="287"/>
      <c r="MDY258" s="287"/>
      <c r="MDZ258" s="287"/>
      <c r="MEA258" s="287"/>
      <c r="MEB258" s="287"/>
      <c r="MEC258" s="287"/>
      <c r="MED258" s="287"/>
      <c r="MEE258" s="287"/>
      <c r="MEF258" s="287"/>
      <c r="MEG258" s="287"/>
      <c r="MEH258" s="287"/>
      <c r="MEI258" s="287"/>
      <c r="MEJ258" s="287"/>
      <c r="MEK258" s="287"/>
      <c r="MEL258" s="287"/>
      <c r="MEM258" s="287"/>
      <c r="MEN258" s="287"/>
      <c r="MEO258" s="287"/>
      <c r="MEP258" s="287"/>
      <c r="MEQ258" s="287"/>
      <c r="MER258" s="287"/>
      <c r="MES258" s="287"/>
      <c r="MET258" s="287"/>
      <c r="MEU258" s="287"/>
      <c r="MEV258" s="287"/>
      <c r="MEW258" s="287"/>
      <c r="MEX258" s="287"/>
      <c r="MEY258" s="287"/>
      <c r="MEZ258" s="287"/>
      <c r="MFA258" s="287"/>
      <c r="MFB258" s="287"/>
      <c r="MFC258" s="287"/>
      <c r="MFD258" s="287"/>
      <c r="MFE258" s="287"/>
      <c r="MFF258" s="287"/>
      <c r="MFG258" s="287"/>
      <c r="MFH258" s="287"/>
      <c r="MFI258" s="287"/>
      <c r="MFJ258" s="287"/>
      <c r="MFK258" s="287"/>
      <c r="MFL258" s="287"/>
      <c r="MFM258" s="287"/>
      <c r="MFN258" s="287"/>
      <c r="MFO258" s="287"/>
      <c r="MFP258" s="287"/>
      <c r="MFQ258" s="287"/>
      <c r="MFR258" s="287"/>
      <c r="MFS258" s="287"/>
      <c r="MFT258" s="287"/>
      <c r="MFU258" s="287"/>
      <c r="MFV258" s="287"/>
      <c r="MFW258" s="287"/>
      <c r="MFX258" s="287"/>
      <c r="MFY258" s="287"/>
      <c r="MFZ258" s="287"/>
      <c r="MGA258" s="287"/>
      <c r="MGB258" s="287"/>
      <c r="MGC258" s="287"/>
      <c r="MGD258" s="287"/>
      <c r="MGE258" s="287"/>
      <c r="MGF258" s="287"/>
      <c r="MGG258" s="287"/>
      <c r="MGH258" s="287"/>
      <c r="MGI258" s="287"/>
      <c r="MGJ258" s="287"/>
      <c r="MGK258" s="287"/>
      <c r="MGL258" s="287"/>
      <c r="MGM258" s="287"/>
      <c r="MGN258" s="287"/>
      <c r="MGO258" s="287"/>
      <c r="MGP258" s="287"/>
      <c r="MGQ258" s="287"/>
      <c r="MGR258" s="287"/>
      <c r="MGS258" s="287"/>
      <c r="MGT258" s="287"/>
      <c r="MGU258" s="287"/>
      <c r="MGV258" s="287"/>
      <c r="MGW258" s="287"/>
      <c r="MGX258" s="287"/>
      <c r="MGY258" s="287"/>
      <c r="MGZ258" s="287"/>
      <c r="MHA258" s="287"/>
      <c r="MHB258" s="287"/>
      <c r="MHC258" s="287"/>
      <c r="MHD258" s="287"/>
      <c r="MHE258" s="287"/>
      <c r="MHF258" s="287"/>
      <c r="MHG258" s="287"/>
      <c r="MHH258" s="287"/>
      <c r="MHI258" s="287"/>
      <c r="MHJ258" s="287"/>
      <c r="MHK258" s="287"/>
      <c r="MHL258" s="287"/>
      <c r="MHM258" s="287"/>
      <c r="MHN258" s="287"/>
      <c r="MHO258" s="287"/>
      <c r="MHP258" s="287"/>
      <c r="MHQ258" s="287"/>
      <c r="MHR258" s="287"/>
      <c r="MHS258" s="287"/>
      <c r="MHT258" s="287"/>
      <c r="MHU258" s="287"/>
      <c r="MHV258" s="287"/>
      <c r="MHW258" s="287"/>
      <c r="MHX258" s="287"/>
      <c r="MHY258" s="287"/>
      <c r="MHZ258" s="287"/>
      <c r="MIA258" s="287"/>
      <c r="MIB258" s="287"/>
      <c r="MIC258" s="287"/>
      <c r="MID258" s="287"/>
      <c r="MIE258" s="287"/>
      <c r="MIF258" s="287"/>
      <c r="MIG258" s="287"/>
      <c r="MIH258" s="287"/>
      <c r="MII258" s="287"/>
      <c r="MIJ258" s="287"/>
      <c r="MIK258" s="287"/>
      <c r="MIL258" s="287"/>
      <c r="MIM258" s="287"/>
      <c r="MIN258" s="287"/>
      <c r="MIO258" s="287"/>
      <c r="MIP258" s="287"/>
      <c r="MIQ258" s="287"/>
      <c r="MIR258" s="287"/>
      <c r="MIS258" s="287"/>
      <c r="MIT258" s="287"/>
      <c r="MIU258" s="287"/>
      <c r="MIV258" s="287"/>
      <c r="MIW258" s="287"/>
      <c r="MIX258" s="287"/>
      <c r="MIY258" s="287"/>
      <c r="MIZ258" s="287"/>
      <c r="MJA258" s="287"/>
      <c r="MJB258" s="287"/>
      <c r="MJC258" s="287"/>
      <c r="MJD258" s="287"/>
      <c r="MJE258" s="287"/>
      <c r="MJF258" s="287"/>
      <c r="MJG258" s="287"/>
      <c r="MJH258" s="287"/>
      <c r="MJI258" s="287"/>
      <c r="MJJ258" s="287"/>
      <c r="MJK258" s="287"/>
      <c r="MJL258" s="287"/>
      <c r="MJM258" s="287"/>
      <c r="MJN258" s="287"/>
      <c r="MJO258" s="287"/>
      <c r="MJP258" s="287"/>
      <c r="MJQ258" s="287"/>
      <c r="MJR258" s="287"/>
      <c r="MJS258" s="287"/>
      <c r="MJT258" s="287"/>
      <c r="MJU258" s="287"/>
      <c r="MJV258" s="287"/>
      <c r="MJW258" s="287"/>
      <c r="MJX258" s="287"/>
      <c r="MJY258" s="287"/>
      <c r="MJZ258" s="287"/>
      <c r="MKA258" s="287"/>
      <c r="MKB258" s="287"/>
      <c r="MKC258" s="287"/>
      <c r="MKD258" s="287"/>
      <c r="MKE258" s="287"/>
      <c r="MKF258" s="287"/>
      <c r="MKG258" s="287"/>
      <c r="MKH258" s="287"/>
      <c r="MKI258" s="287"/>
      <c r="MKJ258" s="287"/>
      <c r="MKK258" s="287"/>
      <c r="MKL258" s="287"/>
      <c r="MKM258" s="287"/>
      <c r="MKN258" s="287"/>
      <c r="MKO258" s="287"/>
      <c r="MKP258" s="287"/>
      <c r="MKQ258" s="287"/>
      <c r="MKR258" s="287"/>
      <c r="MKS258" s="287"/>
      <c r="MKT258" s="287"/>
      <c r="MKU258" s="287"/>
      <c r="MKV258" s="287"/>
      <c r="MKW258" s="287"/>
      <c r="MKX258" s="287"/>
      <c r="MKY258" s="287"/>
      <c r="MKZ258" s="287"/>
      <c r="MLA258" s="287"/>
      <c r="MLB258" s="287"/>
      <c r="MLC258" s="287"/>
      <c r="MLD258" s="287"/>
      <c r="MLE258" s="287"/>
      <c r="MLF258" s="287"/>
      <c r="MLG258" s="287"/>
      <c r="MLH258" s="287"/>
      <c r="MLI258" s="287"/>
      <c r="MLJ258" s="287"/>
      <c r="MLK258" s="287"/>
      <c r="MLL258" s="287"/>
      <c r="MLM258" s="287"/>
      <c r="MLN258" s="287"/>
      <c r="MLO258" s="287"/>
      <c r="MLP258" s="287"/>
      <c r="MLQ258" s="287"/>
      <c r="MLR258" s="287"/>
      <c r="MLS258" s="287"/>
      <c r="MLT258" s="287"/>
      <c r="MLU258" s="287"/>
      <c r="MLV258" s="287"/>
      <c r="MLW258" s="287"/>
      <c r="MLX258" s="287"/>
      <c r="MLY258" s="287"/>
      <c r="MLZ258" s="287"/>
      <c r="MMA258" s="287"/>
      <c r="MMB258" s="287"/>
      <c r="MMC258" s="287"/>
      <c r="MMD258" s="287"/>
      <c r="MME258" s="287"/>
      <c r="MMF258" s="287"/>
      <c r="MMG258" s="287"/>
      <c r="MMH258" s="287"/>
      <c r="MMI258" s="287"/>
      <c r="MMJ258" s="287"/>
      <c r="MMK258" s="287"/>
      <c r="MML258" s="287"/>
      <c r="MMM258" s="287"/>
      <c r="MMN258" s="287"/>
      <c r="MMO258" s="287"/>
      <c r="MMP258" s="287"/>
      <c r="MMQ258" s="287"/>
      <c r="MMR258" s="287"/>
      <c r="MMS258" s="287"/>
      <c r="MMT258" s="287"/>
      <c r="MMU258" s="287"/>
      <c r="MMV258" s="287"/>
      <c r="MMW258" s="287"/>
      <c r="MMX258" s="287"/>
      <c r="MMY258" s="287"/>
      <c r="MMZ258" s="287"/>
      <c r="MNA258" s="287"/>
      <c r="MNB258" s="287"/>
      <c r="MNC258" s="287"/>
      <c r="MND258" s="287"/>
      <c r="MNE258" s="287"/>
      <c r="MNF258" s="287"/>
      <c r="MNG258" s="287"/>
      <c r="MNH258" s="287"/>
      <c r="MNI258" s="287"/>
      <c r="MNJ258" s="287"/>
      <c r="MNK258" s="287"/>
      <c r="MNL258" s="287"/>
      <c r="MNM258" s="287"/>
      <c r="MNN258" s="287"/>
      <c r="MNO258" s="287"/>
      <c r="MNP258" s="287"/>
      <c r="MNQ258" s="287"/>
      <c r="MNR258" s="287"/>
      <c r="MNS258" s="287"/>
      <c r="MNT258" s="287"/>
      <c r="MNU258" s="287"/>
      <c r="MNV258" s="287"/>
      <c r="MNW258" s="287"/>
      <c r="MNX258" s="287"/>
      <c r="MNY258" s="287"/>
      <c r="MNZ258" s="287"/>
      <c r="MOA258" s="287"/>
      <c r="MOB258" s="287"/>
      <c r="MOC258" s="287"/>
      <c r="MOD258" s="287"/>
      <c r="MOE258" s="287"/>
      <c r="MOF258" s="287"/>
      <c r="MOG258" s="287"/>
      <c r="MOH258" s="287"/>
      <c r="MOI258" s="287"/>
      <c r="MOJ258" s="287"/>
      <c r="MOK258" s="287"/>
      <c r="MOL258" s="287"/>
      <c r="MOM258" s="287"/>
      <c r="MON258" s="287"/>
      <c r="MOO258" s="287"/>
      <c r="MOP258" s="287"/>
      <c r="MOQ258" s="287"/>
      <c r="MOR258" s="287"/>
      <c r="MOS258" s="287"/>
      <c r="MOT258" s="287"/>
      <c r="MOU258" s="287"/>
      <c r="MOV258" s="287"/>
      <c r="MOW258" s="287"/>
      <c r="MOX258" s="287"/>
      <c r="MOY258" s="287"/>
      <c r="MOZ258" s="287"/>
      <c r="MPA258" s="287"/>
      <c r="MPB258" s="287"/>
      <c r="MPC258" s="287"/>
      <c r="MPD258" s="287"/>
      <c r="MPE258" s="287"/>
      <c r="MPF258" s="287"/>
      <c r="MPG258" s="287"/>
      <c r="MPH258" s="287"/>
      <c r="MPI258" s="287"/>
      <c r="MPJ258" s="287"/>
      <c r="MPK258" s="287"/>
      <c r="MPL258" s="287"/>
      <c r="MPM258" s="287"/>
      <c r="MPN258" s="287"/>
      <c r="MPO258" s="287"/>
      <c r="MPP258" s="287"/>
      <c r="MPQ258" s="287"/>
      <c r="MPR258" s="287"/>
      <c r="MPS258" s="287"/>
      <c r="MPT258" s="287"/>
      <c r="MPU258" s="287"/>
      <c r="MPV258" s="287"/>
      <c r="MPW258" s="287"/>
      <c r="MPX258" s="287"/>
      <c r="MPY258" s="287"/>
      <c r="MPZ258" s="287"/>
      <c r="MQA258" s="287"/>
      <c r="MQB258" s="287"/>
      <c r="MQC258" s="287"/>
      <c r="MQD258" s="287"/>
      <c r="MQE258" s="287"/>
      <c r="MQF258" s="287"/>
      <c r="MQG258" s="287"/>
      <c r="MQH258" s="287"/>
      <c r="MQI258" s="287"/>
      <c r="MQJ258" s="287"/>
      <c r="MQK258" s="287"/>
      <c r="MQL258" s="287"/>
      <c r="MQM258" s="287"/>
      <c r="MQN258" s="287"/>
      <c r="MQO258" s="287"/>
      <c r="MQP258" s="287"/>
      <c r="MQQ258" s="287"/>
      <c r="MQR258" s="287"/>
      <c r="MQS258" s="287"/>
      <c r="MQT258" s="287"/>
      <c r="MQU258" s="287"/>
      <c r="MQV258" s="287"/>
      <c r="MQW258" s="287"/>
      <c r="MQX258" s="287"/>
      <c r="MQY258" s="287"/>
      <c r="MQZ258" s="287"/>
      <c r="MRA258" s="287"/>
      <c r="MRB258" s="287"/>
      <c r="MRC258" s="287"/>
      <c r="MRD258" s="287"/>
      <c r="MRE258" s="287"/>
      <c r="MRF258" s="287"/>
      <c r="MRG258" s="287"/>
      <c r="MRH258" s="287"/>
      <c r="MRI258" s="287"/>
      <c r="MRJ258" s="287"/>
      <c r="MRK258" s="287"/>
      <c r="MRL258" s="287"/>
      <c r="MRM258" s="287"/>
      <c r="MRN258" s="287"/>
      <c r="MRO258" s="287"/>
      <c r="MRP258" s="287"/>
      <c r="MRQ258" s="287"/>
      <c r="MRR258" s="287"/>
      <c r="MRS258" s="287"/>
      <c r="MRT258" s="287"/>
      <c r="MRU258" s="287"/>
      <c r="MRV258" s="287"/>
      <c r="MRW258" s="287"/>
      <c r="MRX258" s="287"/>
      <c r="MRY258" s="287"/>
      <c r="MRZ258" s="287"/>
      <c r="MSA258" s="287"/>
      <c r="MSB258" s="287"/>
      <c r="MSC258" s="287"/>
      <c r="MSD258" s="287"/>
      <c r="MSE258" s="287"/>
      <c r="MSF258" s="287"/>
      <c r="MSG258" s="287"/>
      <c r="MSH258" s="287"/>
      <c r="MSI258" s="287"/>
      <c r="MSJ258" s="287"/>
      <c r="MSK258" s="287"/>
      <c r="MSL258" s="287"/>
      <c r="MSM258" s="287"/>
      <c r="MSN258" s="287"/>
      <c r="MSO258" s="287"/>
      <c r="MSP258" s="287"/>
      <c r="MSQ258" s="287"/>
      <c r="MSR258" s="287"/>
      <c r="MSS258" s="287"/>
      <c r="MST258" s="287"/>
      <c r="MSU258" s="287"/>
      <c r="MSV258" s="287"/>
      <c r="MSW258" s="287"/>
      <c r="MSX258" s="287"/>
      <c r="MSY258" s="287"/>
      <c r="MSZ258" s="287"/>
      <c r="MTA258" s="287"/>
      <c r="MTB258" s="287"/>
      <c r="MTC258" s="287"/>
      <c r="MTD258" s="287"/>
      <c r="MTE258" s="287"/>
      <c r="MTF258" s="287"/>
      <c r="MTG258" s="287"/>
      <c r="MTH258" s="287"/>
      <c r="MTI258" s="287"/>
      <c r="MTJ258" s="287"/>
      <c r="MTK258" s="287"/>
      <c r="MTL258" s="287"/>
      <c r="MTM258" s="287"/>
      <c r="MTN258" s="287"/>
      <c r="MTO258" s="287"/>
      <c r="MTP258" s="287"/>
      <c r="MTQ258" s="287"/>
      <c r="MTR258" s="287"/>
      <c r="MTS258" s="287"/>
      <c r="MTT258" s="287"/>
      <c r="MTU258" s="287"/>
      <c r="MTV258" s="287"/>
      <c r="MTW258" s="287"/>
      <c r="MTX258" s="287"/>
      <c r="MTY258" s="287"/>
      <c r="MTZ258" s="287"/>
      <c r="MUA258" s="287"/>
      <c r="MUB258" s="287"/>
      <c r="MUC258" s="287"/>
      <c r="MUD258" s="287"/>
      <c r="MUE258" s="287"/>
      <c r="MUF258" s="287"/>
      <c r="MUG258" s="287"/>
      <c r="MUH258" s="287"/>
      <c r="MUI258" s="287"/>
      <c r="MUJ258" s="287"/>
      <c r="MUK258" s="287"/>
      <c r="MUL258" s="287"/>
      <c r="MUM258" s="287"/>
      <c r="MUN258" s="287"/>
      <c r="MUO258" s="287"/>
      <c r="MUP258" s="287"/>
      <c r="MUQ258" s="287"/>
      <c r="MUR258" s="287"/>
      <c r="MUS258" s="287"/>
      <c r="MUT258" s="287"/>
      <c r="MUU258" s="287"/>
      <c r="MUV258" s="287"/>
      <c r="MUW258" s="287"/>
      <c r="MUX258" s="287"/>
      <c r="MUY258" s="287"/>
      <c r="MUZ258" s="287"/>
      <c r="MVA258" s="287"/>
      <c r="MVB258" s="287"/>
      <c r="MVC258" s="287"/>
      <c r="MVD258" s="287"/>
      <c r="MVE258" s="287"/>
      <c r="MVF258" s="287"/>
      <c r="MVG258" s="287"/>
      <c r="MVH258" s="287"/>
      <c r="MVI258" s="287"/>
      <c r="MVJ258" s="287"/>
      <c r="MVK258" s="287"/>
      <c r="MVL258" s="287"/>
      <c r="MVM258" s="287"/>
      <c r="MVN258" s="287"/>
      <c r="MVO258" s="287"/>
      <c r="MVP258" s="287"/>
      <c r="MVQ258" s="287"/>
      <c r="MVR258" s="287"/>
      <c r="MVS258" s="287"/>
      <c r="MVT258" s="287"/>
      <c r="MVU258" s="287"/>
      <c r="MVV258" s="287"/>
      <c r="MVW258" s="287"/>
      <c r="MVX258" s="287"/>
      <c r="MVY258" s="287"/>
      <c r="MVZ258" s="287"/>
      <c r="MWA258" s="287"/>
      <c r="MWB258" s="287"/>
      <c r="MWC258" s="287"/>
      <c r="MWD258" s="287"/>
      <c r="MWE258" s="287"/>
      <c r="MWF258" s="287"/>
      <c r="MWG258" s="287"/>
      <c r="MWH258" s="287"/>
      <c r="MWI258" s="287"/>
      <c r="MWJ258" s="287"/>
      <c r="MWK258" s="287"/>
      <c r="MWL258" s="287"/>
      <c r="MWM258" s="287"/>
      <c r="MWN258" s="287"/>
      <c r="MWO258" s="287"/>
      <c r="MWP258" s="287"/>
      <c r="MWQ258" s="287"/>
      <c r="MWR258" s="287"/>
      <c r="MWS258" s="287"/>
      <c r="MWT258" s="287"/>
      <c r="MWU258" s="287"/>
      <c r="MWV258" s="287"/>
      <c r="MWW258" s="287"/>
      <c r="MWX258" s="287"/>
      <c r="MWY258" s="287"/>
      <c r="MWZ258" s="287"/>
      <c r="MXA258" s="287"/>
      <c r="MXB258" s="287"/>
      <c r="MXC258" s="287"/>
      <c r="MXD258" s="287"/>
      <c r="MXE258" s="287"/>
      <c r="MXF258" s="287"/>
      <c r="MXG258" s="287"/>
      <c r="MXH258" s="287"/>
      <c r="MXI258" s="287"/>
      <c r="MXJ258" s="287"/>
      <c r="MXK258" s="287"/>
      <c r="MXL258" s="287"/>
      <c r="MXM258" s="287"/>
      <c r="MXN258" s="287"/>
      <c r="MXO258" s="287"/>
      <c r="MXP258" s="287"/>
      <c r="MXQ258" s="287"/>
      <c r="MXR258" s="287"/>
      <c r="MXS258" s="287"/>
      <c r="MXT258" s="287"/>
      <c r="MXU258" s="287"/>
      <c r="MXV258" s="287"/>
      <c r="MXW258" s="287"/>
      <c r="MXX258" s="287"/>
      <c r="MXY258" s="287"/>
      <c r="MXZ258" s="287"/>
      <c r="MYA258" s="287"/>
      <c r="MYB258" s="287"/>
      <c r="MYC258" s="287"/>
      <c r="MYD258" s="287"/>
      <c r="MYE258" s="287"/>
      <c r="MYF258" s="287"/>
      <c r="MYG258" s="287"/>
      <c r="MYH258" s="287"/>
      <c r="MYI258" s="287"/>
      <c r="MYJ258" s="287"/>
      <c r="MYK258" s="287"/>
      <c r="MYL258" s="287"/>
      <c r="MYM258" s="287"/>
      <c r="MYN258" s="287"/>
      <c r="MYO258" s="287"/>
      <c r="MYP258" s="287"/>
      <c r="MYQ258" s="287"/>
      <c r="MYR258" s="287"/>
      <c r="MYS258" s="287"/>
      <c r="MYT258" s="287"/>
      <c r="MYU258" s="287"/>
      <c r="MYV258" s="287"/>
      <c r="MYW258" s="287"/>
      <c r="MYX258" s="287"/>
      <c r="MYY258" s="287"/>
      <c r="MYZ258" s="287"/>
      <c r="MZA258" s="287"/>
      <c r="MZB258" s="287"/>
      <c r="MZC258" s="287"/>
      <c r="MZD258" s="287"/>
      <c r="MZE258" s="287"/>
      <c r="MZF258" s="287"/>
      <c r="MZG258" s="287"/>
      <c r="MZH258" s="287"/>
      <c r="MZI258" s="287"/>
      <c r="MZJ258" s="287"/>
      <c r="MZK258" s="287"/>
      <c r="MZL258" s="287"/>
      <c r="MZM258" s="287"/>
      <c r="MZN258" s="287"/>
      <c r="MZO258" s="287"/>
      <c r="MZP258" s="287"/>
      <c r="MZQ258" s="287"/>
      <c r="MZR258" s="287"/>
      <c r="MZS258" s="287"/>
      <c r="MZT258" s="287"/>
      <c r="MZU258" s="287"/>
      <c r="MZV258" s="287"/>
      <c r="MZW258" s="287"/>
      <c r="MZX258" s="287"/>
      <c r="MZY258" s="287"/>
      <c r="MZZ258" s="287"/>
      <c r="NAA258" s="287"/>
      <c r="NAB258" s="287"/>
      <c r="NAC258" s="287"/>
      <c r="NAD258" s="287"/>
      <c r="NAE258" s="287"/>
      <c r="NAF258" s="287"/>
      <c r="NAG258" s="287"/>
      <c r="NAH258" s="287"/>
      <c r="NAI258" s="287"/>
      <c r="NAJ258" s="287"/>
      <c r="NAK258" s="287"/>
      <c r="NAL258" s="287"/>
      <c r="NAM258" s="287"/>
      <c r="NAN258" s="287"/>
      <c r="NAO258" s="287"/>
      <c r="NAP258" s="287"/>
      <c r="NAQ258" s="287"/>
      <c r="NAR258" s="287"/>
      <c r="NAS258" s="287"/>
      <c r="NAT258" s="287"/>
      <c r="NAU258" s="287"/>
      <c r="NAV258" s="287"/>
      <c r="NAW258" s="287"/>
      <c r="NAX258" s="287"/>
      <c r="NAY258" s="287"/>
      <c r="NAZ258" s="287"/>
      <c r="NBA258" s="287"/>
      <c r="NBB258" s="287"/>
      <c r="NBC258" s="287"/>
      <c r="NBD258" s="287"/>
      <c r="NBE258" s="287"/>
      <c r="NBF258" s="287"/>
      <c r="NBG258" s="287"/>
      <c r="NBH258" s="287"/>
      <c r="NBI258" s="287"/>
      <c r="NBJ258" s="287"/>
      <c r="NBK258" s="287"/>
      <c r="NBL258" s="287"/>
      <c r="NBM258" s="287"/>
      <c r="NBN258" s="287"/>
      <c r="NBO258" s="287"/>
      <c r="NBP258" s="287"/>
      <c r="NBQ258" s="287"/>
      <c r="NBR258" s="287"/>
      <c r="NBS258" s="287"/>
      <c r="NBT258" s="287"/>
      <c r="NBU258" s="287"/>
      <c r="NBV258" s="287"/>
      <c r="NBW258" s="287"/>
      <c r="NBX258" s="287"/>
      <c r="NBY258" s="287"/>
      <c r="NBZ258" s="287"/>
      <c r="NCA258" s="287"/>
      <c r="NCB258" s="287"/>
      <c r="NCC258" s="287"/>
      <c r="NCD258" s="287"/>
      <c r="NCE258" s="287"/>
      <c r="NCF258" s="287"/>
      <c r="NCG258" s="287"/>
      <c r="NCH258" s="287"/>
      <c r="NCI258" s="287"/>
      <c r="NCJ258" s="287"/>
      <c r="NCK258" s="287"/>
      <c r="NCL258" s="287"/>
      <c r="NCM258" s="287"/>
      <c r="NCN258" s="287"/>
      <c r="NCO258" s="287"/>
      <c r="NCP258" s="287"/>
      <c r="NCQ258" s="287"/>
      <c r="NCR258" s="287"/>
      <c r="NCS258" s="287"/>
      <c r="NCT258" s="287"/>
      <c r="NCU258" s="287"/>
      <c r="NCV258" s="287"/>
      <c r="NCW258" s="287"/>
      <c r="NCX258" s="287"/>
      <c r="NCY258" s="287"/>
      <c r="NCZ258" s="287"/>
      <c r="NDA258" s="287"/>
      <c r="NDB258" s="287"/>
      <c r="NDC258" s="287"/>
      <c r="NDD258" s="287"/>
      <c r="NDE258" s="287"/>
      <c r="NDF258" s="287"/>
      <c r="NDG258" s="287"/>
      <c r="NDH258" s="287"/>
      <c r="NDI258" s="287"/>
      <c r="NDJ258" s="287"/>
      <c r="NDK258" s="287"/>
      <c r="NDL258" s="287"/>
      <c r="NDM258" s="287"/>
      <c r="NDN258" s="287"/>
      <c r="NDO258" s="287"/>
      <c r="NDP258" s="287"/>
      <c r="NDQ258" s="287"/>
      <c r="NDR258" s="287"/>
      <c r="NDS258" s="287"/>
      <c r="NDT258" s="287"/>
      <c r="NDU258" s="287"/>
      <c r="NDV258" s="287"/>
      <c r="NDW258" s="287"/>
      <c r="NDX258" s="287"/>
      <c r="NDY258" s="287"/>
      <c r="NDZ258" s="287"/>
      <c r="NEA258" s="287"/>
      <c r="NEB258" s="287"/>
      <c r="NEC258" s="287"/>
      <c r="NED258" s="287"/>
      <c r="NEE258" s="287"/>
      <c r="NEF258" s="287"/>
      <c r="NEG258" s="287"/>
      <c r="NEH258" s="287"/>
      <c r="NEI258" s="287"/>
      <c r="NEJ258" s="287"/>
      <c r="NEK258" s="287"/>
      <c r="NEL258" s="287"/>
      <c r="NEM258" s="287"/>
      <c r="NEN258" s="287"/>
      <c r="NEO258" s="287"/>
      <c r="NEP258" s="287"/>
      <c r="NEQ258" s="287"/>
      <c r="NER258" s="287"/>
      <c r="NES258" s="287"/>
      <c r="NET258" s="287"/>
      <c r="NEU258" s="287"/>
      <c r="NEV258" s="287"/>
      <c r="NEW258" s="287"/>
      <c r="NEX258" s="287"/>
      <c r="NEY258" s="287"/>
      <c r="NEZ258" s="287"/>
      <c r="NFA258" s="287"/>
      <c r="NFB258" s="287"/>
      <c r="NFC258" s="287"/>
      <c r="NFD258" s="287"/>
      <c r="NFE258" s="287"/>
      <c r="NFF258" s="287"/>
      <c r="NFG258" s="287"/>
      <c r="NFH258" s="287"/>
      <c r="NFI258" s="287"/>
      <c r="NFJ258" s="287"/>
      <c r="NFK258" s="287"/>
      <c r="NFL258" s="287"/>
      <c r="NFM258" s="287"/>
      <c r="NFN258" s="287"/>
      <c r="NFO258" s="287"/>
      <c r="NFP258" s="287"/>
      <c r="NFQ258" s="287"/>
      <c r="NFR258" s="287"/>
      <c r="NFS258" s="287"/>
      <c r="NFT258" s="287"/>
      <c r="NFU258" s="287"/>
      <c r="NFV258" s="287"/>
      <c r="NFW258" s="287"/>
      <c r="NFX258" s="287"/>
      <c r="NFY258" s="287"/>
      <c r="NFZ258" s="287"/>
      <c r="NGA258" s="287"/>
      <c r="NGB258" s="287"/>
      <c r="NGC258" s="287"/>
      <c r="NGD258" s="287"/>
      <c r="NGE258" s="287"/>
      <c r="NGF258" s="287"/>
      <c r="NGG258" s="287"/>
      <c r="NGH258" s="287"/>
      <c r="NGI258" s="287"/>
      <c r="NGJ258" s="287"/>
      <c r="NGK258" s="287"/>
      <c r="NGL258" s="287"/>
      <c r="NGM258" s="287"/>
      <c r="NGN258" s="287"/>
      <c r="NGO258" s="287"/>
      <c r="NGP258" s="287"/>
      <c r="NGQ258" s="287"/>
      <c r="NGR258" s="287"/>
      <c r="NGS258" s="287"/>
      <c r="NGT258" s="287"/>
      <c r="NGU258" s="287"/>
      <c r="NGV258" s="287"/>
      <c r="NGW258" s="287"/>
      <c r="NGX258" s="287"/>
      <c r="NGY258" s="287"/>
      <c r="NGZ258" s="287"/>
      <c r="NHA258" s="287"/>
      <c r="NHB258" s="287"/>
      <c r="NHC258" s="287"/>
      <c r="NHD258" s="287"/>
      <c r="NHE258" s="287"/>
      <c r="NHF258" s="287"/>
      <c r="NHG258" s="287"/>
      <c r="NHH258" s="287"/>
      <c r="NHI258" s="287"/>
      <c r="NHJ258" s="287"/>
      <c r="NHK258" s="287"/>
      <c r="NHL258" s="287"/>
      <c r="NHM258" s="287"/>
      <c r="NHN258" s="287"/>
      <c r="NHO258" s="287"/>
      <c r="NHP258" s="287"/>
      <c r="NHQ258" s="287"/>
      <c r="NHR258" s="287"/>
      <c r="NHS258" s="287"/>
      <c r="NHT258" s="287"/>
      <c r="NHU258" s="287"/>
      <c r="NHV258" s="287"/>
      <c r="NHW258" s="287"/>
      <c r="NHX258" s="287"/>
      <c r="NHY258" s="287"/>
      <c r="NHZ258" s="287"/>
      <c r="NIA258" s="287"/>
      <c r="NIB258" s="287"/>
      <c r="NIC258" s="287"/>
      <c r="NID258" s="287"/>
      <c r="NIE258" s="287"/>
      <c r="NIF258" s="287"/>
      <c r="NIG258" s="287"/>
      <c r="NIH258" s="287"/>
      <c r="NII258" s="287"/>
      <c r="NIJ258" s="287"/>
      <c r="NIK258" s="287"/>
      <c r="NIL258" s="287"/>
      <c r="NIM258" s="287"/>
      <c r="NIN258" s="287"/>
      <c r="NIO258" s="287"/>
      <c r="NIP258" s="287"/>
      <c r="NIQ258" s="287"/>
      <c r="NIR258" s="287"/>
      <c r="NIS258" s="287"/>
      <c r="NIT258" s="287"/>
      <c r="NIU258" s="287"/>
      <c r="NIV258" s="287"/>
      <c r="NIW258" s="287"/>
      <c r="NIX258" s="287"/>
      <c r="NIY258" s="287"/>
      <c r="NIZ258" s="287"/>
      <c r="NJA258" s="287"/>
      <c r="NJB258" s="287"/>
      <c r="NJC258" s="287"/>
      <c r="NJD258" s="287"/>
      <c r="NJE258" s="287"/>
      <c r="NJF258" s="287"/>
      <c r="NJG258" s="287"/>
      <c r="NJH258" s="287"/>
      <c r="NJI258" s="287"/>
      <c r="NJJ258" s="287"/>
      <c r="NJK258" s="287"/>
      <c r="NJL258" s="287"/>
      <c r="NJM258" s="287"/>
      <c r="NJN258" s="287"/>
      <c r="NJO258" s="287"/>
      <c r="NJP258" s="287"/>
      <c r="NJQ258" s="287"/>
      <c r="NJR258" s="287"/>
      <c r="NJS258" s="287"/>
      <c r="NJT258" s="287"/>
      <c r="NJU258" s="287"/>
      <c r="NJV258" s="287"/>
      <c r="NJW258" s="287"/>
      <c r="NJX258" s="287"/>
      <c r="NJY258" s="287"/>
      <c r="NJZ258" s="287"/>
      <c r="NKA258" s="287"/>
      <c r="NKB258" s="287"/>
      <c r="NKC258" s="287"/>
      <c r="NKD258" s="287"/>
      <c r="NKE258" s="287"/>
      <c r="NKF258" s="287"/>
      <c r="NKG258" s="287"/>
      <c r="NKH258" s="287"/>
      <c r="NKI258" s="287"/>
      <c r="NKJ258" s="287"/>
      <c r="NKK258" s="287"/>
      <c r="NKL258" s="287"/>
      <c r="NKM258" s="287"/>
      <c r="NKN258" s="287"/>
      <c r="NKO258" s="287"/>
      <c r="NKP258" s="287"/>
      <c r="NKQ258" s="287"/>
      <c r="NKR258" s="287"/>
      <c r="NKS258" s="287"/>
      <c r="NKT258" s="287"/>
      <c r="NKU258" s="287"/>
      <c r="NKV258" s="287"/>
      <c r="NKW258" s="287"/>
      <c r="NKX258" s="287"/>
      <c r="NKY258" s="287"/>
      <c r="NKZ258" s="287"/>
      <c r="NLA258" s="287"/>
      <c r="NLB258" s="287"/>
      <c r="NLC258" s="287"/>
      <c r="NLD258" s="287"/>
      <c r="NLE258" s="287"/>
      <c r="NLF258" s="287"/>
      <c r="NLG258" s="287"/>
      <c r="NLH258" s="287"/>
      <c r="NLI258" s="287"/>
      <c r="NLJ258" s="287"/>
      <c r="NLK258" s="287"/>
      <c r="NLL258" s="287"/>
      <c r="NLM258" s="287"/>
      <c r="NLN258" s="287"/>
      <c r="NLO258" s="287"/>
      <c r="NLP258" s="287"/>
      <c r="NLQ258" s="287"/>
      <c r="NLR258" s="287"/>
      <c r="NLS258" s="287"/>
      <c r="NLT258" s="287"/>
      <c r="NLU258" s="287"/>
      <c r="NLV258" s="287"/>
      <c r="NLW258" s="287"/>
      <c r="NLX258" s="287"/>
      <c r="NLY258" s="287"/>
      <c r="NLZ258" s="287"/>
      <c r="NMA258" s="287"/>
      <c r="NMB258" s="287"/>
      <c r="NMC258" s="287"/>
      <c r="NMD258" s="287"/>
      <c r="NME258" s="287"/>
      <c r="NMF258" s="287"/>
      <c r="NMG258" s="287"/>
      <c r="NMH258" s="287"/>
      <c r="NMI258" s="287"/>
      <c r="NMJ258" s="287"/>
      <c r="NMK258" s="287"/>
      <c r="NML258" s="287"/>
      <c r="NMM258" s="287"/>
      <c r="NMN258" s="287"/>
      <c r="NMO258" s="287"/>
      <c r="NMP258" s="287"/>
      <c r="NMQ258" s="287"/>
      <c r="NMR258" s="287"/>
      <c r="NMS258" s="287"/>
      <c r="NMT258" s="287"/>
      <c r="NMU258" s="287"/>
      <c r="NMV258" s="287"/>
      <c r="NMW258" s="287"/>
      <c r="NMX258" s="287"/>
      <c r="NMY258" s="287"/>
      <c r="NMZ258" s="287"/>
      <c r="NNA258" s="287"/>
      <c r="NNB258" s="287"/>
      <c r="NNC258" s="287"/>
      <c r="NND258" s="287"/>
      <c r="NNE258" s="287"/>
      <c r="NNF258" s="287"/>
      <c r="NNG258" s="287"/>
      <c r="NNH258" s="287"/>
      <c r="NNI258" s="287"/>
      <c r="NNJ258" s="287"/>
      <c r="NNK258" s="287"/>
      <c r="NNL258" s="287"/>
      <c r="NNM258" s="287"/>
      <c r="NNN258" s="287"/>
      <c r="NNO258" s="287"/>
      <c r="NNP258" s="287"/>
      <c r="NNQ258" s="287"/>
      <c r="NNR258" s="287"/>
      <c r="NNS258" s="287"/>
      <c r="NNT258" s="287"/>
      <c r="NNU258" s="287"/>
      <c r="NNV258" s="287"/>
      <c r="NNW258" s="287"/>
      <c r="NNX258" s="287"/>
      <c r="NNY258" s="287"/>
      <c r="NNZ258" s="287"/>
      <c r="NOA258" s="287"/>
      <c r="NOB258" s="287"/>
      <c r="NOC258" s="287"/>
      <c r="NOD258" s="287"/>
      <c r="NOE258" s="287"/>
      <c r="NOF258" s="287"/>
      <c r="NOG258" s="287"/>
      <c r="NOH258" s="287"/>
      <c r="NOI258" s="287"/>
      <c r="NOJ258" s="287"/>
      <c r="NOK258" s="287"/>
      <c r="NOL258" s="287"/>
      <c r="NOM258" s="287"/>
      <c r="NON258" s="287"/>
      <c r="NOO258" s="287"/>
      <c r="NOP258" s="287"/>
      <c r="NOQ258" s="287"/>
      <c r="NOR258" s="287"/>
      <c r="NOS258" s="287"/>
      <c r="NOT258" s="287"/>
      <c r="NOU258" s="287"/>
      <c r="NOV258" s="287"/>
      <c r="NOW258" s="287"/>
      <c r="NOX258" s="287"/>
      <c r="NOY258" s="287"/>
      <c r="NOZ258" s="287"/>
      <c r="NPA258" s="287"/>
      <c r="NPB258" s="287"/>
      <c r="NPC258" s="287"/>
      <c r="NPD258" s="287"/>
      <c r="NPE258" s="287"/>
      <c r="NPF258" s="287"/>
      <c r="NPG258" s="287"/>
      <c r="NPH258" s="287"/>
      <c r="NPI258" s="287"/>
      <c r="NPJ258" s="287"/>
      <c r="NPK258" s="287"/>
      <c r="NPL258" s="287"/>
      <c r="NPM258" s="287"/>
      <c r="NPN258" s="287"/>
      <c r="NPO258" s="287"/>
      <c r="NPP258" s="287"/>
      <c r="NPQ258" s="287"/>
      <c r="NPR258" s="287"/>
      <c r="NPS258" s="287"/>
      <c r="NPT258" s="287"/>
      <c r="NPU258" s="287"/>
      <c r="NPV258" s="287"/>
      <c r="NPW258" s="287"/>
      <c r="NPX258" s="287"/>
      <c r="NPY258" s="287"/>
      <c r="NPZ258" s="287"/>
      <c r="NQA258" s="287"/>
      <c r="NQB258" s="287"/>
      <c r="NQC258" s="287"/>
      <c r="NQD258" s="287"/>
      <c r="NQE258" s="287"/>
      <c r="NQF258" s="287"/>
      <c r="NQG258" s="287"/>
      <c r="NQH258" s="287"/>
      <c r="NQI258" s="287"/>
      <c r="NQJ258" s="287"/>
      <c r="NQK258" s="287"/>
      <c r="NQL258" s="287"/>
      <c r="NQM258" s="287"/>
      <c r="NQN258" s="287"/>
      <c r="NQO258" s="287"/>
      <c r="NQP258" s="287"/>
      <c r="NQQ258" s="287"/>
      <c r="NQR258" s="287"/>
      <c r="NQS258" s="287"/>
      <c r="NQT258" s="287"/>
      <c r="NQU258" s="287"/>
      <c r="NQV258" s="287"/>
      <c r="NQW258" s="287"/>
      <c r="NQX258" s="287"/>
      <c r="NQY258" s="287"/>
      <c r="NQZ258" s="287"/>
      <c r="NRA258" s="287"/>
      <c r="NRB258" s="287"/>
      <c r="NRC258" s="287"/>
      <c r="NRD258" s="287"/>
      <c r="NRE258" s="287"/>
      <c r="NRF258" s="287"/>
      <c r="NRG258" s="287"/>
      <c r="NRH258" s="287"/>
      <c r="NRI258" s="287"/>
      <c r="NRJ258" s="287"/>
      <c r="NRK258" s="287"/>
      <c r="NRL258" s="287"/>
      <c r="NRM258" s="287"/>
      <c r="NRN258" s="287"/>
      <c r="NRO258" s="287"/>
      <c r="NRP258" s="287"/>
      <c r="NRQ258" s="287"/>
      <c r="NRR258" s="287"/>
      <c r="NRS258" s="287"/>
      <c r="NRT258" s="287"/>
      <c r="NRU258" s="287"/>
      <c r="NRV258" s="287"/>
      <c r="NRW258" s="287"/>
      <c r="NRX258" s="287"/>
      <c r="NRY258" s="287"/>
      <c r="NRZ258" s="287"/>
      <c r="NSA258" s="287"/>
      <c r="NSB258" s="287"/>
      <c r="NSC258" s="287"/>
      <c r="NSD258" s="287"/>
      <c r="NSE258" s="287"/>
      <c r="NSF258" s="287"/>
      <c r="NSG258" s="287"/>
      <c r="NSH258" s="287"/>
      <c r="NSI258" s="287"/>
      <c r="NSJ258" s="287"/>
      <c r="NSK258" s="287"/>
      <c r="NSL258" s="287"/>
      <c r="NSM258" s="287"/>
      <c r="NSN258" s="287"/>
      <c r="NSO258" s="287"/>
      <c r="NSP258" s="287"/>
      <c r="NSQ258" s="287"/>
      <c r="NSR258" s="287"/>
      <c r="NSS258" s="287"/>
      <c r="NST258" s="287"/>
      <c r="NSU258" s="287"/>
      <c r="NSV258" s="287"/>
      <c r="NSW258" s="287"/>
      <c r="NSX258" s="287"/>
      <c r="NSY258" s="287"/>
      <c r="NSZ258" s="287"/>
      <c r="NTA258" s="287"/>
      <c r="NTB258" s="287"/>
      <c r="NTC258" s="287"/>
      <c r="NTD258" s="287"/>
      <c r="NTE258" s="287"/>
      <c r="NTF258" s="287"/>
      <c r="NTG258" s="287"/>
      <c r="NTH258" s="287"/>
      <c r="NTI258" s="287"/>
      <c r="NTJ258" s="287"/>
      <c r="NTK258" s="287"/>
      <c r="NTL258" s="287"/>
      <c r="NTM258" s="287"/>
      <c r="NTN258" s="287"/>
      <c r="NTO258" s="287"/>
      <c r="NTP258" s="287"/>
      <c r="NTQ258" s="287"/>
      <c r="NTR258" s="287"/>
      <c r="NTS258" s="287"/>
      <c r="NTT258" s="287"/>
      <c r="NTU258" s="287"/>
      <c r="NTV258" s="287"/>
      <c r="NTW258" s="287"/>
      <c r="NTX258" s="287"/>
      <c r="NTY258" s="287"/>
      <c r="NTZ258" s="287"/>
      <c r="NUA258" s="287"/>
      <c r="NUB258" s="287"/>
      <c r="NUC258" s="287"/>
      <c r="NUD258" s="287"/>
      <c r="NUE258" s="287"/>
      <c r="NUF258" s="287"/>
      <c r="NUG258" s="287"/>
      <c r="NUH258" s="287"/>
      <c r="NUI258" s="287"/>
      <c r="NUJ258" s="287"/>
      <c r="NUK258" s="287"/>
      <c r="NUL258" s="287"/>
      <c r="NUM258" s="287"/>
      <c r="NUN258" s="287"/>
      <c r="NUO258" s="287"/>
      <c r="NUP258" s="287"/>
      <c r="NUQ258" s="287"/>
      <c r="NUR258" s="287"/>
      <c r="NUS258" s="287"/>
      <c r="NUT258" s="287"/>
      <c r="NUU258" s="287"/>
      <c r="NUV258" s="287"/>
      <c r="NUW258" s="287"/>
      <c r="NUX258" s="287"/>
      <c r="NUY258" s="287"/>
      <c r="NUZ258" s="287"/>
      <c r="NVA258" s="287"/>
      <c r="NVB258" s="287"/>
      <c r="NVC258" s="287"/>
      <c r="NVD258" s="287"/>
      <c r="NVE258" s="287"/>
      <c r="NVF258" s="287"/>
      <c r="NVG258" s="287"/>
      <c r="NVH258" s="287"/>
      <c r="NVI258" s="287"/>
      <c r="NVJ258" s="287"/>
      <c r="NVK258" s="287"/>
      <c r="NVL258" s="287"/>
      <c r="NVM258" s="287"/>
      <c r="NVN258" s="287"/>
      <c r="NVO258" s="287"/>
      <c r="NVP258" s="287"/>
      <c r="NVQ258" s="287"/>
      <c r="NVR258" s="287"/>
      <c r="NVS258" s="287"/>
      <c r="NVT258" s="287"/>
      <c r="NVU258" s="287"/>
      <c r="NVV258" s="287"/>
      <c r="NVW258" s="287"/>
      <c r="NVX258" s="287"/>
      <c r="NVY258" s="287"/>
      <c r="NVZ258" s="287"/>
      <c r="NWA258" s="287"/>
      <c r="NWB258" s="287"/>
      <c r="NWC258" s="287"/>
      <c r="NWD258" s="287"/>
      <c r="NWE258" s="287"/>
      <c r="NWF258" s="287"/>
      <c r="NWG258" s="287"/>
      <c r="NWH258" s="287"/>
      <c r="NWI258" s="287"/>
      <c r="NWJ258" s="287"/>
      <c r="NWK258" s="287"/>
      <c r="NWL258" s="287"/>
      <c r="NWM258" s="287"/>
      <c r="NWN258" s="287"/>
      <c r="NWO258" s="287"/>
      <c r="NWP258" s="287"/>
      <c r="NWQ258" s="287"/>
      <c r="NWR258" s="287"/>
      <c r="NWS258" s="287"/>
      <c r="NWT258" s="287"/>
      <c r="NWU258" s="287"/>
      <c r="NWV258" s="287"/>
      <c r="NWW258" s="287"/>
      <c r="NWX258" s="287"/>
      <c r="NWY258" s="287"/>
      <c r="NWZ258" s="287"/>
      <c r="NXA258" s="287"/>
      <c r="NXB258" s="287"/>
      <c r="NXC258" s="287"/>
      <c r="NXD258" s="287"/>
      <c r="NXE258" s="287"/>
      <c r="NXF258" s="287"/>
      <c r="NXG258" s="287"/>
      <c r="NXH258" s="287"/>
      <c r="NXI258" s="287"/>
      <c r="NXJ258" s="287"/>
      <c r="NXK258" s="287"/>
      <c r="NXL258" s="287"/>
      <c r="NXM258" s="287"/>
      <c r="NXN258" s="287"/>
      <c r="NXO258" s="287"/>
      <c r="NXP258" s="287"/>
      <c r="NXQ258" s="287"/>
      <c r="NXR258" s="287"/>
      <c r="NXS258" s="287"/>
      <c r="NXT258" s="287"/>
      <c r="NXU258" s="287"/>
      <c r="NXV258" s="287"/>
      <c r="NXW258" s="287"/>
      <c r="NXX258" s="287"/>
      <c r="NXY258" s="287"/>
      <c r="NXZ258" s="287"/>
      <c r="NYA258" s="287"/>
      <c r="NYB258" s="287"/>
      <c r="NYC258" s="287"/>
      <c r="NYD258" s="287"/>
      <c r="NYE258" s="287"/>
      <c r="NYF258" s="287"/>
      <c r="NYG258" s="287"/>
      <c r="NYH258" s="287"/>
      <c r="NYI258" s="287"/>
      <c r="NYJ258" s="287"/>
      <c r="NYK258" s="287"/>
      <c r="NYL258" s="287"/>
      <c r="NYM258" s="287"/>
      <c r="NYN258" s="287"/>
      <c r="NYO258" s="287"/>
      <c r="NYP258" s="287"/>
      <c r="NYQ258" s="287"/>
      <c r="NYR258" s="287"/>
      <c r="NYS258" s="287"/>
      <c r="NYT258" s="287"/>
      <c r="NYU258" s="287"/>
      <c r="NYV258" s="287"/>
      <c r="NYW258" s="287"/>
      <c r="NYX258" s="287"/>
      <c r="NYY258" s="287"/>
      <c r="NYZ258" s="287"/>
      <c r="NZA258" s="287"/>
      <c r="NZB258" s="287"/>
      <c r="NZC258" s="287"/>
      <c r="NZD258" s="287"/>
      <c r="NZE258" s="287"/>
      <c r="NZF258" s="287"/>
      <c r="NZG258" s="287"/>
      <c r="NZH258" s="287"/>
      <c r="NZI258" s="287"/>
      <c r="NZJ258" s="287"/>
      <c r="NZK258" s="287"/>
      <c r="NZL258" s="287"/>
      <c r="NZM258" s="287"/>
      <c r="NZN258" s="287"/>
      <c r="NZO258" s="287"/>
      <c r="NZP258" s="287"/>
      <c r="NZQ258" s="287"/>
      <c r="NZR258" s="287"/>
      <c r="NZS258" s="287"/>
      <c r="NZT258" s="287"/>
      <c r="NZU258" s="287"/>
      <c r="NZV258" s="287"/>
      <c r="NZW258" s="287"/>
      <c r="NZX258" s="287"/>
      <c r="NZY258" s="287"/>
      <c r="NZZ258" s="287"/>
      <c r="OAA258" s="287"/>
      <c r="OAB258" s="287"/>
      <c r="OAC258" s="287"/>
      <c r="OAD258" s="287"/>
      <c r="OAE258" s="287"/>
      <c r="OAF258" s="287"/>
      <c r="OAG258" s="287"/>
      <c r="OAH258" s="287"/>
      <c r="OAI258" s="287"/>
      <c r="OAJ258" s="287"/>
      <c r="OAK258" s="287"/>
      <c r="OAL258" s="287"/>
      <c r="OAM258" s="287"/>
      <c r="OAN258" s="287"/>
      <c r="OAO258" s="287"/>
      <c r="OAP258" s="287"/>
      <c r="OAQ258" s="287"/>
      <c r="OAR258" s="287"/>
      <c r="OAS258" s="287"/>
      <c r="OAT258" s="287"/>
      <c r="OAU258" s="287"/>
      <c r="OAV258" s="287"/>
      <c r="OAW258" s="287"/>
      <c r="OAX258" s="287"/>
      <c r="OAY258" s="287"/>
      <c r="OAZ258" s="287"/>
      <c r="OBA258" s="287"/>
      <c r="OBB258" s="287"/>
      <c r="OBC258" s="287"/>
      <c r="OBD258" s="287"/>
      <c r="OBE258" s="287"/>
      <c r="OBF258" s="287"/>
      <c r="OBG258" s="287"/>
      <c r="OBH258" s="287"/>
      <c r="OBI258" s="287"/>
      <c r="OBJ258" s="287"/>
      <c r="OBK258" s="287"/>
      <c r="OBL258" s="287"/>
      <c r="OBM258" s="287"/>
      <c r="OBN258" s="287"/>
      <c r="OBO258" s="287"/>
      <c r="OBP258" s="287"/>
      <c r="OBQ258" s="287"/>
      <c r="OBR258" s="287"/>
      <c r="OBS258" s="287"/>
      <c r="OBT258" s="287"/>
      <c r="OBU258" s="287"/>
      <c r="OBV258" s="287"/>
      <c r="OBW258" s="287"/>
      <c r="OBX258" s="287"/>
      <c r="OBY258" s="287"/>
      <c r="OBZ258" s="287"/>
      <c r="OCA258" s="287"/>
      <c r="OCB258" s="287"/>
      <c r="OCC258" s="287"/>
      <c r="OCD258" s="287"/>
      <c r="OCE258" s="287"/>
      <c r="OCF258" s="287"/>
      <c r="OCG258" s="287"/>
      <c r="OCH258" s="287"/>
      <c r="OCI258" s="287"/>
      <c r="OCJ258" s="287"/>
      <c r="OCK258" s="287"/>
      <c r="OCL258" s="287"/>
      <c r="OCM258" s="287"/>
      <c r="OCN258" s="287"/>
      <c r="OCO258" s="287"/>
      <c r="OCP258" s="287"/>
      <c r="OCQ258" s="287"/>
      <c r="OCR258" s="287"/>
      <c r="OCS258" s="287"/>
      <c r="OCT258" s="287"/>
      <c r="OCU258" s="287"/>
      <c r="OCV258" s="287"/>
      <c r="OCW258" s="287"/>
      <c r="OCX258" s="287"/>
      <c r="OCY258" s="287"/>
      <c r="OCZ258" s="287"/>
      <c r="ODA258" s="287"/>
      <c r="ODB258" s="287"/>
      <c r="ODC258" s="287"/>
      <c r="ODD258" s="287"/>
      <c r="ODE258" s="287"/>
      <c r="ODF258" s="287"/>
      <c r="ODG258" s="287"/>
      <c r="ODH258" s="287"/>
      <c r="ODI258" s="287"/>
      <c r="ODJ258" s="287"/>
      <c r="ODK258" s="287"/>
      <c r="ODL258" s="287"/>
      <c r="ODM258" s="287"/>
      <c r="ODN258" s="287"/>
      <c r="ODO258" s="287"/>
      <c r="ODP258" s="287"/>
      <c r="ODQ258" s="287"/>
      <c r="ODR258" s="287"/>
      <c r="ODS258" s="287"/>
      <c r="ODT258" s="287"/>
      <c r="ODU258" s="287"/>
      <c r="ODV258" s="287"/>
      <c r="ODW258" s="287"/>
      <c r="ODX258" s="287"/>
      <c r="ODY258" s="287"/>
      <c r="ODZ258" s="287"/>
      <c r="OEA258" s="287"/>
      <c r="OEB258" s="287"/>
      <c r="OEC258" s="287"/>
      <c r="OED258" s="287"/>
      <c r="OEE258" s="287"/>
      <c r="OEF258" s="287"/>
      <c r="OEG258" s="287"/>
      <c r="OEH258" s="287"/>
      <c r="OEI258" s="287"/>
      <c r="OEJ258" s="287"/>
      <c r="OEK258" s="287"/>
      <c r="OEL258" s="287"/>
      <c r="OEM258" s="287"/>
      <c r="OEN258" s="287"/>
      <c r="OEO258" s="287"/>
      <c r="OEP258" s="287"/>
      <c r="OEQ258" s="287"/>
      <c r="OER258" s="287"/>
      <c r="OES258" s="287"/>
      <c r="OET258" s="287"/>
      <c r="OEU258" s="287"/>
      <c r="OEV258" s="287"/>
      <c r="OEW258" s="287"/>
      <c r="OEX258" s="287"/>
      <c r="OEY258" s="287"/>
      <c r="OEZ258" s="287"/>
      <c r="OFA258" s="287"/>
      <c r="OFB258" s="287"/>
      <c r="OFC258" s="287"/>
      <c r="OFD258" s="287"/>
      <c r="OFE258" s="287"/>
      <c r="OFF258" s="287"/>
      <c r="OFG258" s="287"/>
      <c r="OFH258" s="287"/>
      <c r="OFI258" s="287"/>
      <c r="OFJ258" s="287"/>
      <c r="OFK258" s="287"/>
      <c r="OFL258" s="287"/>
      <c r="OFM258" s="287"/>
      <c r="OFN258" s="287"/>
      <c r="OFO258" s="287"/>
      <c r="OFP258" s="287"/>
      <c r="OFQ258" s="287"/>
      <c r="OFR258" s="287"/>
      <c r="OFS258" s="287"/>
      <c r="OFT258" s="287"/>
      <c r="OFU258" s="287"/>
      <c r="OFV258" s="287"/>
      <c r="OFW258" s="287"/>
      <c r="OFX258" s="287"/>
      <c r="OFY258" s="287"/>
      <c r="OFZ258" s="287"/>
      <c r="OGA258" s="287"/>
      <c r="OGB258" s="287"/>
      <c r="OGC258" s="287"/>
      <c r="OGD258" s="287"/>
      <c r="OGE258" s="287"/>
      <c r="OGF258" s="287"/>
      <c r="OGG258" s="287"/>
      <c r="OGH258" s="287"/>
      <c r="OGI258" s="287"/>
      <c r="OGJ258" s="287"/>
      <c r="OGK258" s="287"/>
      <c r="OGL258" s="287"/>
      <c r="OGM258" s="287"/>
      <c r="OGN258" s="287"/>
      <c r="OGO258" s="287"/>
      <c r="OGP258" s="287"/>
      <c r="OGQ258" s="287"/>
      <c r="OGR258" s="287"/>
      <c r="OGS258" s="287"/>
      <c r="OGT258" s="287"/>
      <c r="OGU258" s="287"/>
      <c r="OGV258" s="287"/>
      <c r="OGW258" s="287"/>
      <c r="OGX258" s="287"/>
      <c r="OGY258" s="287"/>
      <c r="OGZ258" s="287"/>
      <c r="OHA258" s="287"/>
      <c r="OHB258" s="287"/>
      <c r="OHC258" s="287"/>
      <c r="OHD258" s="287"/>
      <c r="OHE258" s="287"/>
      <c r="OHF258" s="287"/>
      <c r="OHG258" s="287"/>
      <c r="OHH258" s="287"/>
      <c r="OHI258" s="287"/>
      <c r="OHJ258" s="287"/>
      <c r="OHK258" s="287"/>
      <c r="OHL258" s="287"/>
      <c r="OHM258" s="287"/>
      <c r="OHN258" s="287"/>
      <c r="OHO258" s="287"/>
      <c r="OHP258" s="287"/>
      <c r="OHQ258" s="287"/>
      <c r="OHR258" s="287"/>
      <c r="OHS258" s="287"/>
      <c r="OHT258" s="287"/>
      <c r="OHU258" s="287"/>
      <c r="OHV258" s="287"/>
      <c r="OHW258" s="287"/>
      <c r="OHX258" s="287"/>
      <c r="OHY258" s="287"/>
      <c r="OHZ258" s="287"/>
      <c r="OIA258" s="287"/>
      <c r="OIB258" s="287"/>
      <c r="OIC258" s="287"/>
      <c r="OID258" s="287"/>
      <c r="OIE258" s="287"/>
      <c r="OIF258" s="287"/>
      <c r="OIG258" s="287"/>
      <c r="OIH258" s="287"/>
      <c r="OII258" s="287"/>
      <c r="OIJ258" s="287"/>
      <c r="OIK258" s="287"/>
      <c r="OIL258" s="287"/>
      <c r="OIM258" s="287"/>
      <c r="OIN258" s="287"/>
      <c r="OIO258" s="287"/>
      <c r="OIP258" s="287"/>
      <c r="OIQ258" s="287"/>
      <c r="OIR258" s="287"/>
      <c r="OIS258" s="287"/>
      <c r="OIT258" s="287"/>
      <c r="OIU258" s="287"/>
      <c r="OIV258" s="287"/>
      <c r="OIW258" s="287"/>
      <c r="OIX258" s="287"/>
      <c r="OIY258" s="287"/>
      <c r="OIZ258" s="287"/>
      <c r="OJA258" s="287"/>
      <c r="OJB258" s="287"/>
      <c r="OJC258" s="287"/>
      <c r="OJD258" s="287"/>
      <c r="OJE258" s="287"/>
      <c r="OJF258" s="287"/>
      <c r="OJG258" s="287"/>
      <c r="OJH258" s="287"/>
      <c r="OJI258" s="287"/>
      <c r="OJJ258" s="287"/>
      <c r="OJK258" s="287"/>
      <c r="OJL258" s="287"/>
      <c r="OJM258" s="287"/>
      <c r="OJN258" s="287"/>
      <c r="OJO258" s="287"/>
      <c r="OJP258" s="287"/>
      <c r="OJQ258" s="287"/>
      <c r="OJR258" s="287"/>
      <c r="OJS258" s="287"/>
      <c r="OJT258" s="287"/>
      <c r="OJU258" s="287"/>
      <c r="OJV258" s="287"/>
      <c r="OJW258" s="287"/>
      <c r="OJX258" s="287"/>
      <c r="OJY258" s="287"/>
      <c r="OJZ258" s="287"/>
      <c r="OKA258" s="287"/>
      <c r="OKB258" s="287"/>
      <c r="OKC258" s="287"/>
      <c r="OKD258" s="287"/>
      <c r="OKE258" s="287"/>
      <c r="OKF258" s="287"/>
      <c r="OKG258" s="287"/>
      <c r="OKH258" s="287"/>
      <c r="OKI258" s="287"/>
      <c r="OKJ258" s="287"/>
      <c r="OKK258" s="287"/>
      <c r="OKL258" s="287"/>
      <c r="OKM258" s="287"/>
      <c r="OKN258" s="287"/>
      <c r="OKO258" s="287"/>
      <c r="OKP258" s="287"/>
      <c r="OKQ258" s="287"/>
      <c r="OKR258" s="287"/>
      <c r="OKS258" s="287"/>
      <c r="OKT258" s="287"/>
      <c r="OKU258" s="287"/>
      <c r="OKV258" s="287"/>
      <c r="OKW258" s="287"/>
      <c r="OKX258" s="287"/>
      <c r="OKY258" s="287"/>
      <c r="OKZ258" s="287"/>
      <c r="OLA258" s="287"/>
      <c r="OLB258" s="287"/>
      <c r="OLC258" s="287"/>
      <c r="OLD258" s="287"/>
      <c r="OLE258" s="287"/>
      <c r="OLF258" s="287"/>
      <c r="OLG258" s="287"/>
      <c r="OLH258" s="287"/>
      <c r="OLI258" s="287"/>
      <c r="OLJ258" s="287"/>
      <c r="OLK258" s="287"/>
      <c r="OLL258" s="287"/>
      <c r="OLM258" s="287"/>
      <c r="OLN258" s="287"/>
      <c r="OLO258" s="287"/>
      <c r="OLP258" s="287"/>
      <c r="OLQ258" s="287"/>
      <c r="OLR258" s="287"/>
      <c r="OLS258" s="287"/>
      <c r="OLT258" s="287"/>
      <c r="OLU258" s="287"/>
      <c r="OLV258" s="287"/>
      <c r="OLW258" s="287"/>
      <c r="OLX258" s="287"/>
      <c r="OLY258" s="287"/>
      <c r="OLZ258" s="287"/>
      <c r="OMA258" s="287"/>
      <c r="OMB258" s="287"/>
      <c r="OMC258" s="287"/>
      <c r="OMD258" s="287"/>
      <c r="OME258" s="287"/>
      <c r="OMF258" s="287"/>
      <c r="OMG258" s="287"/>
      <c r="OMH258" s="287"/>
      <c r="OMI258" s="287"/>
      <c r="OMJ258" s="287"/>
      <c r="OMK258" s="287"/>
      <c r="OML258" s="287"/>
      <c r="OMM258" s="287"/>
      <c r="OMN258" s="287"/>
      <c r="OMO258" s="287"/>
      <c r="OMP258" s="287"/>
      <c r="OMQ258" s="287"/>
      <c r="OMR258" s="287"/>
      <c r="OMS258" s="287"/>
      <c r="OMT258" s="287"/>
      <c r="OMU258" s="287"/>
      <c r="OMV258" s="287"/>
      <c r="OMW258" s="287"/>
      <c r="OMX258" s="287"/>
      <c r="OMY258" s="287"/>
      <c r="OMZ258" s="287"/>
      <c r="ONA258" s="287"/>
      <c r="ONB258" s="287"/>
      <c r="ONC258" s="287"/>
      <c r="OND258" s="287"/>
      <c r="ONE258" s="287"/>
      <c r="ONF258" s="287"/>
      <c r="ONG258" s="287"/>
      <c r="ONH258" s="287"/>
      <c r="ONI258" s="287"/>
      <c r="ONJ258" s="287"/>
      <c r="ONK258" s="287"/>
      <c r="ONL258" s="287"/>
      <c r="ONM258" s="287"/>
      <c r="ONN258" s="287"/>
      <c r="ONO258" s="287"/>
      <c r="ONP258" s="287"/>
      <c r="ONQ258" s="287"/>
      <c r="ONR258" s="287"/>
      <c r="ONS258" s="287"/>
      <c r="ONT258" s="287"/>
      <c r="ONU258" s="287"/>
      <c r="ONV258" s="287"/>
      <c r="ONW258" s="287"/>
      <c r="ONX258" s="287"/>
      <c r="ONY258" s="287"/>
      <c r="ONZ258" s="287"/>
      <c r="OOA258" s="287"/>
      <c r="OOB258" s="287"/>
      <c r="OOC258" s="287"/>
      <c r="OOD258" s="287"/>
      <c r="OOE258" s="287"/>
      <c r="OOF258" s="287"/>
      <c r="OOG258" s="287"/>
      <c r="OOH258" s="287"/>
      <c r="OOI258" s="287"/>
      <c r="OOJ258" s="287"/>
      <c r="OOK258" s="287"/>
      <c r="OOL258" s="287"/>
      <c r="OOM258" s="287"/>
      <c r="OON258" s="287"/>
      <c r="OOO258" s="287"/>
      <c r="OOP258" s="287"/>
      <c r="OOQ258" s="287"/>
      <c r="OOR258" s="287"/>
      <c r="OOS258" s="287"/>
      <c r="OOT258" s="287"/>
      <c r="OOU258" s="287"/>
      <c r="OOV258" s="287"/>
      <c r="OOW258" s="287"/>
      <c r="OOX258" s="287"/>
      <c r="OOY258" s="287"/>
      <c r="OOZ258" s="287"/>
      <c r="OPA258" s="287"/>
      <c r="OPB258" s="287"/>
      <c r="OPC258" s="287"/>
      <c r="OPD258" s="287"/>
      <c r="OPE258" s="287"/>
      <c r="OPF258" s="287"/>
      <c r="OPG258" s="287"/>
      <c r="OPH258" s="287"/>
      <c r="OPI258" s="287"/>
      <c r="OPJ258" s="287"/>
      <c r="OPK258" s="287"/>
      <c r="OPL258" s="287"/>
      <c r="OPM258" s="287"/>
      <c r="OPN258" s="287"/>
      <c r="OPO258" s="287"/>
      <c r="OPP258" s="287"/>
      <c r="OPQ258" s="287"/>
      <c r="OPR258" s="287"/>
      <c r="OPS258" s="287"/>
      <c r="OPT258" s="287"/>
      <c r="OPU258" s="287"/>
      <c r="OPV258" s="287"/>
      <c r="OPW258" s="287"/>
      <c r="OPX258" s="287"/>
      <c r="OPY258" s="287"/>
      <c r="OPZ258" s="287"/>
      <c r="OQA258" s="287"/>
      <c r="OQB258" s="287"/>
      <c r="OQC258" s="287"/>
      <c r="OQD258" s="287"/>
      <c r="OQE258" s="287"/>
      <c r="OQF258" s="287"/>
      <c r="OQG258" s="287"/>
      <c r="OQH258" s="287"/>
      <c r="OQI258" s="287"/>
      <c r="OQJ258" s="287"/>
      <c r="OQK258" s="287"/>
      <c r="OQL258" s="287"/>
      <c r="OQM258" s="287"/>
      <c r="OQN258" s="287"/>
      <c r="OQO258" s="287"/>
      <c r="OQP258" s="287"/>
      <c r="OQQ258" s="287"/>
      <c r="OQR258" s="287"/>
      <c r="OQS258" s="287"/>
      <c r="OQT258" s="287"/>
      <c r="OQU258" s="287"/>
      <c r="OQV258" s="287"/>
      <c r="OQW258" s="287"/>
      <c r="OQX258" s="287"/>
      <c r="OQY258" s="287"/>
      <c r="OQZ258" s="287"/>
      <c r="ORA258" s="287"/>
      <c r="ORB258" s="287"/>
      <c r="ORC258" s="287"/>
      <c r="ORD258" s="287"/>
      <c r="ORE258" s="287"/>
      <c r="ORF258" s="287"/>
      <c r="ORG258" s="287"/>
      <c r="ORH258" s="287"/>
      <c r="ORI258" s="287"/>
      <c r="ORJ258" s="287"/>
      <c r="ORK258" s="287"/>
      <c r="ORL258" s="287"/>
      <c r="ORM258" s="287"/>
      <c r="ORN258" s="287"/>
      <c r="ORO258" s="287"/>
      <c r="ORP258" s="287"/>
      <c r="ORQ258" s="287"/>
      <c r="ORR258" s="287"/>
      <c r="ORS258" s="287"/>
      <c r="ORT258" s="287"/>
      <c r="ORU258" s="287"/>
      <c r="ORV258" s="287"/>
      <c r="ORW258" s="287"/>
      <c r="ORX258" s="287"/>
      <c r="ORY258" s="287"/>
      <c r="ORZ258" s="287"/>
      <c r="OSA258" s="287"/>
      <c r="OSB258" s="287"/>
      <c r="OSC258" s="287"/>
      <c r="OSD258" s="287"/>
      <c r="OSE258" s="287"/>
      <c r="OSF258" s="287"/>
      <c r="OSG258" s="287"/>
      <c r="OSH258" s="287"/>
      <c r="OSI258" s="287"/>
      <c r="OSJ258" s="287"/>
      <c r="OSK258" s="287"/>
      <c r="OSL258" s="287"/>
      <c r="OSM258" s="287"/>
      <c r="OSN258" s="287"/>
      <c r="OSO258" s="287"/>
      <c r="OSP258" s="287"/>
      <c r="OSQ258" s="287"/>
      <c r="OSR258" s="287"/>
      <c r="OSS258" s="287"/>
      <c r="OST258" s="287"/>
      <c r="OSU258" s="287"/>
      <c r="OSV258" s="287"/>
      <c r="OSW258" s="287"/>
      <c r="OSX258" s="287"/>
      <c r="OSY258" s="287"/>
      <c r="OSZ258" s="287"/>
      <c r="OTA258" s="287"/>
      <c r="OTB258" s="287"/>
      <c r="OTC258" s="287"/>
      <c r="OTD258" s="287"/>
      <c r="OTE258" s="287"/>
      <c r="OTF258" s="287"/>
      <c r="OTG258" s="287"/>
      <c r="OTH258" s="287"/>
      <c r="OTI258" s="287"/>
      <c r="OTJ258" s="287"/>
      <c r="OTK258" s="287"/>
      <c r="OTL258" s="287"/>
      <c r="OTM258" s="287"/>
      <c r="OTN258" s="287"/>
      <c r="OTO258" s="287"/>
      <c r="OTP258" s="287"/>
      <c r="OTQ258" s="287"/>
      <c r="OTR258" s="287"/>
      <c r="OTS258" s="287"/>
      <c r="OTT258" s="287"/>
      <c r="OTU258" s="287"/>
      <c r="OTV258" s="287"/>
      <c r="OTW258" s="287"/>
      <c r="OTX258" s="287"/>
      <c r="OTY258" s="287"/>
      <c r="OTZ258" s="287"/>
      <c r="OUA258" s="287"/>
      <c r="OUB258" s="287"/>
      <c r="OUC258" s="287"/>
      <c r="OUD258" s="287"/>
      <c r="OUE258" s="287"/>
      <c r="OUF258" s="287"/>
      <c r="OUG258" s="287"/>
      <c r="OUH258" s="287"/>
      <c r="OUI258" s="287"/>
      <c r="OUJ258" s="287"/>
      <c r="OUK258" s="287"/>
      <c r="OUL258" s="287"/>
      <c r="OUM258" s="287"/>
      <c r="OUN258" s="287"/>
      <c r="OUO258" s="287"/>
      <c r="OUP258" s="287"/>
      <c r="OUQ258" s="287"/>
      <c r="OUR258" s="287"/>
      <c r="OUS258" s="287"/>
      <c r="OUT258" s="287"/>
      <c r="OUU258" s="287"/>
      <c r="OUV258" s="287"/>
      <c r="OUW258" s="287"/>
      <c r="OUX258" s="287"/>
      <c r="OUY258" s="287"/>
      <c r="OUZ258" s="287"/>
      <c r="OVA258" s="287"/>
      <c r="OVB258" s="287"/>
      <c r="OVC258" s="287"/>
      <c r="OVD258" s="287"/>
      <c r="OVE258" s="287"/>
      <c r="OVF258" s="287"/>
      <c r="OVG258" s="287"/>
      <c r="OVH258" s="287"/>
      <c r="OVI258" s="287"/>
      <c r="OVJ258" s="287"/>
      <c r="OVK258" s="287"/>
      <c r="OVL258" s="287"/>
      <c r="OVM258" s="287"/>
      <c r="OVN258" s="287"/>
      <c r="OVO258" s="287"/>
      <c r="OVP258" s="287"/>
      <c r="OVQ258" s="287"/>
      <c r="OVR258" s="287"/>
      <c r="OVS258" s="287"/>
      <c r="OVT258" s="287"/>
      <c r="OVU258" s="287"/>
      <c r="OVV258" s="287"/>
      <c r="OVW258" s="287"/>
      <c r="OVX258" s="287"/>
      <c r="OVY258" s="287"/>
      <c r="OVZ258" s="287"/>
      <c r="OWA258" s="287"/>
      <c r="OWB258" s="287"/>
      <c r="OWC258" s="287"/>
      <c r="OWD258" s="287"/>
      <c r="OWE258" s="287"/>
      <c r="OWF258" s="287"/>
      <c r="OWG258" s="287"/>
      <c r="OWH258" s="287"/>
      <c r="OWI258" s="287"/>
      <c r="OWJ258" s="287"/>
      <c r="OWK258" s="287"/>
      <c r="OWL258" s="287"/>
      <c r="OWM258" s="287"/>
      <c r="OWN258" s="287"/>
      <c r="OWO258" s="287"/>
      <c r="OWP258" s="287"/>
      <c r="OWQ258" s="287"/>
      <c r="OWR258" s="287"/>
      <c r="OWS258" s="287"/>
      <c r="OWT258" s="287"/>
      <c r="OWU258" s="287"/>
      <c r="OWV258" s="287"/>
      <c r="OWW258" s="287"/>
      <c r="OWX258" s="287"/>
      <c r="OWY258" s="287"/>
      <c r="OWZ258" s="287"/>
      <c r="OXA258" s="287"/>
      <c r="OXB258" s="287"/>
      <c r="OXC258" s="287"/>
      <c r="OXD258" s="287"/>
      <c r="OXE258" s="287"/>
      <c r="OXF258" s="287"/>
      <c r="OXG258" s="287"/>
      <c r="OXH258" s="287"/>
      <c r="OXI258" s="287"/>
      <c r="OXJ258" s="287"/>
      <c r="OXK258" s="287"/>
      <c r="OXL258" s="287"/>
      <c r="OXM258" s="287"/>
      <c r="OXN258" s="287"/>
      <c r="OXO258" s="287"/>
      <c r="OXP258" s="287"/>
      <c r="OXQ258" s="287"/>
      <c r="OXR258" s="287"/>
      <c r="OXS258" s="287"/>
      <c r="OXT258" s="287"/>
      <c r="OXU258" s="287"/>
      <c r="OXV258" s="287"/>
      <c r="OXW258" s="287"/>
      <c r="OXX258" s="287"/>
      <c r="OXY258" s="287"/>
      <c r="OXZ258" s="287"/>
      <c r="OYA258" s="287"/>
      <c r="OYB258" s="287"/>
      <c r="OYC258" s="287"/>
      <c r="OYD258" s="287"/>
      <c r="OYE258" s="287"/>
      <c r="OYF258" s="287"/>
      <c r="OYG258" s="287"/>
      <c r="OYH258" s="287"/>
      <c r="OYI258" s="287"/>
      <c r="OYJ258" s="287"/>
      <c r="OYK258" s="287"/>
      <c r="OYL258" s="287"/>
      <c r="OYM258" s="287"/>
      <c r="OYN258" s="287"/>
      <c r="OYO258" s="287"/>
      <c r="OYP258" s="287"/>
      <c r="OYQ258" s="287"/>
      <c r="OYR258" s="287"/>
      <c r="OYS258" s="287"/>
      <c r="OYT258" s="287"/>
      <c r="OYU258" s="287"/>
      <c r="OYV258" s="287"/>
      <c r="OYW258" s="287"/>
      <c r="OYX258" s="287"/>
      <c r="OYY258" s="287"/>
      <c r="OYZ258" s="287"/>
      <c r="OZA258" s="287"/>
      <c r="OZB258" s="287"/>
      <c r="OZC258" s="287"/>
      <c r="OZD258" s="287"/>
      <c r="OZE258" s="287"/>
      <c r="OZF258" s="287"/>
      <c r="OZG258" s="287"/>
      <c r="OZH258" s="287"/>
      <c r="OZI258" s="287"/>
      <c r="OZJ258" s="287"/>
      <c r="OZK258" s="287"/>
      <c r="OZL258" s="287"/>
      <c r="OZM258" s="287"/>
      <c r="OZN258" s="287"/>
      <c r="OZO258" s="287"/>
      <c r="OZP258" s="287"/>
      <c r="OZQ258" s="287"/>
      <c r="OZR258" s="287"/>
      <c r="OZS258" s="287"/>
      <c r="OZT258" s="287"/>
      <c r="OZU258" s="287"/>
      <c r="OZV258" s="287"/>
      <c r="OZW258" s="287"/>
      <c r="OZX258" s="287"/>
      <c r="OZY258" s="287"/>
      <c r="OZZ258" s="287"/>
      <c r="PAA258" s="287"/>
      <c r="PAB258" s="287"/>
      <c r="PAC258" s="287"/>
      <c r="PAD258" s="287"/>
      <c r="PAE258" s="287"/>
      <c r="PAF258" s="287"/>
      <c r="PAG258" s="287"/>
      <c r="PAH258" s="287"/>
      <c r="PAI258" s="287"/>
      <c r="PAJ258" s="287"/>
      <c r="PAK258" s="287"/>
      <c r="PAL258" s="287"/>
      <c r="PAM258" s="287"/>
      <c r="PAN258" s="287"/>
      <c r="PAO258" s="287"/>
      <c r="PAP258" s="287"/>
      <c r="PAQ258" s="287"/>
      <c r="PAR258" s="287"/>
      <c r="PAS258" s="287"/>
      <c r="PAT258" s="287"/>
      <c r="PAU258" s="287"/>
      <c r="PAV258" s="287"/>
      <c r="PAW258" s="287"/>
      <c r="PAX258" s="287"/>
      <c r="PAY258" s="287"/>
      <c r="PAZ258" s="287"/>
      <c r="PBA258" s="287"/>
      <c r="PBB258" s="287"/>
      <c r="PBC258" s="287"/>
      <c r="PBD258" s="287"/>
      <c r="PBE258" s="287"/>
      <c r="PBF258" s="287"/>
      <c r="PBG258" s="287"/>
      <c r="PBH258" s="287"/>
      <c r="PBI258" s="287"/>
      <c r="PBJ258" s="287"/>
      <c r="PBK258" s="287"/>
      <c r="PBL258" s="287"/>
      <c r="PBM258" s="287"/>
      <c r="PBN258" s="287"/>
      <c r="PBO258" s="287"/>
      <c r="PBP258" s="287"/>
      <c r="PBQ258" s="287"/>
      <c r="PBR258" s="287"/>
      <c r="PBS258" s="287"/>
      <c r="PBT258" s="287"/>
      <c r="PBU258" s="287"/>
      <c r="PBV258" s="287"/>
      <c r="PBW258" s="287"/>
      <c r="PBX258" s="287"/>
      <c r="PBY258" s="287"/>
      <c r="PBZ258" s="287"/>
      <c r="PCA258" s="287"/>
      <c r="PCB258" s="287"/>
      <c r="PCC258" s="287"/>
      <c r="PCD258" s="287"/>
      <c r="PCE258" s="287"/>
      <c r="PCF258" s="287"/>
      <c r="PCG258" s="287"/>
      <c r="PCH258" s="287"/>
      <c r="PCI258" s="287"/>
      <c r="PCJ258" s="287"/>
      <c r="PCK258" s="287"/>
      <c r="PCL258" s="287"/>
      <c r="PCM258" s="287"/>
      <c r="PCN258" s="287"/>
      <c r="PCO258" s="287"/>
      <c r="PCP258" s="287"/>
      <c r="PCQ258" s="287"/>
      <c r="PCR258" s="287"/>
      <c r="PCS258" s="287"/>
      <c r="PCT258" s="287"/>
      <c r="PCU258" s="287"/>
      <c r="PCV258" s="287"/>
      <c r="PCW258" s="287"/>
      <c r="PCX258" s="287"/>
      <c r="PCY258" s="287"/>
      <c r="PCZ258" s="287"/>
      <c r="PDA258" s="287"/>
      <c r="PDB258" s="287"/>
      <c r="PDC258" s="287"/>
      <c r="PDD258" s="287"/>
      <c r="PDE258" s="287"/>
      <c r="PDF258" s="287"/>
      <c r="PDG258" s="287"/>
      <c r="PDH258" s="287"/>
      <c r="PDI258" s="287"/>
      <c r="PDJ258" s="287"/>
      <c r="PDK258" s="287"/>
      <c r="PDL258" s="287"/>
      <c r="PDM258" s="287"/>
      <c r="PDN258" s="287"/>
      <c r="PDO258" s="287"/>
      <c r="PDP258" s="287"/>
      <c r="PDQ258" s="287"/>
      <c r="PDR258" s="287"/>
      <c r="PDS258" s="287"/>
      <c r="PDT258" s="287"/>
      <c r="PDU258" s="287"/>
      <c r="PDV258" s="287"/>
      <c r="PDW258" s="287"/>
      <c r="PDX258" s="287"/>
      <c r="PDY258" s="287"/>
      <c r="PDZ258" s="287"/>
      <c r="PEA258" s="287"/>
      <c r="PEB258" s="287"/>
      <c r="PEC258" s="287"/>
      <c r="PED258" s="287"/>
      <c r="PEE258" s="287"/>
      <c r="PEF258" s="287"/>
      <c r="PEG258" s="287"/>
      <c r="PEH258" s="287"/>
      <c r="PEI258" s="287"/>
      <c r="PEJ258" s="287"/>
      <c r="PEK258" s="287"/>
      <c r="PEL258" s="287"/>
      <c r="PEM258" s="287"/>
      <c r="PEN258" s="287"/>
      <c r="PEO258" s="287"/>
      <c r="PEP258" s="287"/>
      <c r="PEQ258" s="287"/>
      <c r="PER258" s="287"/>
      <c r="PES258" s="287"/>
      <c r="PET258" s="287"/>
      <c r="PEU258" s="287"/>
      <c r="PEV258" s="287"/>
      <c r="PEW258" s="287"/>
      <c r="PEX258" s="287"/>
      <c r="PEY258" s="287"/>
      <c r="PEZ258" s="287"/>
      <c r="PFA258" s="287"/>
      <c r="PFB258" s="287"/>
      <c r="PFC258" s="287"/>
      <c r="PFD258" s="287"/>
      <c r="PFE258" s="287"/>
      <c r="PFF258" s="287"/>
      <c r="PFG258" s="287"/>
      <c r="PFH258" s="287"/>
      <c r="PFI258" s="287"/>
      <c r="PFJ258" s="287"/>
      <c r="PFK258" s="287"/>
      <c r="PFL258" s="287"/>
      <c r="PFM258" s="287"/>
      <c r="PFN258" s="287"/>
      <c r="PFO258" s="287"/>
      <c r="PFP258" s="287"/>
      <c r="PFQ258" s="287"/>
      <c r="PFR258" s="287"/>
      <c r="PFS258" s="287"/>
      <c r="PFT258" s="287"/>
      <c r="PFU258" s="287"/>
      <c r="PFV258" s="287"/>
      <c r="PFW258" s="287"/>
      <c r="PFX258" s="287"/>
      <c r="PFY258" s="287"/>
      <c r="PFZ258" s="287"/>
      <c r="PGA258" s="287"/>
      <c r="PGB258" s="287"/>
      <c r="PGC258" s="287"/>
      <c r="PGD258" s="287"/>
      <c r="PGE258" s="287"/>
      <c r="PGF258" s="287"/>
      <c r="PGG258" s="287"/>
      <c r="PGH258" s="287"/>
      <c r="PGI258" s="287"/>
      <c r="PGJ258" s="287"/>
      <c r="PGK258" s="287"/>
      <c r="PGL258" s="287"/>
      <c r="PGM258" s="287"/>
      <c r="PGN258" s="287"/>
      <c r="PGO258" s="287"/>
      <c r="PGP258" s="287"/>
      <c r="PGQ258" s="287"/>
      <c r="PGR258" s="287"/>
      <c r="PGS258" s="287"/>
      <c r="PGT258" s="287"/>
      <c r="PGU258" s="287"/>
      <c r="PGV258" s="287"/>
      <c r="PGW258" s="287"/>
      <c r="PGX258" s="287"/>
      <c r="PGY258" s="287"/>
      <c r="PGZ258" s="287"/>
      <c r="PHA258" s="287"/>
      <c r="PHB258" s="287"/>
      <c r="PHC258" s="287"/>
      <c r="PHD258" s="287"/>
      <c r="PHE258" s="287"/>
      <c r="PHF258" s="287"/>
      <c r="PHG258" s="287"/>
      <c r="PHH258" s="287"/>
      <c r="PHI258" s="287"/>
      <c r="PHJ258" s="287"/>
      <c r="PHK258" s="287"/>
      <c r="PHL258" s="287"/>
      <c r="PHM258" s="287"/>
      <c r="PHN258" s="287"/>
      <c r="PHO258" s="287"/>
      <c r="PHP258" s="287"/>
      <c r="PHQ258" s="287"/>
      <c r="PHR258" s="287"/>
      <c r="PHS258" s="287"/>
      <c r="PHT258" s="287"/>
      <c r="PHU258" s="287"/>
      <c r="PHV258" s="287"/>
      <c r="PHW258" s="287"/>
      <c r="PHX258" s="287"/>
      <c r="PHY258" s="287"/>
      <c r="PHZ258" s="287"/>
      <c r="PIA258" s="287"/>
      <c r="PIB258" s="287"/>
      <c r="PIC258" s="287"/>
      <c r="PID258" s="287"/>
      <c r="PIE258" s="287"/>
      <c r="PIF258" s="287"/>
      <c r="PIG258" s="287"/>
      <c r="PIH258" s="287"/>
      <c r="PII258" s="287"/>
      <c r="PIJ258" s="287"/>
      <c r="PIK258" s="287"/>
      <c r="PIL258" s="287"/>
      <c r="PIM258" s="287"/>
      <c r="PIN258" s="287"/>
      <c r="PIO258" s="287"/>
      <c r="PIP258" s="287"/>
      <c r="PIQ258" s="287"/>
      <c r="PIR258" s="287"/>
      <c r="PIS258" s="287"/>
      <c r="PIT258" s="287"/>
      <c r="PIU258" s="287"/>
      <c r="PIV258" s="287"/>
      <c r="PIW258" s="287"/>
      <c r="PIX258" s="287"/>
      <c r="PIY258" s="287"/>
      <c r="PIZ258" s="287"/>
      <c r="PJA258" s="287"/>
      <c r="PJB258" s="287"/>
      <c r="PJC258" s="287"/>
      <c r="PJD258" s="287"/>
      <c r="PJE258" s="287"/>
      <c r="PJF258" s="287"/>
      <c r="PJG258" s="287"/>
      <c r="PJH258" s="287"/>
      <c r="PJI258" s="287"/>
      <c r="PJJ258" s="287"/>
      <c r="PJK258" s="287"/>
      <c r="PJL258" s="287"/>
      <c r="PJM258" s="287"/>
      <c r="PJN258" s="287"/>
      <c r="PJO258" s="287"/>
      <c r="PJP258" s="287"/>
      <c r="PJQ258" s="287"/>
      <c r="PJR258" s="287"/>
      <c r="PJS258" s="287"/>
      <c r="PJT258" s="287"/>
      <c r="PJU258" s="287"/>
      <c r="PJV258" s="287"/>
      <c r="PJW258" s="287"/>
      <c r="PJX258" s="287"/>
      <c r="PJY258" s="287"/>
      <c r="PJZ258" s="287"/>
      <c r="PKA258" s="287"/>
      <c r="PKB258" s="287"/>
      <c r="PKC258" s="287"/>
      <c r="PKD258" s="287"/>
      <c r="PKE258" s="287"/>
      <c r="PKF258" s="287"/>
      <c r="PKG258" s="287"/>
      <c r="PKH258" s="287"/>
      <c r="PKI258" s="287"/>
      <c r="PKJ258" s="287"/>
      <c r="PKK258" s="287"/>
      <c r="PKL258" s="287"/>
      <c r="PKM258" s="287"/>
      <c r="PKN258" s="287"/>
      <c r="PKO258" s="287"/>
      <c r="PKP258" s="287"/>
      <c r="PKQ258" s="287"/>
      <c r="PKR258" s="287"/>
      <c r="PKS258" s="287"/>
      <c r="PKT258" s="287"/>
      <c r="PKU258" s="287"/>
      <c r="PKV258" s="287"/>
      <c r="PKW258" s="287"/>
      <c r="PKX258" s="287"/>
      <c r="PKY258" s="287"/>
      <c r="PKZ258" s="287"/>
      <c r="PLA258" s="287"/>
      <c r="PLB258" s="287"/>
      <c r="PLC258" s="287"/>
      <c r="PLD258" s="287"/>
      <c r="PLE258" s="287"/>
      <c r="PLF258" s="287"/>
      <c r="PLG258" s="287"/>
      <c r="PLH258" s="287"/>
      <c r="PLI258" s="287"/>
      <c r="PLJ258" s="287"/>
      <c r="PLK258" s="287"/>
      <c r="PLL258" s="287"/>
      <c r="PLM258" s="287"/>
      <c r="PLN258" s="287"/>
      <c r="PLO258" s="287"/>
      <c r="PLP258" s="287"/>
      <c r="PLQ258" s="287"/>
      <c r="PLR258" s="287"/>
      <c r="PLS258" s="287"/>
      <c r="PLT258" s="287"/>
      <c r="PLU258" s="287"/>
      <c r="PLV258" s="287"/>
      <c r="PLW258" s="287"/>
      <c r="PLX258" s="287"/>
      <c r="PLY258" s="287"/>
      <c r="PLZ258" s="287"/>
      <c r="PMA258" s="287"/>
      <c r="PMB258" s="287"/>
      <c r="PMC258" s="287"/>
      <c r="PMD258" s="287"/>
      <c r="PME258" s="287"/>
      <c r="PMF258" s="287"/>
      <c r="PMG258" s="287"/>
      <c r="PMH258" s="287"/>
      <c r="PMI258" s="287"/>
      <c r="PMJ258" s="287"/>
      <c r="PMK258" s="287"/>
      <c r="PML258" s="287"/>
      <c r="PMM258" s="287"/>
      <c r="PMN258" s="287"/>
      <c r="PMO258" s="287"/>
      <c r="PMP258" s="287"/>
      <c r="PMQ258" s="287"/>
      <c r="PMR258" s="287"/>
      <c r="PMS258" s="287"/>
      <c r="PMT258" s="287"/>
      <c r="PMU258" s="287"/>
      <c r="PMV258" s="287"/>
      <c r="PMW258" s="287"/>
      <c r="PMX258" s="287"/>
      <c r="PMY258" s="287"/>
      <c r="PMZ258" s="287"/>
      <c r="PNA258" s="287"/>
      <c r="PNB258" s="287"/>
      <c r="PNC258" s="287"/>
      <c r="PND258" s="287"/>
      <c r="PNE258" s="287"/>
      <c r="PNF258" s="287"/>
      <c r="PNG258" s="287"/>
      <c r="PNH258" s="287"/>
      <c r="PNI258" s="287"/>
      <c r="PNJ258" s="287"/>
      <c r="PNK258" s="287"/>
      <c r="PNL258" s="287"/>
      <c r="PNM258" s="287"/>
      <c r="PNN258" s="287"/>
      <c r="PNO258" s="287"/>
      <c r="PNP258" s="287"/>
      <c r="PNQ258" s="287"/>
      <c r="PNR258" s="287"/>
      <c r="PNS258" s="287"/>
      <c r="PNT258" s="287"/>
      <c r="PNU258" s="287"/>
      <c r="PNV258" s="287"/>
      <c r="PNW258" s="287"/>
      <c r="PNX258" s="287"/>
      <c r="PNY258" s="287"/>
      <c r="PNZ258" s="287"/>
      <c r="POA258" s="287"/>
      <c r="POB258" s="287"/>
      <c r="POC258" s="287"/>
      <c r="POD258" s="287"/>
      <c r="POE258" s="287"/>
      <c r="POF258" s="287"/>
      <c r="POG258" s="287"/>
      <c r="POH258" s="287"/>
      <c r="POI258" s="287"/>
      <c r="POJ258" s="287"/>
      <c r="POK258" s="287"/>
      <c r="POL258" s="287"/>
      <c r="POM258" s="287"/>
      <c r="PON258" s="287"/>
      <c r="POO258" s="287"/>
      <c r="POP258" s="287"/>
      <c r="POQ258" s="287"/>
      <c r="POR258" s="287"/>
      <c r="POS258" s="287"/>
      <c r="POT258" s="287"/>
      <c r="POU258" s="287"/>
      <c r="POV258" s="287"/>
      <c r="POW258" s="287"/>
      <c r="POX258" s="287"/>
      <c r="POY258" s="287"/>
      <c r="POZ258" s="287"/>
      <c r="PPA258" s="287"/>
      <c r="PPB258" s="287"/>
      <c r="PPC258" s="287"/>
      <c r="PPD258" s="287"/>
      <c r="PPE258" s="287"/>
      <c r="PPF258" s="287"/>
      <c r="PPG258" s="287"/>
      <c r="PPH258" s="287"/>
      <c r="PPI258" s="287"/>
      <c r="PPJ258" s="287"/>
      <c r="PPK258" s="287"/>
      <c r="PPL258" s="287"/>
      <c r="PPM258" s="287"/>
      <c r="PPN258" s="287"/>
      <c r="PPO258" s="287"/>
      <c r="PPP258" s="287"/>
      <c r="PPQ258" s="287"/>
      <c r="PPR258" s="287"/>
      <c r="PPS258" s="287"/>
      <c r="PPT258" s="287"/>
      <c r="PPU258" s="287"/>
      <c r="PPV258" s="287"/>
      <c r="PPW258" s="287"/>
      <c r="PPX258" s="287"/>
      <c r="PPY258" s="287"/>
      <c r="PPZ258" s="287"/>
      <c r="PQA258" s="287"/>
      <c r="PQB258" s="287"/>
      <c r="PQC258" s="287"/>
      <c r="PQD258" s="287"/>
      <c r="PQE258" s="287"/>
      <c r="PQF258" s="287"/>
      <c r="PQG258" s="287"/>
      <c r="PQH258" s="287"/>
      <c r="PQI258" s="287"/>
      <c r="PQJ258" s="287"/>
      <c r="PQK258" s="287"/>
      <c r="PQL258" s="287"/>
      <c r="PQM258" s="287"/>
      <c r="PQN258" s="287"/>
      <c r="PQO258" s="287"/>
      <c r="PQP258" s="287"/>
      <c r="PQQ258" s="287"/>
      <c r="PQR258" s="287"/>
      <c r="PQS258" s="287"/>
      <c r="PQT258" s="287"/>
      <c r="PQU258" s="287"/>
      <c r="PQV258" s="287"/>
      <c r="PQW258" s="287"/>
      <c r="PQX258" s="287"/>
      <c r="PQY258" s="287"/>
      <c r="PQZ258" s="287"/>
      <c r="PRA258" s="287"/>
      <c r="PRB258" s="287"/>
      <c r="PRC258" s="287"/>
      <c r="PRD258" s="287"/>
      <c r="PRE258" s="287"/>
      <c r="PRF258" s="287"/>
      <c r="PRG258" s="287"/>
      <c r="PRH258" s="287"/>
      <c r="PRI258" s="287"/>
      <c r="PRJ258" s="287"/>
      <c r="PRK258" s="287"/>
      <c r="PRL258" s="287"/>
      <c r="PRM258" s="287"/>
      <c r="PRN258" s="287"/>
      <c r="PRO258" s="287"/>
      <c r="PRP258" s="287"/>
      <c r="PRQ258" s="287"/>
      <c r="PRR258" s="287"/>
      <c r="PRS258" s="287"/>
      <c r="PRT258" s="287"/>
      <c r="PRU258" s="287"/>
      <c r="PRV258" s="287"/>
      <c r="PRW258" s="287"/>
      <c r="PRX258" s="287"/>
      <c r="PRY258" s="287"/>
      <c r="PRZ258" s="287"/>
      <c r="PSA258" s="287"/>
      <c r="PSB258" s="287"/>
      <c r="PSC258" s="287"/>
      <c r="PSD258" s="287"/>
      <c r="PSE258" s="287"/>
      <c r="PSF258" s="287"/>
      <c r="PSG258" s="287"/>
      <c r="PSH258" s="287"/>
      <c r="PSI258" s="287"/>
      <c r="PSJ258" s="287"/>
      <c r="PSK258" s="287"/>
      <c r="PSL258" s="287"/>
      <c r="PSM258" s="287"/>
      <c r="PSN258" s="287"/>
      <c r="PSO258" s="287"/>
      <c r="PSP258" s="287"/>
      <c r="PSQ258" s="287"/>
      <c r="PSR258" s="287"/>
      <c r="PSS258" s="287"/>
      <c r="PST258" s="287"/>
      <c r="PSU258" s="287"/>
      <c r="PSV258" s="287"/>
      <c r="PSW258" s="287"/>
      <c r="PSX258" s="287"/>
      <c r="PSY258" s="287"/>
      <c r="PSZ258" s="287"/>
      <c r="PTA258" s="287"/>
      <c r="PTB258" s="287"/>
      <c r="PTC258" s="287"/>
      <c r="PTD258" s="287"/>
      <c r="PTE258" s="287"/>
      <c r="PTF258" s="287"/>
      <c r="PTG258" s="287"/>
      <c r="PTH258" s="287"/>
      <c r="PTI258" s="287"/>
      <c r="PTJ258" s="287"/>
      <c r="PTK258" s="287"/>
      <c r="PTL258" s="287"/>
      <c r="PTM258" s="287"/>
      <c r="PTN258" s="287"/>
      <c r="PTO258" s="287"/>
      <c r="PTP258" s="287"/>
      <c r="PTQ258" s="287"/>
      <c r="PTR258" s="287"/>
      <c r="PTS258" s="287"/>
      <c r="PTT258" s="287"/>
      <c r="PTU258" s="287"/>
      <c r="PTV258" s="287"/>
      <c r="PTW258" s="287"/>
      <c r="PTX258" s="287"/>
      <c r="PTY258" s="287"/>
      <c r="PTZ258" s="287"/>
      <c r="PUA258" s="287"/>
      <c r="PUB258" s="287"/>
      <c r="PUC258" s="287"/>
      <c r="PUD258" s="287"/>
      <c r="PUE258" s="287"/>
      <c r="PUF258" s="287"/>
      <c r="PUG258" s="287"/>
      <c r="PUH258" s="287"/>
      <c r="PUI258" s="287"/>
      <c r="PUJ258" s="287"/>
      <c r="PUK258" s="287"/>
      <c r="PUL258" s="287"/>
      <c r="PUM258" s="287"/>
      <c r="PUN258" s="287"/>
      <c r="PUO258" s="287"/>
      <c r="PUP258" s="287"/>
      <c r="PUQ258" s="287"/>
      <c r="PUR258" s="287"/>
      <c r="PUS258" s="287"/>
      <c r="PUT258" s="287"/>
      <c r="PUU258" s="287"/>
      <c r="PUV258" s="287"/>
      <c r="PUW258" s="287"/>
      <c r="PUX258" s="287"/>
      <c r="PUY258" s="287"/>
      <c r="PUZ258" s="287"/>
      <c r="PVA258" s="287"/>
      <c r="PVB258" s="287"/>
      <c r="PVC258" s="287"/>
      <c r="PVD258" s="287"/>
      <c r="PVE258" s="287"/>
      <c r="PVF258" s="287"/>
      <c r="PVG258" s="287"/>
      <c r="PVH258" s="287"/>
      <c r="PVI258" s="287"/>
      <c r="PVJ258" s="287"/>
      <c r="PVK258" s="287"/>
      <c r="PVL258" s="287"/>
      <c r="PVM258" s="287"/>
      <c r="PVN258" s="287"/>
      <c r="PVO258" s="287"/>
      <c r="PVP258" s="287"/>
      <c r="PVQ258" s="287"/>
      <c r="PVR258" s="287"/>
      <c r="PVS258" s="287"/>
      <c r="PVT258" s="287"/>
      <c r="PVU258" s="287"/>
      <c r="PVV258" s="287"/>
      <c r="PVW258" s="287"/>
      <c r="PVX258" s="287"/>
      <c r="PVY258" s="287"/>
      <c r="PVZ258" s="287"/>
      <c r="PWA258" s="287"/>
      <c r="PWB258" s="287"/>
      <c r="PWC258" s="287"/>
      <c r="PWD258" s="287"/>
      <c r="PWE258" s="287"/>
      <c r="PWF258" s="287"/>
      <c r="PWG258" s="287"/>
      <c r="PWH258" s="287"/>
      <c r="PWI258" s="287"/>
      <c r="PWJ258" s="287"/>
      <c r="PWK258" s="287"/>
      <c r="PWL258" s="287"/>
      <c r="PWM258" s="287"/>
      <c r="PWN258" s="287"/>
      <c r="PWO258" s="287"/>
      <c r="PWP258" s="287"/>
      <c r="PWQ258" s="287"/>
      <c r="PWR258" s="287"/>
      <c r="PWS258" s="287"/>
      <c r="PWT258" s="287"/>
      <c r="PWU258" s="287"/>
      <c r="PWV258" s="287"/>
      <c r="PWW258" s="287"/>
      <c r="PWX258" s="287"/>
      <c r="PWY258" s="287"/>
      <c r="PWZ258" s="287"/>
      <c r="PXA258" s="287"/>
      <c r="PXB258" s="287"/>
      <c r="PXC258" s="287"/>
      <c r="PXD258" s="287"/>
      <c r="PXE258" s="287"/>
      <c r="PXF258" s="287"/>
      <c r="PXG258" s="287"/>
      <c r="PXH258" s="287"/>
      <c r="PXI258" s="287"/>
      <c r="PXJ258" s="287"/>
      <c r="PXK258" s="287"/>
      <c r="PXL258" s="287"/>
      <c r="PXM258" s="287"/>
      <c r="PXN258" s="287"/>
      <c r="PXO258" s="287"/>
      <c r="PXP258" s="287"/>
      <c r="PXQ258" s="287"/>
      <c r="PXR258" s="287"/>
      <c r="PXS258" s="287"/>
      <c r="PXT258" s="287"/>
      <c r="PXU258" s="287"/>
      <c r="PXV258" s="287"/>
      <c r="PXW258" s="287"/>
      <c r="PXX258" s="287"/>
      <c r="PXY258" s="287"/>
      <c r="PXZ258" s="287"/>
      <c r="PYA258" s="287"/>
      <c r="PYB258" s="287"/>
      <c r="PYC258" s="287"/>
      <c r="PYD258" s="287"/>
      <c r="PYE258" s="287"/>
      <c r="PYF258" s="287"/>
      <c r="PYG258" s="287"/>
      <c r="PYH258" s="287"/>
      <c r="PYI258" s="287"/>
      <c r="PYJ258" s="287"/>
      <c r="PYK258" s="287"/>
      <c r="PYL258" s="287"/>
      <c r="PYM258" s="287"/>
      <c r="PYN258" s="287"/>
      <c r="PYO258" s="287"/>
      <c r="PYP258" s="287"/>
      <c r="PYQ258" s="287"/>
      <c r="PYR258" s="287"/>
      <c r="PYS258" s="287"/>
      <c r="PYT258" s="287"/>
      <c r="PYU258" s="287"/>
      <c r="PYV258" s="287"/>
      <c r="PYW258" s="287"/>
      <c r="PYX258" s="287"/>
      <c r="PYY258" s="287"/>
      <c r="PYZ258" s="287"/>
      <c r="PZA258" s="287"/>
      <c r="PZB258" s="287"/>
      <c r="PZC258" s="287"/>
      <c r="PZD258" s="287"/>
      <c r="PZE258" s="287"/>
      <c r="PZF258" s="287"/>
      <c r="PZG258" s="287"/>
      <c r="PZH258" s="287"/>
      <c r="PZI258" s="287"/>
      <c r="PZJ258" s="287"/>
      <c r="PZK258" s="287"/>
      <c r="PZL258" s="287"/>
      <c r="PZM258" s="287"/>
      <c r="PZN258" s="287"/>
      <c r="PZO258" s="287"/>
      <c r="PZP258" s="287"/>
      <c r="PZQ258" s="287"/>
      <c r="PZR258" s="287"/>
      <c r="PZS258" s="287"/>
      <c r="PZT258" s="287"/>
      <c r="PZU258" s="287"/>
      <c r="PZV258" s="287"/>
      <c r="PZW258" s="287"/>
      <c r="PZX258" s="287"/>
      <c r="PZY258" s="287"/>
      <c r="PZZ258" s="287"/>
      <c r="QAA258" s="287"/>
      <c r="QAB258" s="287"/>
      <c r="QAC258" s="287"/>
      <c r="QAD258" s="287"/>
      <c r="QAE258" s="287"/>
      <c r="QAF258" s="287"/>
      <c r="QAG258" s="287"/>
      <c r="QAH258" s="287"/>
      <c r="QAI258" s="287"/>
      <c r="QAJ258" s="287"/>
      <c r="QAK258" s="287"/>
      <c r="QAL258" s="287"/>
      <c r="QAM258" s="287"/>
      <c r="QAN258" s="287"/>
      <c r="QAO258" s="287"/>
      <c r="QAP258" s="287"/>
      <c r="QAQ258" s="287"/>
      <c r="QAR258" s="287"/>
      <c r="QAS258" s="287"/>
      <c r="QAT258" s="287"/>
      <c r="QAU258" s="287"/>
      <c r="QAV258" s="287"/>
      <c r="QAW258" s="287"/>
      <c r="QAX258" s="287"/>
      <c r="QAY258" s="287"/>
      <c r="QAZ258" s="287"/>
      <c r="QBA258" s="287"/>
      <c r="QBB258" s="287"/>
      <c r="QBC258" s="287"/>
      <c r="QBD258" s="287"/>
      <c r="QBE258" s="287"/>
      <c r="QBF258" s="287"/>
      <c r="QBG258" s="287"/>
      <c r="QBH258" s="287"/>
      <c r="QBI258" s="287"/>
      <c r="QBJ258" s="287"/>
      <c r="QBK258" s="287"/>
      <c r="QBL258" s="287"/>
      <c r="QBM258" s="287"/>
      <c r="QBN258" s="287"/>
      <c r="QBO258" s="287"/>
      <c r="QBP258" s="287"/>
      <c r="QBQ258" s="287"/>
      <c r="QBR258" s="287"/>
      <c r="QBS258" s="287"/>
      <c r="QBT258" s="287"/>
      <c r="QBU258" s="287"/>
      <c r="QBV258" s="287"/>
      <c r="QBW258" s="287"/>
      <c r="QBX258" s="287"/>
      <c r="QBY258" s="287"/>
      <c r="QBZ258" s="287"/>
      <c r="QCA258" s="287"/>
      <c r="QCB258" s="287"/>
      <c r="QCC258" s="287"/>
      <c r="QCD258" s="287"/>
      <c r="QCE258" s="287"/>
      <c r="QCF258" s="287"/>
      <c r="QCG258" s="287"/>
      <c r="QCH258" s="287"/>
      <c r="QCI258" s="287"/>
      <c r="QCJ258" s="287"/>
      <c r="QCK258" s="287"/>
      <c r="QCL258" s="287"/>
      <c r="QCM258" s="287"/>
      <c r="QCN258" s="287"/>
      <c r="QCO258" s="287"/>
      <c r="QCP258" s="287"/>
      <c r="QCQ258" s="287"/>
      <c r="QCR258" s="287"/>
      <c r="QCS258" s="287"/>
      <c r="QCT258" s="287"/>
      <c r="QCU258" s="287"/>
      <c r="QCV258" s="287"/>
      <c r="QCW258" s="287"/>
      <c r="QCX258" s="287"/>
      <c r="QCY258" s="287"/>
      <c r="QCZ258" s="287"/>
      <c r="QDA258" s="287"/>
      <c r="QDB258" s="287"/>
      <c r="QDC258" s="287"/>
      <c r="QDD258" s="287"/>
      <c r="QDE258" s="287"/>
      <c r="QDF258" s="287"/>
      <c r="QDG258" s="287"/>
      <c r="QDH258" s="287"/>
      <c r="QDI258" s="287"/>
      <c r="QDJ258" s="287"/>
      <c r="QDK258" s="287"/>
      <c r="QDL258" s="287"/>
      <c r="QDM258" s="287"/>
      <c r="QDN258" s="287"/>
      <c r="QDO258" s="287"/>
      <c r="QDP258" s="287"/>
      <c r="QDQ258" s="287"/>
      <c r="QDR258" s="287"/>
      <c r="QDS258" s="287"/>
      <c r="QDT258" s="287"/>
      <c r="QDU258" s="287"/>
      <c r="QDV258" s="287"/>
      <c r="QDW258" s="287"/>
      <c r="QDX258" s="287"/>
      <c r="QDY258" s="287"/>
      <c r="QDZ258" s="287"/>
      <c r="QEA258" s="287"/>
      <c r="QEB258" s="287"/>
      <c r="QEC258" s="287"/>
      <c r="QED258" s="287"/>
      <c r="QEE258" s="287"/>
      <c r="QEF258" s="287"/>
      <c r="QEG258" s="287"/>
      <c r="QEH258" s="287"/>
      <c r="QEI258" s="287"/>
      <c r="QEJ258" s="287"/>
      <c r="QEK258" s="287"/>
      <c r="QEL258" s="287"/>
      <c r="QEM258" s="287"/>
      <c r="QEN258" s="287"/>
      <c r="QEO258" s="287"/>
      <c r="QEP258" s="287"/>
      <c r="QEQ258" s="287"/>
      <c r="QER258" s="287"/>
      <c r="QES258" s="287"/>
      <c r="QET258" s="287"/>
      <c r="QEU258" s="287"/>
      <c r="QEV258" s="287"/>
      <c r="QEW258" s="287"/>
      <c r="QEX258" s="287"/>
      <c r="QEY258" s="287"/>
      <c r="QEZ258" s="287"/>
      <c r="QFA258" s="287"/>
      <c r="QFB258" s="287"/>
      <c r="QFC258" s="287"/>
      <c r="QFD258" s="287"/>
      <c r="QFE258" s="287"/>
      <c r="QFF258" s="287"/>
      <c r="QFG258" s="287"/>
      <c r="QFH258" s="287"/>
      <c r="QFI258" s="287"/>
      <c r="QFJ258" s="287"/>
      <c r="QFK258" s="287"/>
      <c r="QFL258" s="287"/>
      <c r="QFM258" s="287"/>
      <c r="QFN258" s="287"/>
      <c r="QFO258" s="287"/>
      <c r="QFP258" s="287"/>
      <c r="QFQ258" s="287"/>
      <c r="QFR258" s="287"/>
      <c r="QFS258" s="287"/>
      <c r="QFT258" s="287"/>
      <c r="QFU258" s="287"/>
      <c r="QFV258" s="287"/>
      <c r="QFW258" s="287"/>
      <c r="QFX258" s="287"/>
      <c r="QFY258" s="287"/>
      <c r="QFZ258" s="287"/>
      <c r="QGA258" s="287"/>
      <c r="QGB258" s="287"/>
      <c r="QGC258" s="287"/>
      <c r="QGD258" s="287"/>
      <c r="QGE258" s="287"/>
      <c r="QGF258" s="287"/>
      <c r="QGG258" s="287"/>
      <c r="QGH258" s="287"/>
      <c r="QGI258" s="287"/>
      <c r="QGJ258" s="287"/>
      <c r="QGK258" s="287"/>
      <c r="QGL258" s="287"/>
      <c r="QGM258" s="287"/>
      <c r="QGN258" s="287"/>
      <c r="QGO258" s="287"/>
      <c r="QGP258" s="287"/>
      <c r="QGQ258" s="287"/>
      <c r="QGR258" s="287"/>
      <c r="QGS258" s="287"/>
      <c r="QGT258" s="287"/>
      <c r="QGU258" s="287"/>
      <c r="QGV258" s="287"/>
      <c r="QGW258" s="287"/>
      <c r="QGX258" s="287"/>
      <c r="QGY258" s="287"/>
      <c r="QGZ258" s="287"/>
      <c r="QHA258" s="287"/>
      <c r="QHB258" s="287"/>
      <c r="QHC258" s="287"/>
      <c r="QHD258" s="287"/>
      <c r="QHE258" s="287"/>
      <c r="QHF258" s="287"/>
      <c r="QHG258" s="287"/>
      <c r="QHH258" s="287"/>
      <c r="QHI258" s="287"/>
      <c r="QHJ258" s="287"/>
      <c r="QHK258" s="287"/>
      <c r="QHL258" s="287"/>
      <c r="QHM258" s="287"/>
      <c r="QHN258" s="287"/>
      <c r="QHO258" s="287"/>
      <c r="QHP258" s="287"/>
      <c r="QHQ258" s="287"/>
      <c r="QHR258" s="287"/>
      <c r="QHS258" s="287"/>
      <c r="QHT258" s="287"/>
      <c r="QHU258" s="287"/>
      <c r="QHV258" s="287"/>
      <c r="QHW258" s="287"/>
      <c r="QHX258" s="287"/>
      <c r="QHY258" s="287"/>
      <c r="QHZ258" s="287"/>
      <c r="QIA258" s="287"/>
      <c r="QIB258" s="287"/>
      <c r="QIC258" s="287"/>
      <c r="QID258" s="287"/>
      <c r="QIE258" s="287"/>
      <c r="QIF258" s="287"/>
      <c r="QIG258" s="287"/>
      <c r="QIH258" s="287"/>
      <c r="QII258" s="287"/>
      <c r="QIJ258" s="287"/>
      <c r="QIK258" s="287"/>
      <c r="QIL258" s="287"/>
      <c r="QIM258" s="287"/>
      <c r="QIN258" s="287"/>
      <c r="QIO258" s="287"/>
      <c r="QIP258" s="287"/>
      <c r="QIQ258" s="287"/>
      <c r="QIR258" s="287"/>
      <c r="QIS258" s="287"/>
      <c r="QIT258" s="287"/>
      <c r="QIU258" s="287"/>
      <c r="QIV258" s="287"/>
      <c r="QIW258" s="287"/>
      <c r="QIX258" s="287"/>
      <c r="QIY258" s="287"/>
      <c r="QIZ258" s="287"/>
      <c r="QJA258" s="287"/>
      <c r="QJB258" s="287"/>
      <c r="QJC258" s="287"/>
      <c r="QJD258" s="287"/>
      <c r="QJE258" s="287"/>
      <c r="QJF258" s="287"/>
      <c r="QJG258" s="287"/>
      <c r="QJH258" s="287"/>
      <c r="QJI258" s="287"/>
      <c r="QJJ258" s="287"/>
      <c r="QJK258" s="287"/>
      <c r="QJL258" s="287"/>
      <c r="QJM258" s="287"/>
      <c r="QJN258" s="287"/>
      <c r="QJO258" s="287"/>
      <c r="QJP258" s="287"/>
      <c r="QJQ258" s="287"/>
      <c r="QJR258" s="287"/>
      <c r="QJS258" s="287"/>
      <c r="QJT258" s="287"/>
      <c r="QJU258" s="287"/>
      <c r="QJV258" s="287"/>
      <c r="QJW258" s="287"/>
      <c r="QJX258" s="287"/>
      <c r="QJY258" s="287"/>
      <c r="QJZ258" s="287"/>
      <c r="QKA258" s="287"/>
      <c r="QKB258" s="287"/>
      <c r="QKC258" s="287"/>
      <c r="QKD258" s="287"/>
      <c r="QKE258" s="287"/>
      <c r="QKF258" s="287"/>
      <c r="QKG258" s="287"/>
      <c r="QKH258" s="287"/>
      <c r="QKI258" s="287"/>
      <c r="QKJ258" s="287"/>
      <c r="QKK258" s="287"/>
      <c r="QKL258" s="287"/>
      <c r="QKM258" s="287"/>
      <c r="QKN258" s="287"/>
      <c r="QKO258" s="287"/>
      <c r="QKP258" s="287"/>
      <c r="QKQ258" s="287"/>
      <c r="QKR258" s="287"/>
      <c r="QKS258" s="287"/>
      <c r="QKT258" s="287"/>
      <c r="QKU258" s="287"/>
      <c r="QKV258" s="287"/>
      <c r="QKW258" s="287"/>
      <c r="QKX258" s="287"/>
      <c r="QKY258" s="287"/>
      <c r="QKZ258" s="287"/>
      <c r="QLA258" s="287"/>
      <c r="QLB258" s="287"/>
      <c r="QLC258" s="287"/>
      <c r="QLD258" s="287"/>
      <c r="QLE258" s="287"/>
      <c r="QLF258" s="287"/>
      <c r="QLG258" s="287"/>
      <c r="QLH258" s="287"/>
      <c r="QLI258" s="287"/>
      <c r="QLJ258" s="287"/>
      <c r="QLK258" s="287"/>
      <c r="QLL258" s="287"/>
      <c r="QLM258" s="287"/>
      <c r="QLN258" s="287"/>
      <c r="QLO258" s="287"/>
      <c r="QLP258" s="287"/>
      <c r="QLQ258" s="287"/>
      <c r="QLR258" s="287"/>
      <c r="QLS258" s="287"/>
      <c r="QLT258" s="287"/>
      <c r="QLU258" s="287"/>
      <c r="QLV258" s="287"/>
      <c r="QLW258" s="287"/>
      <c r="QLX258" s="287"/>
      <c r="QLY258" s="287"/>
      <c r="QLZ258" s="287"/>
      <c r="QMA258" s="287"/>
      <c r="QMB258" s="287"/>
      <c r="QMC258" s="287"/>
      <c r="QMD258" s="287"/>
      <c r="QME258" s="287"/>
      <c r="QMF258" s="287"/>
      <c r="QMG258" s="287"/>
      <c r="QMH258" s="287"/>
      <c r="QMI258" s="287"/>
      <c r="QMJ258" s="287"/>
      <c r="QMK258" s="287"/>
      <c r="QML258" s="287"/>
      <c r="QMM258" s="287"/>
      <c r="QMN258" s="287"/>
      <c r="QMO258" s="287"/>
      <c r="QMP258" s="287"/>
      <c r="QMQ258" s="287"/>
      <c r="QMR258" s="287"/>
      <c r="QMS258" s="287"/>
      <c r="QMT258" s="287"/>
      <c r="QMU258" s="287"/>
      <c r="QMV258" s="287"/>
      <c r="QMW258" s="287"/>
      <c r="QMX258" s="287"/>
      <c r="QMY258" s="287"/>
      <c r="QMZ258" s="287"/>
      <c r="QNA258" s="287"/>
      <c r="QNB258" s="287"/>
      <c r="QNC258" s="287"/>
      <c r="QND258" s="287"/>
      <c r="QNE258" s="287"/>
      <c r="QNF258" s="287"/>
      <c r="QNG258" s="287"/>
      <c r="QNH258" s="287"/>
      <c r="QNI258" s="287"/>
      <c r="QNJ258" s="287"/>
      <c r="QNK258" s="287"/>
      <c r="QNL258" s="287"/>
      <c r="QNM258" s="287"/>
      <c r="QNN258" s="287"/>
      <c r="QNO258" s="287"/>
      <c r="QNP258" s="287"/>
      <c r="QNQ258" s="287"/>
      <c r="QNR258" s="287"/>
      <c r="QNS258" s="287"/>
      <c r="QNT258" s="287"/>
      <c r="QNU258" s="287"/>
      <c r="QNV258" s="287"/>
      <c r="QNW258" s="287"/>
      <c r="QNX258" s="287"/>
      <c r="QNY258" s="287"/>
      <c r="QNZ258" s="287"/>
      <c r="QOA258" s="287"/>
      <c r="QOB258" s="287"/>
      <c r="QOC258" s="287"/>
      <c r="QOD258" s="287"/>
      <c r="QOE258" s="287"/>
      <c r="QOF258" s="287"/>
      <c r="QOG258" s="287"/>
      <c r="QOH258" s="287"/>
      <c r="QOI258" s="287"/>
      <c r="QOJ258" s="287"/>
      <c r="QOK258" s="287"/>
      <c r="QOL258" s="287"/>
      <c r="QOM258" s="287"/>
      <c r="QON258" s="287"/>
      <c r="QOO258" s="287"/>
      <c r="QOP258" s="287"/>
      <c r="QOQ258" s="287"/>
      <c r="QOR258" s="287"/>
      <c r="QOS258" s="287"/>
      <c r="QOT258" s="287"/>
      <c r="QOU258" s="287"/>
      <c r="QOV258" s="287"/>
      <c r="QOW258" s="287"/>
      <c r="QOX258" s="287"/>
      <c r="QOY258" s="287"/>
      <c r="QOZ258" s="287"/>
      <c r="QPA258" s="287"/>
      <c r="QPB258" s="287"/>
      <c r="QPC258" s="287"/>
      <c r="QPD258" s="287"/>
      <c r="QPE258" s="287"/>
      <c r="QPF258" s="287"/>
      <c r="QPG258" s="287"/>
      <c r="QPH258" s="287"/>
      <c r="QPI258" s="287"/>
      <c r="QPJ258" s="287"/>
      <c r="QPK258" s="287"/>
      <c r="QPL258" s="287"/>
      <c r="QPM258" s="287"/>
      <c r="QPN258" s="287"/>
      <c r="QPO258" s="287"/>
      <c r="QPP258" s="287"/>
      <c r="QPQ258" s="287"/>
      <c r="QPR258" s="287"/>
      <c r="QPS258" s="287"/>
      <c r="QPT258" s="287"/>
      <c r="QPU258" s="287"/>
      <c r="QPV258" s="287"/>
      <c r="QPW258" s="287"/>
      <c r="QPX258" s="287"/>
      <c r="QPY258" s="287"/>
      <c r="QPZ258" s="287"/>
      <c r="QQA258" s="287"/>
      <c r="QQB258" s="287"/>
      <c r="QQC258" s="287"/>
      <c r="QQD258" s="287"/>
      <c r="QQE258" s="287"/>
      <c r="QQF258" s="287"/>
      <c r="QQG258" s="287"/>
      <c r="QQH258" s="287"/>
      <c r="QQI258" s="287"/>
      <c r="QQJ258" s="287"/>
      <c r="QQK258" s="287"/>
      <c r="QQL258" s="287"/>
      <c r="QQM258" s="287"/>
      <c r="QQN258" s="287"/>
      <c r="QQO258" s="287"/>
      <c r="QQP258" s="287"/>
      <c r="QQQ258" s="287"/>
      <c r="QQR258" s="287"/>
      <c r="QQS258" s="287"/>
      <c r="QQT258" s="287"/>
      <c r="QQU258" s="287"/>
      <c r="QQV258" s="287"/>
      <c r="QQW258" s="287"/>
      <c r="QQX258" s="287"/>
      <c r="QQY258" s="287"/>
      <c r="QQZ258" s="287"/>
      <c r="QRA258" s="287"/>
      <c r="QRB258" s="287"/>
      <c r="QRC258" s="287"/>
      <c r="QRD258" s="287"/>
      <c r="QRE258" s="287"/>
      <c r="QRF258" s="287"/>
      <c r="QRG258" s="287"/>
      <c r="QRH258" s="287"/>
      <c r="QRI258" s="287"/>
      <c r="QRJ258" s="287"/>
      <c r="QRK258" s="287"/>
      <c r="QRL258" s="287"/>
      <c r="QRM258" s="287"/>
      <c r="QRN258" s="287"/>
      <c r="QRO258" s="287"/>
      <c r="QRP258" s="287"/>
      <c r="QRQ258" s="287"/>
      <c r="QRR258" s="287"/>
      <c r="QRS258" s="287"/>
      <c r="QRT258" s="287"/>
      <c r="QRU258" s="287"/>
      <c r="QRV258" s="287"/>
      <c r="QRW258" s="287"/>
      <c r="QRX258" s="287"/>
      <c r="QRY258" s="287"/>
      <c r="QRZ258" s="287"/>
      <c r="QSA258" s="287"/>
      <c r="QSB258" s="287"/>
      <c r="QSC258" s="287"/>
      <c r="QSD258" s="287"/>
      <c r="QSE258" s="287"/>
      <c r="QSF258" s="287"/>
      <c r="QSG258" s="287"/>
      <c r="QSH258" s="287"/>
      <c r="QSI258" s="287"/>
      <c r="QSJ258" s="287"/>
      <c r="QSK258" s="287"/>
      <c r="QSL258" s="287"/>
      <c r="QSM258" s="287"/>
      <c r="QSN258" s="287"/>
      <c r="QSO258" s="287"/>
      <c r="QSP258" s="287"/>
      <c r="QSQ258" s="287"/>
      <c r="QSR258" s="287"/>
      <c r="QSS258" s="287"/>
      <c r="QST258" s="287"/>
      <c r="QSU258" s="287"/>
      <c r="QSV258" s="287"/>
      <c r="QSW258" s="287"/>
      <c r="QSX258" s="287"/>
      <c r="QSY258" s="287"/>
      <c r="QSZ258" s="287"/>
      <c r="QTA258" s="287"/>
      <c r="QTB258" s="287"/>
      <c r="QTC258" s="287"/>
      <c r="QTD258" s="287"/>
      <c r="QTE258" s="287"/>
      <c r="QTF258" s="287"/>
      <c r="QTG258" s="287"/>
      <c r="QTH258" s="287"/>
      <c r="QTI258" s="287"/>
      <c r="QTJ258" s="287"/>
      <c r="QTK258" s="287"/>
      <c r="QTL258" s="287"/>
      <c r="QTM258" s="287"/>
      <c r="QTN258" s="287"/>
      <c r="QTO258" s="287"/>
      <c r="QTP258" s="287"/>
      <c r="QTQ258" s="287"/>
      <c r="QTR258" s="287"/>
      <c r="QTS258" s="287"/>
      <c r="QTT258" s="287"/>
      <c r="QTU258" s="287"/>
      <c r="QTV258" s="287"/>
      <c r="QTW258" s="287"/>
      <c r="QTX258" s="287"/>
      <c r="QTY258" s="287"/>
      <c r="QTZ258" s="287"/>
      <c r="QUA258" s="287"/>
      <c r="QUB258" s="287"/>
      <c r="QUC258" s="287"/>
      <c r="QUD258" s="287"/>
      <c r="QUE258" s="287"/>
      <c r="QUF258" s="287"/>
      <c r="QUG258" s="287"/>
      <c r="QUH258" s="287"/>
      <c r="QUI258" s="287"/>
      <c r="QUJ258" s="287"/>
      <c r="QUK258" s="287"/>
      <c r="QUL258" s="287"/>
      <c r="QUM258" s="287"/>
      <c r="QUN258" s="287"/>
      <c r="QUO258" s="287"/>
      <c r="QUP258" s="287"/>
      <c r="QUQ258" s="287"/>
      <c r="QUR258" s="287"/>
      <c r="QUS258" s="287"/>
      <c r="QUT258" s="287"/>
      <c r="QUU258" s="287"/>
      <c r="QUV258" s="287"/>
      <c r="QUW258" s="287"/>
      <c r="QUX258" s="287"/>
      <c r="QUY258" s="287"/>
      <c r="QUZ258" s="287"/>
      <c r="QVA258" s="287"/>
      <c r="QVB258" s="287"/>
      <c r="QVC258" s="287"/>
      <c r="QVD258" s="287"/>
      <c r="QVE258" s="287"/>
      <c r="QVF258" s="287"/>
      <c r="QVG258" s="287"/>
      <c r="QVH258" s="287"/>
      <c r="QVI258" s="287"/>
      <c r="QVJ258" s="287"/>
      <c r="QVK258" s="287"/>
      <c r="QVL258" s="287"/>
      <c r="QVM258" s="287"/>
      <c r="QVN258" s="287"/>
      <c r="QVO258" s="287"/>
      <c r="QVP258" s="287"/>
      <c r="QVQ258" s="287"/>
      <c r="QVR258" s="287"/>
      <c r="QVS258" s="287"/>
      <c r="QVT258" s="287"/>
      <c r="QVU258" s="287"/>
      <c r="QVV258" s="287"/>
      <c r="QVW258" s="287"/>
      <c r="QVX258" s="287"/>
      <c r="QVY258" s="287"/>
      <c r="QVZ258" s="287"/>
      <c r="QWA258" s="287"/>
      <c r="QWB258" s="287"/>
      <c r="QWC258" s="287"/>
      <c r="QWD258" s="287"/>
      <c r="QWE258" s="287"/>
      <c r="QWF258" s="287"/>
      <c r="QWG258" s="287"/>
      <c r="QWH258" s="287"/>
      <c r="QWI258" s="287"/>
      <c r="QWJ258" s="287"/>
      <c r="QWK258" s="287"/>
      <c r="QWL258" s="287"/>
      <c r="QWM258" s="287"/>
      <c r="QWN258" s="287"/>
      <c r="QWO258" s="287"/>
      <c r="QWP258" s="287"/>
      <c r="QWQ258" s="287"/>
      <c r="QWR258" s="287"/>
      <c r="QWS258" s="287"/>
      <c r="QWT258" s="287"/>
      <c r="QWU258" s="287"/>
      <c r="QWV258" s="287"/>
      <c r="QWW258" s="287"/>
      <c r="QWX258" s="287"/>
      <c r="QWY258" s="287"/>
      <c r="QWZ258" s="287"/>
      <c r="QXA258" s="287"/>
      <c r="QXB258" s="287"/>
      <c r="QXC258" s="287"/>
      <c r="QXD258" s="287"/>
      <c r="QXE258" s="287"/>
      <c r="QXF258" s="287"/>
      <c r="QXG258" s="287"/>
      <c r="QXH258" s="287"/>
      <c r="QXI258" s="287"/>
      <c r="QXJ258" s="287"/>
      <c r="QXK258" s="287"/>
      <c r="QXL258" s="287"/>
      <c r="QXM258" s="287"/>
      <c r="QXN258" s="287"/>
      <c r="QXO258" s="287"/>
      <c r="QXP258" s="287"/>
      <c r="QXQ258" s="287"/>
      <c r="QXR258" s="287"/>
      <c r="QXS258" s="287"/>
      <c r="QXT258" s="287"/>
      <c r="QXU258" s="287"/>
      <c r="QXV258" s="287"/>
      <c r="QXW258" s="287"/>
      <c r="QXX258" s="287"/>
      <c r="QXY258" s="287"/>
      <c r="QXZ258" s="287"/>
      <c r="QYA258" s="287"/>
      <c r="QYB258" s="287"/>
      <c r="QYC258" s="287"/>
      <c r="QYD258" s="287"/>
      <c r="QYE258" s="287"/>
      <c r="QYF258" s="287"/>
      <c r="QYG258" s="287"/>
      <c r="QYH258" s="287"/>
      <c r="QYI258" s="287"/>
      <c r="QYJ258" s="287"/>
      <c r="QYK258" s="287"/>
      <c r="QYL258" s="287"/>
      <c r="QYM258" s="287"/>
      <c r="QYN258" s="287"/>
      <c r="QYO258" s="287"/>
      <c r="QYP258" s="287"/>
      <c r="QYQ258" s="287"/>
      <c r="QYR258" s="287"/>
      <c r="QYS258" s="287"/>
      <c r="QYT258" s="287"/>
      <c r="QYU258" s="287"/>
      <c r="QYV258" s="287"/>
      <c r="QYW258" s="287"/>
      <c r="QYX258" s="287"/>
      <c r="QYY258" s="287"/>
      <c r="QYZ258" s="287"/>
      <c r="QZA258" s="287"/>
      <c r="QZB258" s="287"/>
      <c r="QZC258" s="287"/>
      <c r="QZD258" s="287"/>
      <c r="QZE258" s="287"/>
      <c r="QZF258" s="287"/>
      <c r="QZG258" s="287"/>
      <c r="QZH258" s="287"/>
      <c r="QZI258" s="287"/>
      <c r="QZJ258" s="287"/>
      <c r="QZK258" s="287"/>
      <c r="QZL258" s="287"/>
      <c r="QZM258" s="287"/>
      <c r="QZN258" s="287"/>
      <c r="QZO258" s="287"/>
      <c r="QZP258" s="287"/>
      <c r="QZQ258" s="287"/>
      <c r="QZR258" s="287"/>
      <c r="QZS258" s="287"/>
      <c r="QZT258" s="287"/>
      <c r="QZU258" s="287"/>
      <c r="QZV258" s="287"/>
      <c r="QZW258" s="287"/>
      <c r="QZX258" s="287"/>
      <c r="QZY258" s="287"/>
      <c r="QZZ258" s="287"/>
      <c r="RAA258" s="287"/>
      <c r="RAB258" s="287"/>
      <c r="RAC258" s="287"/>
      <c r="RAD258" s="287"/>
      <c r="RAE258" s="287"/>
      <c r="RAF258" s="287"/>
      <c r="RAG258" s="287"/>
      <c r="RAH258" s="287"/>
      <c r="RAI258" s="287"/>
      <c r="RAJ258" s="287"/>
      <c r="RAK258" s="287"/>
      <c r="RAL258" s="287"/>
      <c r="RAM258" s="287"/>
      <c r="RAN258" s="287"/>
      <c r="RAO258" s="287"/>
      <c r="RAP258" s="287"/>
      <c r="RAQ258" s="287"/>
      <c r="RAR258" s="287"/>
      <c r="RAS258" s="287"/>
      <c r="RAT258" s="287"/>
      <c r="RAU258" s="287"/>
      <c r="RAV258" s="287"/>
      <c r="RAW258" s="287"/>
      <c r="RAX258" s="287"/>
      <c r="RAY258" s="287"/>
      <c r="RAZ258" s="287"/>
      <c r="RBA258" s="287"/>
      <c r="RBB258" s="287"/>
      <c r="RBC258" s="287"/>
      <c r="RBD258" s="287"/>
      <c r="RBE258" s="287"/>
      <c r="RBF258" s="287"/>
      <c r="RBG258" s="287"/>
      <c r="RBH258" s="287"/>
      <c r="RBI258" s="287"/>
      <c r="RBJ258" s="287"/>
      <c r="RBK258" s="287"/>
      <c r="RBL258" s="287"/>
      <c r="RBM258" s="287"/>
      <c r="RBN258" s="287"/>
      <c r="RBO258" s="287"/>
      <c r="RBP258" s="287"/>
      <c r="RBQ258" s="287"/>
      <c r="RBR258" s="287"/>
      <c r="RBS258" s="287"/>
      <c r="RBT258" s="287"/>
      <c r="RBU258" s="287"/>
      <c r="RBV258" s="287"/>
      <c r="RBW258" s="287"/>
      <c r="RBX258" s="287"/>
      <c r="RBY258" s="287"/>
      <c r="RBZ258" s="287"/>
      <c r="RCA258" s="287"/>
      <c r="RCB258" s="287"/>
      <c r="RCC258" s="287"/>
      <c r="RCD258" s="287"/>
      <c r="RCE258" s="287"/>
      <c r="RCF258" s="287"/>
      <c r="RCG258" s="287"/>
      <c r="RCH258" s="287"/>
      <c r="RCI258" s="287"/>
      <c r="RCJ258" s="287"/>
      <c r="RCK258" s="287"/>
      <c r="RCL258" s="287"/>
      <c r="RCM258" s="287"/>
      <c r="RCN258" s="287"/>
      <c r="RCO258" s="287"/>
      <c r="RCP258" s="287"/>
      <c r="RCQ258" s="287"/>
      <c r="RCR258" s="287"/>
      <c r="RCS258" s="287"/>
      <c r="RCT258" s="287"/>
      <c r="RCU258" s="287"/>
      <c r="RCV258" s="287"/>
      <c r="RCW258" s="287"/>
      <c r="RCX258" s="287"/>
      <c r="RCY258" s="287"/>
      <c r="RCZ258" s="287"/>
      <c r="RDA258" s="287"/>
      <c r="RDB258" s="287"/>
      <c r="RDC258" s="287"/>
      <c r="RDD258" s="287"/>
      <c r="RDE258" s="287"/>
      <c r="RDF258" s="287"/>
      <c r="RDG258" s="287"/>
      <c r="RDH258" s="287"/>
      <c r="RDI258" s="287"/>
      <c r="RDJ258" s="287"/>
      <c r="RDK258" s="287"/>
      <c r="RDL258" s="287"/>
      <c r="RDM258" s="287"/>
      <c r="RDN258" s="287"/>
      <c r="RDO258" s="287"/>
      <c r="RDP258" s="287"/>
      <c r="RDQ258" s="287"/>
      <c r="RDR258" s="287"/>
      <c r="RDS258" s="287"/>
      <c r="RDT258" s="287"/>
      <c r="RDU258" s="287"/>
      <c r="RDV258" s="287"/>
      <c r="RDW258" s="287"/>
      <c r="RDX258" s="287"/>
      <c r="RDY258" s="287"/>
      <c r="RDZ258" s="287"/>
      <c r="REA258" s="287"/>
      <c r="REB258" s="287"/>
      <c r="REC258" s="287"/>
      <c r="RED258" s="287"/>
      <c r="REE258" s="287"/>
      <c r="REF258" s="287"/>
      <c r="REG258" s="287"/>
      <c r="REH258" s="287"/>
      <c r="REI258" s="287"/>
      <c r="REJ258" s="287"/>
      <c r="REK258" s="287"/>
      <c r="REL258" s="287"/>
      <c r="REM258" s="287"/>
      <c r="REN258" s="287"/>
      <c r="REO258" s="287"/>
      <c r="REP258" s="287"/>
      <c r="REQ258" s="287"/>
      <c r="RER258" s="287"/>
      <c r="RES258" s="287"/>
      <c r="RET258" s="287"/>
      <c r="REU258" s="287"/>
      <c r="REV258" s="287"/>
      <c r="REW258" s="287"/>
      <c r="REX258" s="287"/>
      <c r="REY258" s="287"/>
      <c r="REZ258" s="287"/>
      <c r="RFA258" s="287"/>
      <c r="RFB258" s="287"/>
      <c r="RFC258" s="287"/>
      <c r="RFD258" s="287"/>
      <c r="RFE258" s="287"/>
      <c r="RFF258" s="287"/>
      <c r="RFG258" s="287"/>
      <c r="RFH258" s="287"/>
      <c r="RFI258" s="287"/>
      <c r="RFJ258" s="287"/>
      <c r="RFK258" s="287"/>
      <c r="RFL258" s="287"/>
      <c r="RFM258" s="287"/>
      <c r="RFN258" s="287"/>
      <c r="RFO258" s="287"/>
      <c r="RFP258" s="287"/>
      <c r="RFQ258" s="287"/>
      <c r="RFR258" s="287"/>
      <c r="RFS258" s="287"/>
      <c r="RFT258" s="287"/>
      <c r="RFU258" s="287"/>
      <c r="RFV258" s="287"/>
      <c r="RFW258" s="287"/>
      <c r="RFX258" s="287"/>
      <c r="RFY258" s="287"/>
      <c r="RFZ258" s="287"/>
      <c r="RGA258" s="287"/>
      <c r="RGB258" s="287"/>
      <c r="RGC258" s="287"/>
      <c r="RGD258" s="287"/>
      <c r="RGE258" s="287"/>
      <c r="RGF258" s="287"/>
      <c r="RGG258" s="287"/>
      <c r="RGH258" s="287"/>
      <c r="RGI258" s="287"/>
      <c r="RGJ258" s="287"/>
      <c r="RGK258" s="287"/>
      <c r="RGL258" s="287"/>
      <c r="RGM258" s="287"/>
      <c r="RGN258" s="287"/>
      <c r="RGO258" s="287"/>
      <c r="RGP258" s="287"/>
      <c r="RGQ258" s="287"/>
      <c r="RGR258" s="287"/>
      <c r="RGS258" s="287"/>
      <c r="RGT258" s="287"/>
      <c r="RGU258" s="287"/>
      <c r="RGV258" s="287"/>
      <c r="RGW258" s="287"/>
      <c r="RGX258" s="287"/>
      <c r="RGY258" s="287"/>
      <c r="RGZ258" s="287"/>
      <c r="RHA258" s="287"/>
      <c r="RHB258" s="287"/>
      <c r="RHC258" s="287"/>
      <c r="RHD258" s="287"/>
      <c r="RHE258" s="287"/>
      <c r="RHF258" s="287"/>
      <c r="RHG258" s="287"/>
      <c r="RHH258" s="287"/>
      <c r="RHI258" s="287"/>
      <c r="RHJ258" s="287"/>
      <c r="RHK258" s="287"/>
      <c r="RHL258" s="287"/>
      <c r="RHM258" s="287"/>
      <c r="RHN258" s="287"/>
      <c r="RHO258" s="287"/>
      <c r="RHP258" s="287"/>
      <c r="RHQ258" s="287"/>
      <c r="RHR258" s="287"/>
      <c r="RHS258" s="287"/>
      <c r="RHT258" s="287"/>
      <c r="RHU258" s="287"/>
      <c r="RHV258" s="287"/>
      <c r="RHW258" s="287"/>
      <c r="RHX258" s="287"/>
      <c r="RHY258" s="287"/>
      <c r="RHZ258" s="287"/>
      <c r="RIA258" s="287"/>
      <c r="RIB258" s="287"/>
      <c r="RIC258" s="287"/>
      <c r="RID258" s="287"/>
      <c r="RIE258" s="287"/>
      <c r="RIF258" s="287"/>
      <c r="RIG258" s="287"/>
      <c r="RIH258" s="287"/>
      <c r="RII258" s="287"/>
      <c r="RIJ258" s="287"/>
      <c r="RIK258" s="287"/>
      <c r="RIL258" s="287"/>
      <c r="RIM258" s="287"/>
      <c r="RIN258" s="287"/>
      <c r="RIO258" s="287"/>
      <c r="RIP258" s="287"/>
      <c r="RIQ258" s="287"/>
      <c r="RIR258" s="287"/>
      <c r="RIS258" s="287"/>
      <c r="RIT258" s="287"/>
      <c r="RIU258" s="287"/>
      <c r="RIV258" s="287"/>
      <c r="RIW258" s="287"/>
      <c r="RIX258" s="287"/>
      <c r="RIY258" s="287"/>
      <c r="RIZ258" s="287"/>
      <c r="RJA258" s="287"/>
      <c r="RJB258" s="287"/>
      <c r="RJC258" s="287"/>
      <c r="RJD258" s="287"/>
      <c r="RJE258" s="287"/>
      <c r="RJF258" s="287"/>
      <c r="RJG258" s="287"/>
      <c r="RJH258" s="287"/>
      <c r="RJI258" s="287"/>
      <c r="RJJ258" s="287"/>
      <c r="RJK258" s="287"/>
      <c r="RJL258" s="287"/>
      <c r="RJM258" s="287"/>
      <c r="RJN258" s="287"/>
      <c r="RJO258" s="287"/>
      <c r="RJP258" s="287"/>
      <c r="RJQ258" s="287"/>
      <c r="RJR258" s="287"/>
      <c r="RJS258" s="287"/>
      <c r="RJT258" s="287"/>
      <c r="RJU258" s="287"/>
      <c r="RJV258" s="287"/>
      <c r="RJW258" s="287"/>
      <c r="RJX258" s="287"/>
      <c r="RJY258" s="287"/>
      <c r="RJZ258" s="287"/>
      <c r="RKA258" s="287"/>
      <c r="RKB258" s="287"/>
      <c r="RKC258" s="287"/>
      <c r="RKD258" s="287"/>
      <c r="RKE258" s="287"/>
      <c r="RKF258" s="287"/>
      <c r="RKG258" s="287"/>
      <c r="RKH258" s="287"/>
      <c r="RKI258" s="287"/>
      <c r="RKJ258" s="287"/>
      <c r="RKK258" s="287"/>
      <c r="RKL258" s="287"/>
      <c r="RKM258" s="287"/>
      <c r="RKN258" s="287"/>
      <c r="RKO258" s="287"/>
      <c r="RKP258" s="287"/>
      <c r="RKQ258" s="287"/>
      <c r="RKR258" s="287"/>
      <c r="RKS258" s="287"/>
      <c r="RKT258" s="287"/>
      <c r="RKU258" s="287"/>
      <c r="RKV258" s="287"/>
      <c r="RKW258" s="287"/>
      <c r="RKX258" s="287"/>
      <c r="RKY258" s="287"/>
      <c r="RKZ258" s="287"/>
      <c r="RLA258" s="287"/>
      <c r="RLB258" s="287"/>
      <c r="RLC258" s="287"/>
      <c r="RLD258" s="287"/>
      <c r="RLE258" s="287"/>
      <c r="RLF258" s="287"/>
      <c r="RLG258" s="287"/>
      <c r="RLH258" s="287"/>
      <c r="RLI258" s="287"/>
      <c r="RLJ258" s="287"/>
      <c r="RLK258" s="287"/>
      <c r="RLL258" s="287"/>
      <c r="RLM258" s="287"/>
      <c r="RLN258" s="287"/>
      <c r="RLO258" s="287"/>
      <c r="RLP258" s="287"/>
      <c r="RLQ258" s="287"/>
      <c r="RLR258" s="287"/>
      <c r="RLS258" s="287"/>
      <c r="RLT258" s="287"/>
      <c r="RLU258" s="287"/>
      <c r="RLV258" s="287"/>
      <c r="RLW258" s="287"/>
      <c r="RLX258" s="287"/>
      <c r="RLY258" s="287"/>
      <c r="RLZ258" s="287"/>
      <c r="RMA258" s="287"/>
      <c r="RMB258" s="287"/>
      <c r="RMC258" s="287"/>
      <c r="RMD258" s="287"/>
      <c r="RME258" s="287"/>
      <c r="RMF258" s="287"/>
      <c r="RMG258" s="287"/>
      <c r="RMH258" s="287"/>
      <c r="RMI258" s="287"/>
      <c r="RMJ258" s="287"/>
      <c r="RMK258" s="287"/>
      <c r="RML258" s="287"/>
      <c r="RMM258" s="287"/>
      <c r="RMN258" s="287"/>
      <c r="RMO258" s="287"/>
      <c r="RMP258" s="287"/>
      <c r="RMQ258" s="287"/>
      <c r="RMR258" s="287"/>
      <c r="RMS258" s="287"/>
      <c r="RMT258" s="287"/>
      <c r="RMU258" s="287"/>
      <c r="RMV258" s="287"/>
      <c r="RMW258" s="287"/>
      <c r="RMX258" s="287"/>
      <c r="RMY258" s="287"/>
      <c r="RMZ258" s="287"/>
      <c r="RNA258" s="287"/>
      <c r="RNB258" s="287"/>
      <c r="RNC258" s="287"/>
      <c r="RND258" s="287"/>
      <c r="RNE258" s="287"/>
      <c r="RNF258" s="287"/>
      <c r="RNG258" s="287"/>
      <c r="RNH258" s="287"/>
      <c r="RNI258" s="287"/>
      <c r="RNJ258" s="287"/>
      <c r="RNK258" s="287"/>
      <c r="RNL258" s="287"/>
      <c r="RNM258" s="287"/>
      <c r="RNN258" s="287"/>
      <c r="RNO258" s="287"/>
      <c r="RNP258" s="287"/>
      <c r="RNQ258" s="287"/>
      <c r="RNR258" s="287"/>
      <c r="RNS258" s="287"/>
      <c r="RNT258" s="287"/>
      <c r="RNU258" s="287"/>
      <c r="RNV258" s="287"/>
      <c r="RNW258" s="287"/>
      <c r="RNX258" s="287"/>
      <c r="RNY258" s="287"/>
      <c r="RNZ258" s="287"/>
      <c r="ROA258" s="287"/>
      <c r="ROB258" s="287"/>
      <c r="ROC258" s="287"/>
      <c r="ROD258" s="287"/>
      <c r="ROE258" s="287"/>
      <c r="ROF258" s="287"/>
      <c r="ROG258" s="287"/>
      <c r="ROH258" s="287"/>
      <c r="ROI258" s="287"/>
      <c r="ROJ258" s="287"/>
      <c r="ROK258" s="287"/>
      <c r="ROL258" s="287"/>
      <c r="ROM258" s="287"/>
      <c r="RON258" s="287"/>
      <c r="ROO258" s="287"/>
      <c r="ROP258" s="287"/>
      <c r="ROQ258" s="287"/>
      <c r="ROR258" s="287"/>
      <c r="ROS258" s="287"/>
      <c r="ROT258" s="287"/>
      <c r="ROU258" s="287"/>
      <c r="ROV258" s="287"/>
      <c r="ROW258" s="287"/>
      <c r="ROX258" s="287"/>
      <c r="ROY258" s="287"/>
      <c r="ROZ258" s="287"/>
      <c r="RPA258" s="287"/>
      <c r="RPB258" s="287"/>
      <c r="RPC258" s="287"/>
      <c r="RPD258" s="287"/>
      <c r="RPE258" s="287"/>
      <c r="RPF258" s="287"/>
      <c r="RPG258" s="287"/>
      <c r="RPH258" s="287"/>
      <c r="RPI258" s="287"/>
      <c r="RPJ258" s="287"/>
      <c r="RPK258" s="287"/>
      <c r="RPL258" s="287"/>
      <c r="RPM258" s="287"/>
      <c r="RPN258" s="287"/>
      <c r="RPO258" s="287"/>
      <c r="RPP258" s="287"/>
      <c r="RPQ258" s="287"/>
      <c r="RPR258" s="287"/>
      <c r="RPS258" s="287"/>
      <c r="RPT258" s="287"/>
      <c r="RPU258" s="287"/>
      <c r="RPV258" s="287"/>
      <c r="RPW258" s="287"/>
      <c r="RPX258" s="287"/>
      <c r="RPY258" s="287"/>
      <c r="RPZ258" s="287"/>
      <c r="RQA258" s="287"/>
      <c r="RQB258" s="287"/>
      <c r="RQC258" s="287"/>
      <c r="RQD258" s="287"/>
      <c r="RQE258" s="287"/>
      <c r="RQF258" s="287"/>
      <c r="RQG258" s="287"/>
      <c r="RQH258" s="287"/>
      <c r="RQI258" s="287"/>
      <c r="RQJ258" s="287"/>
      <c r="RQK258" s="287"/>
      <c r="RQL258" s="287"/>
      <c r="RQM258" s="287"/>
      <c r="RQN258" s="287"/>
      <c r="RQO258" s="287"/>
      <c r="RQP258" s="287"/>
      <c r="RQQ258" s="287"/>
      <c r="RQR258" s="287"/>
      <c r="RQS258" s="287"/>
      <c r="RQT258" s="287"/>
      <c r="RQU258" s="287"/>
      <c r="RQV258" s="287"/>
      <c r="RQW258" s="287"/>
      <c r="RQX258" s="287"/>
      <c r="RQY258" s="287"/>
      <c r="RQZ258" s="287"/>
      <c r="RRA258" s="287"/>
      <c r="RRB258" s="287"/>
      <c r="RRC258" s="287"/>
      <c r="RRD258" s="287"/>
      <c r="RRE258" s="287"/>
      <c r="RRF258" s="287"/>
      <c r="RRG258" s="287"/>
      <c r="RRH258" s="287"/>
      <c r="RRI258" s="287"/>
      <c r="RRJ258" s="287"/>
      <c r="RRK258" s="287"/>
      <c r="RRL258" s="287"/>
      <c r="RRM258" s="287"/>
      <c r="RRN258" s="287"/>
      <c r="RRO258" s="287"/>
      <c r="RRP258" s="287"/>
      <c r="RRQ258" s="287"/>
      <c r="RRR258" s="287"/>
      <c r="RRS258" s="287"/>
      <c r="RRT258" s="287"/>
      <c r="RRU258" s="287"/>
      <c r="RRV258" s="287"/>
      <c r="RRW258" s="287"/>
      <c r="RRX258" s="287"/>
      <c r="RRY258" s="287"/>
      <c r="RRZ258" s="287"/>
      <c r="RSA258" s="287"/>
      <c r="RSB258" s="287"/>
      <c r="RSC258" s="287"/>
      <c r="RSD258" s="287"/>
      <c r="RSE258" s="287"/>
      <c r="RSF258" s="287"/>
      <c r="RSG258" s="287"/>
      <c r="RSH258" s="287"/>
      <c r="RSI258" s="287"/>
      <c r="RSJ258" s="287"/>
      <c r="RSK258" s="287"/>
      <c r="RSL258" s="287"/>
      <c r="RSM258" s="287"/>
      <c r="RSN258" s="287"/>
      <c r="RSO258" s="287"/>
      <c r="RSP258" s="287"/>
      <c r="RSQ258" s="287"/>
      <c r="RSR258" s="287"/>
      <c r="RSS258" s="287"/>
      <c r="RST258" s="287"/>
      <c r="RSU258" s="287"/>
      <c r="RSV258" s="287"/>
      <c r="RSW258" s="287"/>
      <c r="RSX258" s="287"/>
      <c r="RSY258" s="287"/>
      <c r="RSZ258" s="287"/>
      <c r="RTA258" s="287"/>
      <c r="RTB258" s="287"/>
      <c r="RTC258" s="287"/>
      <c r="RTD258" s="287"/>
      <c r="RTE258" s="287"/>
      <c r="RTF258" s="287"/>
      <c r="RTG258" s="287"/>
      <c r="RTH258" s="287"/>
      <c r="RTI258" s="287"/>
      <c r="RTJ258" s="287"/>
      <c r="RTK258" s="287"/>
      <c r="RTL258" s="287"/>
      <c r="RTM258" s="287"/>
      <c r="RTN258" s="287"/>
      <c r="RTO258" s="287"/>
      <c r="RTP258" s="287"/>
      <c r="RTQ258" s="287"/>
      <c r="RTR258" s="287"/>
      <c r="RTS258" s="287"/>
      <c r="RTT258" s="287"/>
      <c r="RTU258" s="287"/>
      <c r="RTV258" s="287"/>
      <c r="RTW258" s="287"/>
      <c r="RTX258" s="287"/>
      <c r="RTY258" s="287"/>
      <c r="RTZ258" s="287"/>
      <c r="RUA258" s="287"/>
      <c r="RUB258" s="287"/>
      <c r="RUC258" s="287"/>
      <c r="RUD258" s="287"/>
      <c r="RUE258" s="287"/>
      <c r="RUF258" s="287"/>
      <c r="RUG258" s="287"/>
      <c r="RUH258" s="287"/>
      <c r="RUI258" s="287"/>
      <c r="RUJ258" s="287"/>
      <c r="RUK258" s="287"/>
      <c r="RUL258" s="287"/>
      <c r="RUM258" s="287"/>
      <c r="RUN258" s="287"/>
      <c r="RUO258" s="287"/>
      <c r="RUP258" s="287"/>
      <c r="RUQ258" s="287"/>
      <c r="RUR258" s="287"/>
      <c r="RUS258" s="287"/>
      <c r="RUT258" s="287"/>
      <c r="RUU258" s="287"/>
      <c r="RUV258" s="287"/>
      <c r="RUW258" s="287"/>
      <c r="RUX258" s="287"/>
      <c r="RUY258" s="287"/>
      <c r="RUZ258" s="287"/>
      <c r="RVA258" s="287"/>
      <c r="RVB258" s="287"/>
      <c r="RVC258" s="287"/>
      <c r="RVD258" s="287"/>
      <c r="RVE258" s="287"/>
      <c r="RVF258" s="287"/>
      <c r="RVG258" s="287"/>
      <c r="RVH258" s="287"/>
      <c r="RVI258" s="287"/>
      <c r="RVJ258" s="287"/>
      <c r="RVK258" s="287"/>
      <c r="RVL258" s="287"/>
      <c r="RVM258" s="287"/>
      <c r="RVN258" s="287"/>
      <c r="RVO258" s="287"/>
      <c r="RVP258" s="287"/>
      <c r="RVQ258" s="287"/>
      <c r="RVR258" s="287"/>
      <c r="RVS258" s="287"/>
      <c r="RVT258" s="287"/>
      <c r="RVU258" s="287"/>
      <c r="RVV258" s="287"/>
      <c r="RVW258" s="287"/>
      <c r="RVX258" s="287"/>
      <c r="RVY258" s="287"/>
      <c r="RVZ258" s="287"/>
      <c r="RWA258" s="287"/>
      <c r="RWB258" s="287"/>
      <c r="RWC258" s="287"/>
      <c r="RWD258" s="287"/>
      <c r="RWE258" s="287"/>
      <c r="RWF258" s="287"/>
      <c r="RWG258" s="287"/>
      <c r="RWH258" s="287"/>
      <c r="RWI258" s="287"/>
      <c r="RWJ258" s="287"/>
      <c r="RWK258" s="287"/>
      <c r="RWL258" s="287"/>
      <c r="RWM258" s="287"/>
      <c r="RWN258" s="287"/>
      <c r="RWO258" s="287"/>
      <c r="RWP258" s="287"/>
      <c r="RWQ258" s="287"/>
      <c r="RWR258" s="287"/>
      <c r="RWS258" s="287"/>
      <c r="RWT258" s="287"/>
      <c r="RWU258" s="287"/>
      <c r="RWV258" s="287"/>
      <c r="RWW258" s="287"/>
      <c r="RWX258" s="287"/>
      <c r="RWY258" s="287"/>
      <c r="RWZ258" s="287"/>
      <c r="RXA258" s="287"/>
      <c r="RXB258" s="287"/>
      <c r="RXC258" s="287"/>
      <c r="RXD258" s="287"/>
      <c r="RXE258" s="287"/>
      <c r="RXF258" s="287"/>
      <c r="RXG258" s="287"/>
      <c r="RXH258" s="287"/>
      <c r="RXI258" s="287"/>
      <c r="RXJ258" s="287"/>
      <c r="RXK258" s="287"/>
      <c r="RXL258" s="287"/>
      <c r="RXM258" s="287"/>
      <c r="RXN258" s="287"/>
      <c r="RXO258" s="287"/>
      <c r="RXP258" s="287"/>
      <c r="RXQ258" s="287"/>
      <c r="RXR258" s="287"/>
      <c r="RXS258" s="287"/>
      <c r="RXT258" s="287"/>
      <c r="RXU258" s="287"/>
      <c r="RXV258" s="287"/>
      <c r="RXW258" s="287"/>
      <c r="RXX258" s="287"/>
      <c r="RXY258" s="287"/>
      <c r="RXZ258" s="287"/>
      <c r="RYA258" s="287"/>
      <c r="RYB258" s="287"/>
      <c r="RYC258" s="287"/>
      <c r="RYD258" s="287"/>
      <c r="RYE258" s="287"/>
      <c r="RYF258" s="287"/>
      <c r="RYG258" s="287"/>
      <c r="RYH258" s="287"/>
      <c r="RYI258" s="287"/>
      <c r="RYJ258" s="287"/>
      <c r="RYK258" s="287"/>
      <c r="RYL258" s="287"/>
      <c r="RYM258" s="287"/>
      <c r="RYN258" s="287"/>
      <c r="RYO258" s="287"/>
      <c r="RYP258" s="287"/>
      <c r="RYQ258" s="287"/>
      <c r="RYR258" s="287"/>
      <c r="RYS258" s="287"/>
      <c r="RYT258" s="287"/>
      <c r="RYU258" s="287"/>
      <c r="RYV258" s="287"/>
      <c r="RYW258" s="287"/>
      <c r="RYX258" s="287"/>
      <c r="RYY258" s="287"/>
      <c r="RYZ258" s="287"/>
      <c r="RZA258" s="287"/>
      <c r="RZB258" s="287"/>
      <c r="RZC258" s="287"/>
      <c r="RZD258" s="287"/>
      <c r="RZE258" s="287"/>
      <c r="RZF258" s="287"/>
      <c r="RZG258" s="287"/>
      <c r="RZH258" s="287"/>
      <c r="RZI258" s="287"/>
      <c r="RZJ258" s="287"/>
      <c r="RZK258" s="287"/>
      <c r="RZL258" s="287"/>
      <c r="RZM258" s="287"/>
      <c r="RZN258" s="287"/>
      <c r="RZO258" s="287"/>
      <c r="RZP258" s="287"/>
      <c r="RZQ258" s="287"/>
      <c r="RZR258" s="287"/>
      <c r="RZS258" s="287"/>
      <c r="RZT258" s="287"/>
      <c r="RZU258" s="287"/>
      <c r="RZV258" s="287"/>
      <c r="RZW258" s="287"/>
      <c r="RZX258" s="287"/>
      <c r="RZY258" s="287"/>
      <c r="RZZ258" s="287"/>
      <c r="SAA258" s="287"/>
      <c r="SAB258" s="287"/>
      <c r="SAC258" s="287"/>
      <c r="SAD258" s="287"/>
      <c r="SAE258" s="287"/>
      <c r="SAF258" s="287"/>
      <c r="SAG258" s="287"/>
      <c r="SAH258" s="287"/>
      <c r="SAI258" s="287"/>
      <c r="SAJ258" s="287"/>
      <c r="SAK258" s="287"/>
      <c r="SAL258" s="287"/>
      <c r="SAM258" s="287"/>
      <c r="SAN258" s="287"/>
      <c r="SAO258" s="287"/>
      <c r="SAP258" s="287"/>
      <c r="SAQ258" s="287"/>
      <c r="SAR258" s="287"/>
      <c r="SAS258" s="287"/>
      <c r="SAT258" s="287"/>
      <c r="SAU258" s="287"/>
      <c r="SAV258" s="287"/>
      <c r="SAW258" s="287"/>
      <c r="SAX258" s="287"/>
      <c r="SAY258" s="287"/>
      <c r="SAZ258" s="287"/>
      <c r="SBA258" s="287"/>
      <c r="SBB258" s="287"/>
      <c r="SBC258" s="287"/>
      <c r="SBD258" s="287"/>
      <c r="SBE258" s="287"/>
      <c r="SBF258" s="287"/>
      <c r="SBG258" s="287"/>
      <c r="SBH258" s="287"/>
      <c r="SBI258" s="287"/>
      <c r="SBJ258" s="287"/>
      <c r="SBK258" s="287"/>
      <c r="SBL258" s="287"/>
      <c r="SBM258" s="287"/>
      <c r="SBN258" s="287"/>
      <c r="SBO258" s="287"/>
      <c r="SBP258" s="287"/>
      <c r="SBQ258" s="287"/>
      <c r="SBR258" s="287"/>
      <c r="SBS258" s="287"/>
      <c r="SBT258" s="287"/>
      <c r="SBU258" s="287"/>
      <c r="SBV258" s="287"/>
      <c r="SBW258" s="287"/>
      <c r="SBX258" s="287"/>
      <c r="SBY258" s="287"/>
      <c r="SBZ258" s="287"/>
      <c r="SCA258" s="287"/>
      <c r="SCB258" s="287"/>
      <c r="SCC258" s="287"/>
      <c r="SCD258" s="287"/>
      <c r="SCE258" s="287"/>
      <c r="SCF258" s="287"/>
      <c r="SCG258" s="287"/>
      <c r="SCH258" s="287"/>
      <c r="SCI258" s="287"/>
      <c r="SCJ258" s="287"/>
      <c r="SCK258" s="287"/>
      <c r="SCL258" s="287"/>
      <c r="SCM258" s="287"/>
      <c r="SCN258" s="287"/>
      <c r="SCO258" s="287"/>
      <c r="SCP258" s="287"/>
      <c r="SCQ258" s="287"/>
      <c r="SCR258" s="287"/>
      <c r="SCS258" s="287"/>
      <c r="SCT258" s="287"/>
      <c r="SCU258" s="287"/>
      <c r="SCV258" s="287"/>
      <c r="SCW258" s="287"/>
      <c r="SCX258" s="287"/>
      <c r="SCY258" s="287"/>
      <c r="SCZ258" s="287"/>
      <c r="SDA258" s="287"/>
      <c r="SDB258" s="287"/>
      <c r="SDC258" s="287"/>
      <c r="SDD258" s="287"/>
      <c r="SDE258" s="287"/>
      <c r="SDF258" s="287"/>
      <c r="SDG258" s="287"/>
      <c r="SDH258" s="287"/>
      <c r="SDI258" s="287"/>
      <c r="SDJ258" s="287"/>
      <c r="SDK258" s="287"/>
      <c r="SDL258" s="287"/>
      <c r="SDM258" s="287"/>
      <c r="SDN258" s="287"/>
      <c r="SDO258" s="287"/>
      <c r="SDP258" s="287"/>
      <c r="SDQ258" s="287"/>
      <c r="SDR258" s="287"/>
      <c r="SDS258" s="287"/>
      <c r="SDT258" s="287"/>
      <c r="SDU258" s="287"/>
      <c r="SDV258" s="287"/>
      <c r="SDW258" s="287"/>
      <c r="SDX258" s="287"/>
      <c r="SDY258" s="287"/>
      <c r="SDZ258" s="287"/>
      <c r="SEA258" s="287"/>
      <c r="SEB258" s="287"/>
      <c r="SEC258" s="287"/>
      <c r="SED258" s="287"/>
      <c r="SEE258" s="287"/>
      <c r="SEF258" s="287"/>
      <c r="SEG258" s="287"/>
      <c r="SEH258" s="287"/>
      <c r="SEI258" s="287"/>
      <c r="SEJ258" s="287"/>
      <c r="SEK258" s="287"/>
      <c r="SEL258" s="287"/>
      <c r="SEM258" s="287"/>
      <c r="SEN258" s="287"/>
      <c r="SEO258" s="287"/>
      <c r="SEP258" s="287"/>
      <c r="SEQ258" s="287"/>
      <c r="SER258" s="287"/>
      <c r="SES258" s="287"/>
      <c r="SET258" s="287"/>
      <c r="SEU258" s="287"/>
      <c r="SEV258" s="287"/>
      <c r="SEW258" s="287"/>
      <c r="SEX258" s="287"/>
      <c r="SEY258" s="287"/>
      <c r="SEZ258" s="287"/>
      <c r="SFA258" s="287"/>
      <c r="SFB258" s="287"/>
      <c r="SFC258" s="287"/>
      <c r="SFD258" s="287"/>
      <c r="SFE258" s="287"/>
      <c r="SFF258" s="287"/>
      <c r="SFG258" s="287"/>
      <c r="SFH258" s="287"/>
      <c r="SFI258" s="287"/>
      <c r="SFJ258" s="287"/>
      <c r="SFK258" s="287"/>
      <c r="SFL258" s="287"/>
      <c r="SFM258" s="287"/>
      <c r="SFN258" s="287"/>
      <c r="SFO258" s="287"/>
      <c r="SFP258" s="287"/>
      <c r="SFQ258" s="287"/>
      <c r="SFR258" s="287"/>
      <c r="SFS258" s="287"/>
      <c r="SFT258" s="287"/>
      <c r="SFU258" s="287"/>
      <c r="SFV258" s="287"/>
      <c r="SFW258" s="287"/>
      <c r="SFX258" s="287"/>
      <c r="SFY258" s="287"/>
      <c r="SFZ258" s="287"/>
      <c r="SGA258" s="287"/>
      <c r="SGB258" s="287"/>
      <c r="SGC258" s="287"/>
      <c r="SGD258" s="287"/>
      <c r="SGE258" s="287"/>
      <c r="SGF258" s="287"/>
      <c r="SGG258" s="287"/>
      <c r="SGH258" s="287"/>
      <c r="SGI258" s="287"/>
      <c r="SGJ258" s="287"/>
      <c r="SGK258" s="287"/>
      <c r="SGL258" s="287"/>
      <c r="SGM258" s="287"/>
      <c r="SGN258" s="287"/>
      <c r="SGO258" s="287"/>
      <c r="SGP258" s="287"/>
      <c r="SGQ258" s="287"/>
      <c r="SGR258" s="287"/>
      <c r="SGS258" s="287"/>
      <c r="SGT258" s="287"/>
      <c r="SGU258" s="287"/>
      <c r="SGV258" s="287"/>
      <c r="SGW258" s="287"/>
      <c r="SGX258" s="287"/>
      <c r="SGY258" s="287"/>
      <c r="SGZ258" s="287"/>
      <c r="SHA258" s="287"/>
      <c r="SHB258" s="287"/>
      <c r="SHC258" s="287"/>
      <c r="SHD258" s="287"/>
      <c r="SHE258" s="287"/>
      <c r="SHF258" s="287"/>
      <c r="SHG258" s="287"/>
      <c r="SHH258" s="287"/>
      <c r="SHI258" s="287"/>
      <c r="SHJ258" s="287"/>
      <c r="SHK258" s="287"/>
      <c r="SHL258" s="287"/>
      <c r="SHM258" s="287"/>
      <c r="SHN258" s="287"/>
      <c r="SHO258" s="287"/>
      <c r="SHP258" s="287"/>
      <c r="SHQ258" s="287"/>
      <c r="SHR258" s="287"/>
      <c r="SHS258" s="287"/>
      <c r="SHT258" s="287"/>
      <c r="SHU258" s="287"/>
      <c r="SHV258" s="287"/>
      <c r="SHW258" s="287"/>
      <c r="SHX258" s="287"/>
      <c r="SHY258" s="287"/>
      <c r="SHZ258" s="287"/>
      <c r="SIA258" s="287"/>
      <c r="SIB258" s="287"/>
      <c r="SIC258" s="287"/>
      <c r="SID258" s="287"/>
      <c r="SIE258" s="287"/>
      <c r="SIF258" s="287"/>
      <c r="SIG258" s="287"/>
      <c r="SIH258" s="287"/>
      <c r="SII258" s="287"/>
      <c r="SIJ258" s="287"/>
      <c r="SIK258" s="287"/>
      <c r="SIL258" s="287"/>
      <c r="SIM258" s="287"/>
      <c r="SIN258" s="287"/>
      <c r="SIO258" s="287"/>
      <c r="SIP258" s="287"/>
      <c r="SIQ258" s="287"/>
      <c r="SIR258" s="287"/>
      <c r="SIS258" s="287"/>
      <c r="SIT258" s="287"/>
      <c r="SIU258" s="287"/>
      <c r="SIV258" s="287"/>
      <c r="SIW258" s="287"/>
      <c r="SIX258" s="287"/>
      <c r="SIY258" s="287"/>
      <c r="SIZ258" s="287"/>
      <c r="SJA258" s="287"/>
      <c r="SJB258" s="287"/>
      <c r="SJC258" s="287"/>
      <c r="SJD258" s="287"/>
      <c r="SJE258" s="287"/>
      <c r="SJF258" s="287"/>
      <c r="SJG258" s="287"/>
      <c r="SJH258" s="287"/>
      <c r="SJI258" s="287"/>
      <c r="SJJ258" s="287"/>
      <c r="SJK258" s="287"/>
      <c r="SJL258" s="287"/>
      <c r="SJM258" s="287"/>
      <c r="SJN258" s="287"/>
      <c r="SJO258" s="287"/>
      <c r="SJP258" s="287"/>
      <c r="SJQ258" s="287"/>
      <c r="SJR258" s="287"/>
      <c r="SJS258" s="287"/>
      <c r="SJT258" s="287"/>
      <c r="SJU258" s="287"/>
      <c r="SJV258" s="287"/>
      <c r="SJW258" s="287"/>
      <c r="SJX258" s="287"/>
      <c r="SJY258" s="287"/>
      <c r="SJZ258" s="287"/>
      <c r="SKA258" s="287"/>
      <c r="SKB258" s="287"/>
      <c r="SKC258" s="287"/>
      <c r="SKD258" s="287"/>
      <c r="SKE258" s="287"/>
      <c r="SKF258" s="287"/>
      <c r="SKG258" s="287"/>
      <c r="SKH258" s="287"/>
      <c r="SKI258" s="287"/>
      <c r="SKJ258" s="287"/>
      <c r="SKK258" s="287"/>
      <c r="SKL258" s="287"/>
      <c r="SKM258" s="287"/>
      <c r="SKN258" s="287"/>
      <c r="SKO258" s="287"/>
      <c r="SKP258" s="287"/>
      <c r="SKQ258" s="287"/>
      <c r="SKR258" s="287"/>
      <c r="SKS258" s="287"/>
      <c r="SKT258" s="287"/>
      <c r="SKU258" s="287"/>
      <c r="SKV258" s="287"/>
      <c r="SKW258" s="287"/>
      <c r="SKX258" s="287"/>
      <c r="SKY258" s="287"/>
      <c r="SKZ258" s="287"/>
      <c r="SLA258" s="287"/>
      <c r="SLB258" s="287"/>
      <c r="SLC258" s="287"/>
      <c r="SLD258" s="287"/>
      <c r="SLE258" s="287"/>
      <c r="SLF258" s="287"/>
      <c r="SLG258" s="287"/>
      <c r="SLH258" s="287"/>
      <c r="SLI258" s="287"/>
      <c r="SLJ258" s="287"/>
      <c r="SLK258" s="287"/>
      <c r="SLL258" s="287"/>
      <c r="SLM258" s="287"/>
      <c r="SLN258" s="287"/>
      <c r="SLO258" s="287"/>
      <c r="SLP258" s="287"/>
      <c r="SLQ258" s="287"/>
      <c r="SLR258" s="287"/>
      <c r="SLS258" s="287"/>
      <c r="SLT258" s="287"/>
      <c r="SLU258" s="287"/>
      <c r="SLV258" s="287"/>
      <c r="SLW258" s="287"/>
      <c r="SLX258" s="287"/>
      <c r="SLY258" s="287"/>
      <c r="SLZ258" s="287"/>
      <c r="SMA258" s="287"/>
      <c r="SMB258" s="287"/>
      <c r="SMC258" s="287"/>
      <c r="SMD258" s="287"/>
      <c r="SME258" s="287"/>
      <c r="SMF258" s="287"/>
      <c r="SMG258" s="287"/>
      <c r="SMH258" s="287"/>
      <c r="SMI258" s="287"/>
      <c r="SMJ258" s="287"/>
      <c r="SMK258" s="287"/>
      <c r="SML258" s="287"/>
      <c r="SMM258" s="287"/>
      <c r="SMN258" s="287"/>
      <c r="SMO258" s="287"/>
      <c r="SMP258" s="287"/>
      <c r="SMQ258" s="287"/>
      <c r="SMR258" s="287"/>
      <c r="SMS258" s="287"/>
      <c r="SMT258" s="287"/>
      <c r="SMU258" s="287"/>
      <c r="SMV258" s="287"/>
      <c r="SMW258" s="287"/>
      <c r="SMX258" s="287"/>
      <c r="SMY258" s="287"/>
      <c r="SMZ258" s="287"/>
      <c r="SNA258" s="287"/>
      <c r="SNB258" s="287"/>
      <c r="SNC258" s="287"/>
      <c r="SND258" s="287"/>
      <c r="SNE258" s="287"/>
      <c r="SNF258" s="287"/>
      <c r="SNG258" s="287"/>
      <c r="SNH258" s="287"/>
      <c r="SNI258" s="287"/>
      <c r="SNJ258" s="287"/>
      <c r="SNK258" s="287"/>
      <c r="SNL258" s="287"/>
      <c r="SNM258" s="287"/>
      <c r="SNN258" s="287"/>
      <c r="SNO258" s="287"/>
      <c r="SNP258" s="287"/>
      <c r="SNQ258" s="287"/>
      <c r="SNR258" s="287"/>
      <c r="SNS258" s="287"/>
      <c r="SNT258" s="287"/>
      <c r="SNU258" s="287"/>
      <c r="SNV258" s="287"/>
      <c r="SNW258" s="287"/>
      <c r="SNX258" s="287"/>
      <c r="SNY258" s="287"/>
      <c r="SNZ258" s="287"/>
      <c r="SOA258" s="287"/>
      <c r="SOB258" s="287"/>
      <c r="SOC258" s="287"/>
      <c r="SOD258" s="287"/>
      <c r="SOE258" s="287"/>
      <c r="SOF258" s="287"/>
      <c r="SOG258" s="287"/>
      <c r="SOH258" s="287"/>
      <c r="SOI258" s="287"/>
      <c r="SOJ258" s="287"/>
      <c r="SOK258" s="287"/>
      <c r="SOL258" s="287"/>
      <c r="SOM258" s="287"/>
      <c r="SON258" s="287"/>
      <c r="SOO258" s="287"/>
      <c r="SOP258" s="287"/>
      <c r="SOQ258" s="287"/>
      <c r="SOR258" s="287"/>
      <c r="SOS258" s="287"/>
      <c r="SOT258" s="287"/>
      <c r="SOU258" s="287"/>
      <c r="SOV258" s="287"/>
      <c r="SOW258" s="287"/>
      <c r="SOX258" s="287"/>
      <c r="SOY258" s="287"/>
      <c r="SOZ258" s="287"/>
      <c r="SPA258" s="287"/>
      <c r="SPB258" s="287"/>
      <c r="SPC258" s="287"/>
      <c r="SPD258" s="287"/>
      <c r="SPE258" s="287"/>
      <c r="SPF258" s="287"/>
      <c r="SPG258" s="287"/>
      <c r="SPH258" s="287"/>
      <c r="SPI258" s="287"/>
      <c r="SPJ258" s="287"/>
      <c r="SPK258" s="287"/>
      <c r="SPL258" s="287"/>
      <c r="SPM258" s="287"/>
      <c r="SPN258" s="287"/>
      <c r="SPO258" s="287"/>
      <c r="SPP258" s="287"/>
      <c r="SPQ258" s="287"/>
      <c r="SPR258" s="287"/>
      <c r="SPS258" s="287"/>
      <c r="SPT258" s="287"/>
      <c r="SPU258" s="287"/>
      <c r="SPV258" s="287"/>
      <c r="SPW258" s="287"/>
      <c r="SPX258" s="287"/>
      <c r="SPY258" s="287"/>
      <c r="SPZ258" s="287"/>
      <c r="SQA258" s="287"/>
      <c r="SQB258" s="287"/>
      <c r="SQC258" s="287"/>
      <c r="SQD258" s="287"/>
      <c r="SQE258" s="287"/>
      <c r="SQF258" s="287"/>
      <c r="SQG258" s="287"/>
      <c r="SQH258" s="287"/>
      <c r="SQI258" s="287"/>
      <c r="SQJ258" s="287"/>
      <c r="SQK258" s="287"/>
      <c r="SQL258" s="287"/>
      <c r="SQM258" s="287"/>
      <c r="SQN258" s="287"/>
      <c r="SQO258" s="287"/>
      <c r="SQP258" s="287"/>
      <c r="SQQ258" s="287"/>
      <c r="SQR258" s="287"/>
      <c r="SQS258" s="287"/>
      <c r="SQT258" s="287"/>
      <c r="SQU258" s="287"/>
      <c r="SQV258" s="287"/>
      <c r="SQW258" s="287"/>
      <c r="SQX258" s="287"/>
      <c r="SQY258" s="287"/>
      <c r="SQZ258" s="287"/>
      <c r="SRA258" s="287"/>
      <c r="SRB258" s="287"/>
      <c r="SRC258" s="287"/>
      <c r="SRD258" s="287"/>
      <c r="SRE258" s="287"/>
      <c r="SRF258" s="287"/>
      <c r="SRG258" s="287"/>
      <c r="SRH258" s="287"/>
      <c r="SRI258" s="287"/>
      <c r="SRJ258" s="287"/>
      <c r="SRK258" s="287"/>
      <c r="SRL258" s="287"/>
      <c r="SRM258" s="287"/>
      <c r="SRN258" s="287"/>
      <c r="SRO258" s="287"/>
      <c r="SRP258" s="287"/>
      <c r="SRQ258" s="287"/>
      <c r="SRR258" s="287"/>
      <c r="SRS258" s="287"/>
      <c r="SRT258" s="287"/>
      <c r="SRU258" s="287"/>
      <c r="SRV258" s="287"/>
      <c r="SRW258" s="287"/>
      <c r="SRX258" s="287"/>
      <c r="SRY258" s="287"/>
      <c r="SRZ258" s="287"/>
      <c r="SSA258" s="287"/>
      <c r="SSB258" s="287"/>
      <c r="SSC258" s="287"/>
      <c r="SSD258" s="287"/>
      <c r="SSE258" s="287"/>
      <c r="SSF258" s="287"/>
      <c r="SSG258" s="287"/>
      <c r="SSH258" s="287"/>
      <c r="SSI258" s="287"/>
      <c r="SSJ258" s="287"/>
      <c r="SSK258" s="287"/>
      <c r="SSL258" s="287"/>
      <c r="SSM258" s="287"/>
      <c r="SSN258" s="287"/>
      <c r="SSO258" s="287"/>
      <c r="SSP258" s="287"/>
      <c r="SSQ258" s="287"/>
      <c r="SSR258" s="287"/>
      <c r="SSS258" s="287"/>
      <c r="SST258" s="287"/>
      <c r="SSU258" s="287"/>
      <c r="SSV258" s="287"/>
      <c r="SSW258" s="287"/>
      <c r="SSX258" s="287"/>
      <c r="SSY258" s="287"/>
      <c r="SSZ258" s="287"/>
      <c r="STA258" s="287"/>
      <c r="STB258" s="287"/>
      <c r="STC258" s="287"/>
      <c r="STD258" s="287"/>
      <c r="STE258" s="287"/>
      <c r="STF258" s="287"/>
      <c r="STG258" s="287"/>
      <c r="STH258" s="287"/>
      <c r="STI258" s="287"/>
      <c r="STJ258" s="287"/>
      <c r="STK258" s="287"/>
      <c r="STL258" s="287"/>
      <c r="STM258" s="287"/>
      <c r="STN258" s="287"/>
      <c r="STO258" s="287"/>
      <c r="STP258" s="287"/>
      <c r="STQ258" s="287"/>
      <c r="STR258" s="287"/>
      <c r="STS258" s="287"/>
      <c r="STT258" s="287"/>
      <c r="STU258" s="287"/>
      <c r="STV258" s="287"/>
      <c r="STW258" s="287"/>
      <c r="STX258" s="287"/>
      <c r="STY258" s="287"/>
      <c r="STZ258" s="287"/>
      <c r="SUA258" s="287"/>
      <c r="SUB258" s="287"/>
      <c r="SUC258" s="287"/>
      <c r="SUD258" s="287"/>
      <c r="SUE258" s="287"/>
      <c r="SUF258" s="287"/>
      <c r="SUG258" s="287"/>
      <c r="SUH258" s="287"/>
      <c r="SUI258" s="287"/>
      <c r="SUJ258" s="287"/>
      <c r="SUK258" s="287"/>
      <c r="SUL258" s="287"/>
      <c r="SUM258" s="287"/>
      <c r="SUN258" s="287"/>
      <c r="SUO258" s="287"/>
      <c r="SUP258" s="287"/>
      <c r="SUQ258" s="287"/>
      <c r="SUR258" s="287"/>
      <c r="SUS258" s="287"/>
      <c r="SUT258" s="287"/>
      <c r="SUU258" s="287"/>
      <c r="SUV258" s="287"/>
      <c r="SUW258" s="287"/>
      <c r="SUX258" s="287"/>
      <c r="SUY258" s="287"/>
      <c r="SUZ258" s="287"/>
      <c r="SVA258" s="287"/>
      <c r="SVB258" s="287"/>
      <c r="SVC258" s="287"/>
      <c r="SVD258" s="287"/>
      <c r="SVE258" s="287"/>
      <c r="SVF258" s="287"/>
      <c r="SVG258" s="287"/>
      <c r="SVH258" s="287"/>
      <c r="SVI258" s="287"/>
      <c r="SVJ258" s="287"/>
      <c r="SVK258" s="287"/>
      <c r="SVL258" s="287"/>
      <c r="SVM258" s="287"/>
      <c r="SVN258" s="287"/>
      <c r="SVO258" s="287"/>
      <c r="SVP258" s="287"/>
      <c r="SVQ258" s="287"/>
      <c r="SVR258" s="287"/>
      <c r="SVS258" s="287"/>
      <c r="SVT258" s="287"/>
      <c r="SVU258" s="287"/>
      <c r="SVV258" s="287"/>
      <c r="SVW258" s="287"/>
      <c r="SVX258" s="287"/>
      <c r="SVY258" s="287"/>
      <c r="SVZ258" s="287"/>
      <c r="SWA258" s="287"/>
      <c r="SWB258" s="287"/>
      <c r="SWC258" s="287"/>
      <c r="SWD258" s="287"/>
      <c r="SWE258" s="287"/>
      <c r="SWF258" s="287"/>
      <c r="SWG258" s="287"/>
      <c r="SWH258" s="287"/>
      <c r="SWI258" s="287"/>
      <c r="SWJ258" s="287"/>
      <c r="SWK258" s="287"/>
      <c r="SWL258" s="287"/>
      <c r="SWM258" s="287"/>
      <c r="SWN258" s="287"/>
      <c r="SWO258" s="287"/>
      <c r="SWP258" s="287"/>
      <c r="SWQ258" s="287"/>
      <c r="SWR258" s="287"/>
      <c r="SWS258" s="287"/>
      <c r="SWT258" s="287"/>
      <c r="SWU258" s="287"/>
      <c r="SWV258" s="287"/>
      <c r="SWW258" s="287"/>
      <c r="SWX258" s="287"/>
      <c r="SWY258" s="287"/>
      <c r="SWZ258" s="287"/>
      <c r="SXA258" s="287"/>
      <c r="SXB258" s="287"/>
      <c r="SXC258" s="287"/>
      <c r="SXD258" s="287"/>
      <c r="SXE258" s="287"/>
      <c r="SXF258" s="287"/>
      <c r="SXG258" s="287"/>
      <c r="SXH258" s="287"/>
      <c r="SXI258" s="287"/>
      <c r="SXJ258" s="287"/>
      <c r="SXK258" s="287"/>
      <c r="SXL258" s="287"/>
      <c r="SXM258" s="287"/>
      <c r="SXN258" s="287"/>
      <c r="SXO258" s="287"/>
      <c r="SXP258" s="287"/>
      <c r="SXQ258" s="287"/>
      <c r="SXR258" s="287"/>
      <c r="SXS258" s="287"/>
      <c r="SXT258" s="287"/>
      <c r="SXU258" s="287"/>
      <c r="SXV258" s="287"/>
      <c r="SXW258" s="287"/>
      <c r="SXX258" s="287"/>
      <c r="SXY258" s="287"/>
      <c r="SXZ258" s="287"/>
      <c r="SYA258" s="287"/>
      <c r="SYB258" s="287"/>
      <c r="SYC258" s="287"/>
      <c r="SYD258" s="287"/>
      <c r="SYE258" s="287"/>
      <c r="SYF258" s="287"/>
      <c r="SYG258" s="287"/>
      <c r="SYH258" s="287"/>
      <c r="SYI258" s="287"/>
      <c r="SYJ258" s="287"/>
      <c r="SYK258" s="287"/>
      <c r="SYL258" s="287"/>
      <c r="SYM258" s="287"/>
      <c r="SYN258" s="287"/>
      <c r="SYO258" s="287"/>
      <c r="SYP258" s="287"/>
      <c r="SYQ258" s="287"/>
      <c r="SYR258" s="287"/>
      <c r="SYS258" s="287"/>
      <c r="SYT258" s="287"/>
      <c r="SYU258" s="287"/>
      <c r="SYV258" s="287"/>
      <c r="SYW258" s="287"/>
      <c r="SYX258" s="287"/>
      <c r="SYY258" s="287"/>
      <c r="SYZ258" s="287"/>
      <c r="SZA258" s="287"/>
      <c r="SZB258" s="287"/>
      <c r="SZC258" s="287"/>
      <c r="SZD258" s="287"/>
      <c r="SZE258" s="287"/>
      <c r="SZF258" s="287"/>
      <c r="SZG258" s="287"/>
      <c r="SZH258" s="287"/>
      <c r="SZI258" s="287"/>
      <c r="SZJ258" s="287"/>
      <c r="SZK258" s="287"/>
      <c r="SZL258" s="287"/>
      <c r="SZM258" s="287"/>
      <c r="SZN258" s="287"/>
      <c r="SZO258" s="287"/>
      <c r="SZP258" s="287"/>
      <c r="SZQ258" s="287"/>
      <c r="SZR258" s="287"/>
      <c r="SZS258" s="287"/>
      <c r="SZT258" s="287"/>
      <c r="SZU258" s="287"/>
      <c r="SZV258" s="287"/>
      <c r="SZW258" s="287"/>
      <c r="SZX258" s="287"/>
      <c r="SZY258" s="287"/>
      <c r="SZZ258" s="287"/>
      <c r="TAA258" s="287"/>
      <c r="TAB258" s="287"/>
      <c r="TAC258" s="287"/>
      <c r="TAD258" s="287"/>
      <c r="TAE258" s="287"/>
      <c r="TAF258" s="287"/>
      <c r="TAG258" s="287"/>
      <c r="TAH258" s="287"/>
      <c r="TAI258" s="287"/>
      <c r="TAJ258" s="287"/>
      <c r="TAK258" s="287"/>
      <c r="TAL258" s="287"/>
      <c r="TAM258" s="287"/>
      <c r="TAN258" s="287"/>
      <c r="TAO258" s="287"/>
      <c r="TAP258" s="287"/>
      <c r="TAQ258" s="287"/>
      <c r="TAR258" s="287"/>
      <c r="TAS258" s="287"/>
      <c r="TAT258" s="287"/>
      <c r="TAU258" s="287"/>
      <c r="TAV258" s="287"/>
      <c r="TAW258" s="287"/>
      <c r="TAX258" s="287"/>
      <c r="TAY258" s="287"/>
      <c r="TAZ258" s="287"/>
      <c r="TBA258" s="287"/>
      <c r="TBB258" s="287"/>
      <c r="TBC258" s="287"/>
      <c r="TBD258" s="287"/>
      <c r="TBE258" s="287"/>
      <c r="TBF258" s="287"/>
      <c r="TBG258" s="287"/>
      <c r="TBH258" s="287"/>
      <c r="TBI258" s="287"/>
      <c r="TBJ258" s="287"/>
      <c r="TBK258" s="287"/>
      <c r="TBL258" s="287"/>
      <c r="TBM258" s="287"/>
      <c r="TBN258" s="287"/>
      <c r="TBO258" s="287"/>
      <c r="TBP258" s="287"/>
      <c r="TBQ258" s="287"/>
      <c r="TBR258" s="287"/>
      <c r="TBS258" s="287"/>
      <c r="TBT258" s="287"/>
      <c r="TBU258" s="287"/>
      <c r="TBV258" s="287"/>
      <c r="TBW258" s="287"/>
      <c r="TBX258" s="287"/>
      <c r="TBY258" s="287"/>
      <c r="TBZ258" s="287"/>
      <c r="TCA258" s="287"/>
      <c r="TCB258" s="287"/>
      <c r="TCC258" s="287"/>
      <c r="TCD258" s="287"/>
      <c r="TCE258" s="287"/>
      <c r="TCF258" s="287"/>
      <c r="TCG258" s="287"/>
      <c r="TCH258" s="287"/>
      <c r="TCI258" s="287"/>
      <c r="TCJ258" s="287"/>
      <c r="TCK258" s="287"/>
      <c r="TCL258" s="287"/>
      <c r="TCM258" s="287"/>
      <c r="TCN258" s="287"/>
      <c r="TCO258" s="287"/>
      <c r="TCP258" s="287"/>
      <c r="TCQ258" s="287"/>
      <c r="TCR258" s="287"/>
      <c r="TCS258" s="287"/>
      <c r="TCT258" s="287"/>
      <c r="TCU258" s="287"/>
      <c r="TCV258" s="287"/>
      <c r="TCW258" s="287"/>
      <c r="TCX258" s="287"/>
      <c r="TCY258" s="287"/>
      <c r="TCZ258" s="287"/>
      <c r="TDA258" s="287"/>
      <c r="TDB258" s="287"/>
      <c r="TDC258" s="287"/>
      <c r="TDD258" s="287"/>
      <c r="TDE258" s="287"/>
      <c r="TDF258" s="287"/>
      <c r="TDG258" s="287"/>
      <c r="TDH258" s="287"/>
      <c r="TDI258" s="287"/>
      <c r="TDJ258" s="287"/>
      <c r="TDK258" s="287"/>
      <c r="TDL258" s="287"/>
      <c r="TDM258" s="287"/>
      <c r="TDN258" s="287"/>
      <c r="TDO258" s="287"/>
      <c r="TDP258" s="287"/>
      <c r="TDQ258" s="287"/>
      <c r="TDR258" s="287"/>
      <c r="TDS258" s="287"/>
      <c r="TDT258" s="287"/>
      <c r="TDU258" s="287"/>
      <c r="TDV258" s="287"/>
      <c r="TDW258" s="287"/>
      <c r="TDX258" s="287"/>
      <c r="TDY258" s="287"/>
      <c r="TDZ258" s="287"/>
      <c r="TEA258" s="287"/>
      <c r="TEB258" s="287"/>
      <c r="TEC258" s="287"/>
      <c r="TED258" s="287"/>
      <c r="TEE258" s="287"/>
      <c r="TEF258" s="287"/>
      <c r="TEG258" s="287"/>
      <c r="TEH258" s="287"/>
      <c r="TEI258" s="287"/>
      <c r="TEJ258" s="287"/>
      <c r="TEK258" s="287"/>
      <c r="TEL258" s="287"/>
      <c r="TEM258" s="287"/>
      <c r="TEN258" s="287"/>
      <c r="TEO258" s="287"/>
      <c r="TEP258" s="287"/>
      <c r="TEQ258" s="287"/>
      <c r="TER258" s="287"/>
      <c r="TES258" s="287"/>
      <c r="TET258" s="287"/>
      <c r="TEU258" s="287"/>
      <c r="TEV258" s="287"/>
      <c r="TEW258" s="287"/>
      <c r="TEX258" s="287"/>
      <c r="TEY258" s="287"/>
      <c r="TEZ258" s="287"/>
      <c r="TFA258" s="287"/>
      <c r="TFB258" s="287"/>
      <c r="TFC258" s="287"/>
      <c r="TFD258" s="287"/>
      <c r="TFE258" s="287"/>
      <c r="TFF258" s="287"/>
      <c r="TFG258" s="287"/>
      <c r="TFH258" s="287"/>
      <c r="TFI258" s="287"/>
      <c r="TFJ258" s="287"/>
      <c r="TFK258" s="287"/>
      <c r="TFL258" s="287"/>
      <c r="TFM258" s="287"/>
      <c r="TFN258" s="287"/>
      <c r="TFO258" s="287"/>
      <c r="TFP258" s="287"/>
      <c r="TFQ258" s="287"/>
      <c r="TFR258" s="287"/>
      <c r="TFS258" s="287"/>
      <c r="TFT258" s="287"/>
      <c r="TFU258" s="287"/>
      <c r="TFV258" s="287"/>
      <c r="TFW258" s="287"/>
      <c r="TFX258" s="287"/>
      <c r="TFY258" s="287"/>
      <c r="TFZ258" s="287"/>
      <c r="TGA258" s="287"/>
      <c r="TGB258" s="287"/>
      <c r="TGC258" s="287"/>
      <c r="TGD258" s="287"/>
      <c r="TGE258" s="287"/>
      <c r="TGF258" s="287"/>
      <c r="TGG258" s="287"/>
      <c r="TGH258" s="287"/>
      <c r="TGI258" s="287"/>
      <c r="TGJ258" s="287"/>
      <c r="TGK258" s="287"/>
      <c r="TGL258" s="287"/>
      <c r="TGM258" s="287"/>
      <c r="TGN258" s="287"/>
      <c r="TGO258" s="287"/>
      <c r="TGP258" s="287"/>
      <c r="TGQ258" s="287"/>
      <c r="TGR258" s="287"/>
      <c r="TGS258" s="287"/>
      <c r="TGT258" s="287"/>
      <c r="TGU258" s="287"/>
      <c r="TGV258" s="287"/>
      <c r="TGW258" s="287"/>
      <c r="TGX258" s="287"/>
      <c r="TGY258" s="287"/>
      <c r="TGZ258" s="287"/>
      <c r="THA258" s="287"/>
      <c r="THB258" s="287"/>
      <c r="THC258" s="287"/>
      <c r="THD258" s="287"/>
      <c r="THE258" s="287"/>
      <c r="THF258" s="287"/>
      <c r="THG258" s="287"/>
      <c r="THH258" s="287"/>
      <c r="THI258" s="287"/>
      <c r="THJ258" s="287"/>
      <c r="THK258" s="287"/>
      <c r="THL258" s="287"/>
      <c r="THM258" s="287"/>
      <c r="THN258" s="287"/>
      <c r="THO258" s="287"/>
      <c r="THP258" s="287"/>
      <c r="THQ258" s="287"/>
      <c r="THR258" s="287"/>
      <c r="THS258" s="287"/>
      <c r="THT258" s="287"/>
      <c r="THU258" s="287"/>
      <c r="THV258" s="287"/>
      <c r="THW258" s="287"/>
      <c r="THX258" s="287"/>
      <c r="THY258" s="287"/>
      <c r="THZ258" s="287"/>
      <c r="TIA258" s="287"/>
      <c r="TIB258" s="287"/>
      <c r="TIC258" s="287"/>
      <c r="TID258" s="287"/>
      <c r="TIE258" s="287"/>
      <c r="TIF258" s="287"/>
      <c r="TIG258" s="287"/>
      <c r="TIH258" s="287"/>
      <c r="TII258" s="287"/>
      <c r="TIJ258" s="287"/>
      <c r="TIK258" s="287"/>
      <c r="TIL258" s="287"/>
      <c r="TIM258" s="287"/>
      <c r="TIN258" s="287"/>
      <c r="TIO258" s="287"/>
      <c r="TIP258" s="287"/>
      <c r="TIQ258" s="287"/>
      <c r="TIR258" s="287"/>
      <c r="TIS258" s="287"/>
      <c r="TIT258" s="287"/>
      <c r="TIU258" s="287"/>
      <c r="TIV258" s="287"/>
      <c r="TIW258" s="287"/>
      <c r="TIX258" s="287"/>
      <c r="TIY258" s="287"/>
      <c r="TIZ258" s="287"/>
      <c r="TJA258" s="287"/>
      <c r="TJB258" s="287"/>
      <c r="TJC258" s="287"/>
      <c r="TJD258" s="287"/>
      <c r="TJE258" s="287"/>
      <c r="TJF258" s="287"/>
      <c r="TJG258" s="287"/>
      <c r="TJH258" s="287"/>
      <c r="TJI258" s="287"/>
      <c r="TJJ258" s="287"/>
      <c r="TJK258" s="287"/>
      <c r="TJL258" s="287"/>
      <c r="TJM258" s="287"/>
      <c r="TJN258" s="287"/>
      <c r="TJO258" s="287"/>
      <c r="TJP258" s="287"/>
      <c r="TJQ258" s="287"/>
      <c r="TJR258" s="287"/>
      <c r="TJS258" s="287"/>
      <c r="TJT258" s="287"/>
      <c r="TJU258" s="287"/>
      <c r="TJV258" s="287"/>
      <c r="TJW258" s="287"/>
      <c r="TJX258" s="287"/>
      <c r="TJY258" s="287"/>
      <c r="TJZ258" s="287"/>
      <c r="TKA258" s="287"/>
      <c r="TKB258" s="287"/>
      <c r="TKC258" s="287"/>
      <c r="TKD258" s="287"/>
      <c r="TKE258" s="287"/>
      <c r="TKF258" s="287"/>
      <c r="TKG258" s="287"/>
      <c r="TKH258" s="287"/>
      <c r="TKI258" s="287"/>
      <c r="TKJ258" s="287"/>
      <c r="TKK258" s="287"/>
      <c r="TKL258" s="287"/>
      <c r="TKM258" s="287"/>
      <c r="TKN258" s="287"/>
      <c r="TKO258" s="287"/>
      <c r="TKP258" s="287"/>
      <c r="TKQ258" s="287"/>
      <c r="TKR258" s="287"/>
      <c r="TKS258" s="287"/>
      <c r="TKT258" s="287"/>
      <c r="TKU258" s="287"/>
      <c r="TKV258" s="287"/>
      <c r="TKW258" s="287"/>
      <c r="TKX258" s="287"/>
      <c r="TKY258" s="287"/>
      <c r="TKZ258" s="287"/>
      <c r="TLA258" s="287"/>
      <c r="TLB258" s="287"/>
      <c r="TLC258" s="287"/>
      <c r="TLD258" s="287"/>
      <c r="TLE258" s="287"/>
      <c r="TLF258" s="287"/>
      <c r="TLG258" s="287"/>
      <c r="TLH258" s="287"/>
      <c r="TLI258" s="287"/>
      <c r="TLJ258" s="287"/>
      <c r="TLK258" s="287"/>
      <c r="TLL258" s="287"/>
      <c r="TLM258" s="287"/>
      <c r="TLN258" s="287"/>
      <c r="TLO258" s="287"/>
      <c r="TLP258" s="287"/>
      <c r="TLQ258" s="287"/>
      <c r="TLR258" s="287"/>
      <c r="TLS258" s="287"/>
      <c r="TLT258" s="287"/>
      <c r="TLU258" s="287"/>
      <c r="TLV258" s="287"/>
      <c r="TLW258" s="287"/>
      <c r="TLX258" s="287"/>
      <c r="TLY258" s="287"/>
      <c r="TLZ258" s="287"/>
      <c r="TMA258" s="287"/>
      <c r="TMB258" s="287"/>
      <c r="TMC258" s="287"/>
      <c r="TMD258" s="287"/>
      <c r="TME258" s="287"/>
      <c r="TMF258" s="287"/>
      <c r="TMG258" s="287"/>
      <c r="TMH258" s="287"/>
      <c r="TMI258" s="287"/>
      <c r="TMJ258" s="287"/>
      <c r="TMK258" s="287"/>
      <c r="TML258" s="287"/>
      <c r="TMM258" s="287"/>
      <c r="TMN258" s="287"/>
      <c r="TMO258" s="287"/>
      <c r="TMP258" s="287"/>
      <c r="TMQ258" s="287"/>
      <c r="TMR258" s="287"/>
      <c r="TMS258" s="287"/>
      <c r="TMT258" s="287"/>
      <c r="TMU258" s="287"/>
      <c r="TMV258" s="287"/>
      <c r="TMW258" s="287"/>
      <c r="TMX258" s="287"/>
      <c r="TMY258" s="287"/>
      <c r="TMZ258" s="287"/>
      <c r="TNA258" s="287"/>
      <c r="TNB258" s="287"/>
      <c r="TNC258" s="287"/>
      <c r="TND258" s="287"/>
      <c r="TNE258" s="287"/>
      <c r="TNF258" s="287"/>
      <c r="TNG258" s="287"/>
      <c r="TNH258" s="287"/>
      <c r="TNI258" s="287"/>
      <c r="TNJ258" s="287"/>
      <c r="TNK258" s="287"/>
      <c r="TNL258" s="287"/>
      <c r="TNM258" s="287"/>
      <c r="TNN258" s="287"/>
      <c r="TNO258" s="287"/>
      <c r="TNP258" s="287"/>
      <c r="TNQ258" s="287"/>
      <c r="TNR258" s="287"/>
      <c r="TNS258" s="287"/>
      <c r="TNT258" s="287"/>
      <c r="TNU258" s="287"/>
      <c r="TNV258" s="287"/>
      <c r="TNW258" s="287"/>
      <c r="TNX258" s="287"/>
      <c r="TNY258" s="287"/>
      <c r="TNZ258" s="287"/>
      <c r="TOA258" s="287"/>
      <c r="TOB258" s="287"/>
      <c r="TOC258" s="287"/>
      <c r="TOD258" s="287"/>
      <c r="TOE258" s="287"/>
      <c r="TOF258" s="287"/>
      <c r="TOG258" s="287"/>
      <c r="TOH258" s="287"/>
      <c r="TOI258" s="287"/>
      <c r="TOJ258" s="287"/>
      <c r="TOK258" s="287"/>
      <c r="TOL258" s="287"/>
      <c r="TOM258" s="287"/>
      <c r="TON258" s="287"/>
      <c r="TOO258" s="287"/>
      <c r="TOP258" s="287"/>
      <c r="TOQ258" s="287"/>
      <c r="TOR258" s="287"/>
      <c r="TOS258" s="287"/>
      <c r="TOT258" s="287"/>
      <c r="TOU258" s="287"/>
      <c r="TOV258" s="287"/>
      <c r="TOW258" s="287"/>
      <c r="TOX258" s="287"/>
      <c r="TOY258" s="287"/>
      <c r="TOZ258" s="287"/>
      <c r="TPA258" s="287"/>
      <c r="TPB258" s="287"/>
      <c r="TPC258" s="287"/>
      <c r="TPD258" s="287"/>
      <c r="TPE258" s="287"/>
      <c r="TPF258" s="287"/>
      <c r="TPG258" s="287"/>
      <c r="TPH258" s="287"/>
      <c r="TPI258" s="287"/>
      <c r="TPJ258" s="287"/>
      <c r="TPK258" s="287"/>
      <c r="TPL258" s="287"/>
      <c r="TPM258" s="287"/>
      <c r="TPN258" s="287"/>
      <c r="TPO258" s="287"/>
      <c r="TPP258" s="287"/>
      <c r="TPQ258" s="287"/>
      <c r="TPR258" s="287"/>
      <c r="TPS258" s="287"/>
      <c r="TPT258" s="287"/>
      <c r="TPU258" s="287"/>
      <c r="TPV258" s="287"/>
      <c r="TPW258" s="287"/>
      <c r="TPX258" s="287"/>
      <c r="TPY258" s="287"/>
      <c r="TPZ258" s="287"/>
      <c r="TQA258" s="287"/>
      <c r="TQB258" s="287"/>
      <c r="TQC258" s="287"/>
      <c r="TQD258" s="287"/>
      <c r="TQE258" s="287"/>
      <c r="TQF258" s="287"/>
      <c r="TQG258" s="287"/>
      <c r="TQH258" s="287"/>
      <c r="TQI258" s="287"/>
      <c r="TQJ258" s="287"/>
      <c r="TQK258" s="287"/>
      <c r="TQL258" s="287"/>
      <c r="TQM258" s="287"/>
      <c r="TQN258" s="287"/>
      <c r="TQO258" s="287"/>
      <c r="TQP258" s="287"/>
      <c r="TQQ258" s="287"/>
      <c r="TQR258" s="287"/>
      <c r="TQS258" s="287"/>
      <c r="TQT258" s="287"/>
      <c r="TQU258" s="287"/>
      <c r="TQV258" s="287"/>
      <c r="TQW258" s="287"/>
      <c r="TQX258" s="287"/>
      <c r="TQY258" s="287"/>
      <c r="TQZ258" s="287"/>
      <c r="TRA258" s="287"/>
      <c r="TRB258" s="287"/>
      <c r="TRC258" s="287"/>
      <c r="TRD258" s="287"/>
      <c r="TRE258" s="287"/>
      <c r="TRF258" s="287"/>
      <c r="TRG258" s="287"/>
      <c r="TRH258" s="287"/>
      <c r="TRI258" s="287"/>
      <c r="TRJ258" s="287"/>
      <c r="TRK258" s="287"/>
      <c r="TRL258" s="287"/>
      <c r="TRM258" s="287"/>
      <c r="TRN258" s="287"/>
      <c r="TRO258" s="287"/>
      <c r="TRP258" s="287"/>
      <c r="TRQ258" s="287"/>
      <c r="TRR258" s="287"/>
      <c r="TRS258" s="287"/>
      <c r="TRT258" s="287"/>
      <c r="TRU258" s="287"/>
      <c r="TRV258" s="287"/>
      <c r="TRW258" s="287"/>
      <c r="TRX258" s="287"/>
      <c r="TRY258" s="287"/>
      <c r="TRZ258" s="287"/>
      <c r="TSA258" s="287"/>
      <c r="TSB258" s="287"/>
      <c r="TSC258" s="287"/>
      <c r="TSD258" s="287"/>
      <c r="TSE258" s="287"/>
      <c r="TSF258" s="287"/>
      <c r="TSG258" s="287"/>
      <c r="TSH258" s="287"/>
      <c r="TSI258" s="287"/>
      <c r="TSJ258" s="287"/>
      <c r="TSK258" s="287"/>
      <c r="TSL258" s="287"/>
      <c r="TSM258" s="287"/>
      <c r="TSN258" s="287"/>
      <c r="TSO258" s="287"/>
      <c r="TSP258" s="287"/>
      <c r="TSQ258" s="287"/>
      <c r="TSR258" s="287"/>
      <c r="TSS258" s="287"/>
      <c r="TST258" s="287"/>
      <c r="TSU258" s="287"/>
      <c r="TSV258" s="287"/>
      <c r="TSW258" s="287"/>
      <c r="TSX258" s="287"/>
      <c r="TSY258" s="287"/>
      <c r="TSZ258" s="287"/>
      <c r="TTA258" s="287"/>
      <c r="TTB258" s="287"/>
      <c r="TTC258" s="287"/>
      <c r="TTD258" s="287"/>
      <c r="TTE258" s="287"/>
      <c r="TTF258" s="287"/>
      <c r="TTG258" s="287"/>
      <c r="TTH258" s="287"/>
      <c r="TTI258" s="287"/>
      <c r="TTJ258" s="287"/>
      <c r="TTK258" s="287"/>
      <c r="TTL258" s="287"/>
      <c r="TTM258" s="287"/>
      <c r="TTN258" s="287"/>
      <c r="TTO258" s="287"/>
      <c r="TTP258" s="287"/>
      <c r="TTQ258" s="287"/>
      <c r="TTR258" s="287"/>
      <c r="TTS258" s="287"/>
      <c r="TTT258" s="287"/>
      <c r="TTU258" s="287"/>
      <c r="TTV258" s="287"/>
      <c r="TTW258" s="287"/>
      <c r="TTX258" s="287"/>
      <c r="TTY258" s="287"/>
      <c r="TTZ258" s="287"/>
      <c r="TUA258" s="287"/>
      <c r="TUB258" s="287"/>
      <c r="TUC258" s="287"/>
      <c r="TUD258" s="287"/>
      <c r="TUE258" s="287"/>
      <c r="TUF258" s="287"/>
      <c r="TUG258" s="287"/>
      <c r="TUH258" s="287"/>
      <c r="TUI258" s="287"/>
      <c r="TUJ258" s="287"/>
      <c r="TUK258" s="287"/>
      <c r="TUL258" s="287"/>
      <c r="TUM258" s="287"/>
      <c r="TUN258" s="287"/>
      <c r="TUO258" s="287"/>
      <c r="TUP258" s="287"/>
      <c r="TUQ258" s="287"/>
      <c r="TUR258" s="287"/>
      <c r="TUS258" s="287"/>
      <c r="TUT258" s="287"/>
      <c r="TUU258" s="287"/>
      <c r="TUV258" s="287"/>
      <c r="TUW258" s="287"/>
      <c r="TUX258" s="287"/>
      <c r="TUY258" s="287"/>
      <c r="TUZ258" s="287"/>
      <c r="TVA258" s="287"/>
      <c r="TVB258" s="287"/>
      <c r="TVC258" s="287"/>
      <c r="TVD258" s="287"/>
      <c r="TVE258" s="287"/>
      <c r="TVF258" s="287"/>
      <c r="TVG258" s="287"/>
      <c r="TVH258" s="287"/>
      <c r="TVI258" s="287"/>
      <c r="TVJ258" s="287"/>
      <c r="TVK258" s="287"/>
      <c r="TVL258" s="287"/>
      <c r="TVM258" s="287"/>
      <c r="TVN258" s="287"/>
      <c r="TVO258" s="287"/>
      <c r="TVP258" s="287"/>
      <c r="TVQ258" s="287"/>
      <c r="TVR258" s="287"/>
      <c r="TVS258" s="287"/>
      <c r="TVT258" s="287"/>
      <c r="TVU258" s="287"/>
      <c r="TVV258" s="287"/>
      <c r="TVW258" s="287"/>
      <c r="TVX258" s="287"/>
      <c r="TVY258" s="287"/>
      <c r="TVZ258" s="287"/>
      <c r="TWA258" s="287"/>
      <c r="TWB258" s="287"/>
      <c r="TWC258" s="287"/>
      <c r="TWD258" s="287"/>
      <c r="TWE258" s="287"/>
      <c r="TWF258" s="287"/>
      <c r="TWG258" s="287"/>
      <c r="TWH258" s="287"/>
      <c r="TWI258" s="287"/>
      <c r="TWJ258" s="287"/>
      <c r="TWK258" s="287"/>
      <c r="TWL258" s="287"/>
      <c r="TWM258" s="287"/>
      <c r="TWN258" s="287"/>
      <c r="TWO258" s="287"/>
      <c r="TWP258" s="287"/>
      <c r="TWQ258" s="287"/>
      <c r="TWR258" s="287"/>
      <c r="TWS258" s="287"/>
      <c r="TWT258" s="287"/>
      <c r="TWU258" s="287"/>
      <c r="TWV258" s="287"/>
      <c r="TWW258" s="287"/>
      <c r="TWX258" s="287"/>
      <c r="TWY258" s="287"/>
      <c r="TWZ258" s="287"/>
      <c r="TXA258" s="287"/>
      <c r="TXB258" s="287"/>
      <c r="TXC258" s="287"/>
      <c r="TXD258" s="287"/>
      <c r="TXE258" s="287"/>
      <c r="TXF258" s="287"/>
      <c r="TXG258" s="287"/>
      <c r="TXH258" s="287"/>
      <c r="TXI258" s="287"/>
      <c r="TXJ258" s="287"/>
      <c r="TXK258" s="287"/>
      <c r="TXL258" s="287"/>
      <c r="TXM258" s="287"/>
      <c r="TXN258" s="287"/>
      <c r="TXO258" s="287"/>
      <c r="TXP258" s="287"/>
      <c r="TXQ258" s="287"/>
      <c r="TXR258" s="287"/>
      <c r="TXS258" s="287"/>
      <c r="TXT258" s="287"/>
      <c r="TXU258" s="287"/>
      <c r="TXV258" s="287"/>
      <c r="TXW258" s="287"/>
      <c r="TXX258" s="287"/>
      <c r="TXY258" s="287"/>
      <c r="TXZ258" s="287"/>
      <c r="TYA258" s="287"/>
      <c r="TYB258" s="287"/>
      <c r="TYC258" s="287"/>
      <c r="TYD258" s="287"/>
      <c r="TYE258" s="287"/>
      <c r="TYF258" s="287"/>
      <c r="TYG258" s="287"/>
      <c r="TYH258" s="287"/>
      <c r="TYI258" s="287"/>
      <c r="TYJ258" s="287"/>
      <c r="TYK258" s="287"/>
      <c r="TYL258" s="287"/>
      <c r="TYM258" s="287"/>
      <c r="TYN258" s="287"/>
      <c r="TYO258" s="287"/>
      <c r="TYP258" s="287"/>
      <c r="TYQ258" s="287"/>
      <c r="TYR258" s="287"/>
      <c r="TYS258" s="287"/>
      <c r="TYT258" s="287"/>
      <c r="TYU258" s="287"/>
      <c r="TYV258" s="287"/>
      <c r="TYW258" s="287"/>
      <c r="TYX258" s="287"/>
      <c r="TYY258" s="287"/>
      <c r="TYZ258" s="287"/>
      <c r="TZA258" s="287"/>
      <c r="TZB258" s="287"/>
      <c r="TZC258" s="287"/>
      <c r="TZD258" s="287"/>
      <c r="TZE258" s="287"/>
      <c r="TZF258" s="287"/>
      <c r="TZG258" s="287"/>
      <c r="TZH258" s="287"/>
      <c r="TZI258" s="287"/>
      <c r="TZJ258" s="287"/>
      <c r="TZK258" s="287"/>
      <c r="TZL258" s="287"/>
      <c r="TZM258" s="287"/>
      <c r="TZN258" s="287"/>
      <c r="TZO258" s="287"/>
      <c r="TZP258" s="287"/>
      <c r="TZQ258" s="287"/>
      <c r="TZR258" s="287"/>
      <c r="TZS258" s="287"/>
      <c r="TZT258" s="287"/>
      <c r="TZU258" s="287"/>
      <c r="TZV258" s="287"/>
      <c r="TZW258" s="287"/>
      <c r="TZX258" s="287"/>
      <c r="TZY258" s="287"/>
      <c r="TZZ258" s="287"/>
      <c r="UAA258" s="287"/>
      <c r="UAB258" s="287"/>
      <c r="UAC258" s="287"/>
      <c r="UAD258" s="287"/>
      <c r="UAE258" s="287"/>
      <c r="UAF258" s="287"/>
      <c r="UAG258" s="287"/>
      <c r="UAH258" s="287"/>
      <c r="UAI258" s="287"/>
      <c r="UAJ258" s="287"/>
      <c r="UAK258" s="287"/>
      <c r="UAL258" s="287"/>
      <c r="UAM258" s="287"/>
      <c r="UAN258" s="287"/>
      <c r="UAO258" s="287"/>
      <c r="UAP258" s="287"/>
      <c r="UAQ258" s="287"/>
      <c r="UAR258" s="287"/>
      <c r="UAS258" s="287"/>
      <c r="UAT258" s="287"/>
      <c r="UAU258" s="287"/>
      <c r="UAV258" s="287"/>
      <c r="UAW258" s="287"/>
      <c r="UAX258" s="287"/>
      <c r="UAY258" s="287"/>
      <c r="UAZ258" s="287"/>
      <c r="UBA258" s="287"/>
      <c r="UBB258" s="287"/>
      <c r="UBC258" s="287"/>
      <c r="UBD258" s="287"/>
      <c r="UBE258" s="287"/>
      <c r="UBF258" s="287"/>
      <c r="UBG258" s="287"/>
      <c r="UBH258" s="287"/>
      <c r="UBI258" s="287"/>
      <c r="UBJ258" s="287"/>
      <c r="UBK258" s="287"/>
      <c r="UBL258" s="287"/>
      <c r="UBM258" s="287"/>
      <c r="UBN258" s="287"/>
      <c r="UBO258" s="287"/>
      <c r="UBP258" s="287"/>
      <c r="UBQ258" s="287"/>
      <c r="UBR258" s="287"/>
      <c r="UBS258" s="287"/>
      <c r="UBT258" s="287"/>
      <c r="UBU258" s="287"/>
      <c r="UBV258" s="287"/>
      <c r="UBW258" s="287"/>
      <c r="UBX258" s="287"/>
      <c r="UBY258" s="287"/>
      <c r="UBZ258" s="287"/>
      <c r="UCA258" s="287"/>
      <c r="UCB258" s="287"/>
      <c r="UCC258" s="287"/>
      <c r="UCD258" s="287"/>
      <c r="UCE258" s="287"/>
      <c r="UCF258" s="287"/>
      <c r="UCG258" s="287"/>
      <c r="UCH258" s="287"/>
      <c r="UCI258" s="287"/>
      <c r="UCJ258" s="287"/>
      <c r="UCK258" s="287"/>
      <c r="UCL258" s="287"/>
      <c r="UCM258" s="287"/>
      <c r="UCN258" s="287"/>
      <c r="UCO258" s="287"/>
      <c r="UCP258" s="287"/>
      <c r="UCQ258" s="287"/>
      <c r="UCR258" s="287"/>
      <c r="UCS258" s="287"/>
      <c r="UCT258" s="287"/>
      <c r="UCU258" s="287"/>
      <c r="UCV258" s="287"/>
      <c r="UCW258" s="287"/>
      <c r="UCX258" s="287"/>
      <c r="UCY258" s="287"/>
      <c r="UCZ258" s="287"/>
      <c r="UDA258" s="287"/>
      <c r="UDB258" s="287"/>
      <c r="UDC258" s="287"/>
      <c r="UDD258" s="287"/>
      <c r="UDE258" s="287"/>
      <c r="UDF258" s="287"/>
      <c r="UDG258" s="287"/>
      <c r="UDH258" s="287"/>
      <c r="UDI258" s="287"/>
      <c r="UDJ258" s="287"/>
      <c r="UDK258" s="287"/>
      <c r="UDL258" s="287"/>
      <c r="UDM258" s="287"/>
      <c r="UDN258" s="287"/>
      <c r="UDO258" s="287"/>
      <c r="UDP258" s="287"/>
      <c r="UDQ258" s="287"/>
      <c r="UDR258" s="287"/>
      <c r="UDS258" s="287"/>
      <c r="UDT258" s="287"/>
      <c r="UDU258" s="287"/>
      <c r="UDV258" s="287"/>
      <c r="UDW258" s="287"/>
      <c r="UDX258" s="287"/>
      <c r="UDY258" s="287"/>
      <c r="UDZ258" s="287"/>
      <c r="UEA258" s="287"/>
      <c r="UEB258" s="287"/>
      <c r="UEC258" s="287"/>
      <c r="UED258" s="287"/>
      <c r="UEE258" s="287"/>
      <c r="UEF258" s="287"/>
      <c r="UEG258" s="287"/>
      <c r="UEH258" s="287"/>
      <c r="UEI258" s="287"/>
      <c r="UEJ258" s="287"/>
      <c r="UEK258" s="287"/>
      <c r="UEL258" s="287"/>
      <c r="UEM258" s="287"/>
      <c r="UEN258" s="287"/>
      <c r="UEO258" s="287"/>
      <c r="UEP258" s="287"/>
      <c r="UEQ258" s="287"/>
      <c r="UER258" s="287"/>
      <c r="UES258" s="287"/>
      <c r="UET258" s="287"/>
      <c r="UEU258" s="287"/>
      <c r="UEV258" s="287"/>
      <c r="UEW258" s="287"/>
      <c r="UEX258" s="287"/>
      <c r="UEY258" s="287"/>
      <c r="UEZ258" s="287"/>
      <c r="UFA258" s="287"/>
      <c r="UFB258" s="287"/>
      <c r="UFC258" s="287"/>
      <c r="UFD258" s="287"/>
      <c r="UFE258" s="287"/>
      <c r="UFF258" s="287"/>
      <c r="UFG258" s="287"/>
      <c r="UFH258" s="287"/>
      <c r="UFI258" s="287"/>
      <c r="UFJ258" s="287"/>
      <c r="UFK258" s="287"/>
      <c r="UFL258" s="287"/>
      <c r="UFM258" s="287"/>
      <c r="UFN258" s="287"/>
      <c r="UFO258" s="287"/>
      <c r="UFP258" s="287"/>
      <c r="UFQ258" s="287"/>
      <c r="UFR258" s="287"/>
      <c r="UFS258" s="287"/>
      <c r="UFT258" s="287"/>
      <c r="UFU258" s="287"/>
      <c r="UFV258" s="287"/>
      <c r="UFW258" s="287"/>
      <c r="UFX258" s="287"/>
      <c r="UFY258" s="287"/>
      <c r="UFZ258" s="287"/>
      <c r="UGA258" s="287"/>
      <c r="UGB258" s="287"/>
      <c r="UGC258" s="287"/>
      <c r="UGD258" s="287"/>
      <c r="UGE258" s="287"/>
      <c r="UGF258" s="287"/>
      <c r="UGG258" s="287"/>
      <c r="UGH258" s="287"/>
      <c r="UGI258" s="287"/>
      <c r="UGJ258" s="287"/>
      <c r="UGK258" s="287"/>
      <c r="UGL258" s="287"/>
      <c r="UGM258" s="287"/>
      <c r="UGN258" s="287"/>
      <c r="UGO258" s="287"/>
      <c r="UGP258" s="287"/>
      <c r="UGQ258" s="287"/>
      <c r="UGR258" s="287"/>
      <c r="UGS258" s="287"/>
      <c r="UGT258" s="287"/>
      <c r="UGU258" s="287"/>
      <c r="UGV258" s="287"/>
      <c r="UGW258" s="287"/>
      <c r="UGX258" s="287"/>
      <c r="UGY258" s="287"/>
      <c r="UGZ258" s="287"/>
      <c r="UHA258" s="287"/>
      <c r="UHB258" s="287"/>
      <c r="UHC258" s="287"/>
      <c r="UHD258" s="287"/>
      <c r="UHE258" s="287"/>
      <c r="UHF258" s="287"/>
      <c r="UHG258" s="287"/>
      <c r="UHH258" s="287"/>
      <c r="UHI258" s="287"/>
      <c r="UHJ258" s="287"/>
      <c r="UHK258" s="287"/>
      <c r="UHL258" s="287"/>
      <c r="UHM258" s="287"/>
      <c r="UHN258" s="287"/>
      <c r="UHO258" s="287"/>
      <c r="UHP258" s="287"/>
      <c r="UHQ258" s="287"/>
      <c r="UHR258" s="287"/>
      <c r="UHS258" s="287"/>
      <c r="UHT258" s="287"/>
      <c r="UHU258" s="287"/>
      <c r="UHV258" s="287"/>
      <c r="UHW258" s="287"/>
      <c r="UHX258" s="287"/>
      <c r="UHY258" s="287"/>
      <c r="UHZ258" s="287"/>
      <c r="UIA258" s="287"/>
      <c r="UIB258" s="287"/>
      <c r="UIC258" s="287"/>
      <c r="UID258" s="287"/>
      <c r="UIE258" s="287"/>
      <c r="UIF258" s="287"/>
      <c r="UIG258" s="287"/>
      <c r="UIH258" s="287"/>
      <c r="UII258" s="287"/>
      <c r="UIJ258" s="287"/>
      <c r="UIK258" s="287"/>
      <c r="UIL258" s="287"/>
      <c r="UIM258" s="287"/>
      <c r="UIN258" s="287"/>
      <c r="UIO258" s="287"/>
      <c r="UIP258" s="287"/>
      <c r="UIQ258" s="287"/>
      <c r="UIR258" s="287"/>
      <c r="UIS258" s="287"/>
      <c r="UIT258" s="287"/>
      <c r="UIU258" s="287"/>
      <c r="UIV258" s="287"/>
      <c r="UIW258" s="287"/>
      <c r="UIX258" s="287"/>
      <c r="UIY258" s="287"/>
      <c r="UIZ258" s="287"/>
      <c r="UJA258" s="287"/>
      <c r="UJB258" s="287"/>
      <c r="UJC258" s="287"/>
      <c r="UJD258" s="287"/>
      <c r="UJE258" s="287"/>
      <c r="UJF258" s="287"/>
      <c r="UJG258" s="287"/>
      <c r="UJH258" s="287"/>
      <c r="UJI258" s="287"/>
      <c r="UJJ258" s="287"/>
      <c r="UJK258" s="287"/>
      <c r="UJL258" s="287"/>
      <c r="UJM258" s="287"/>
      <c r="UJN258" s="287"/>
      <c r="UJO258" s="287"/>
      <c r="UJP258" s="287"/>
      <c r="UJQ258" s="287"/>
      <c r="UJR258" s="287"/>
      <c r="UJS258" s="287"/>
      <c r="UJT258" s="287"/>
      <c r="UJU258" s="287"/>
      <c r="UJV258" s="287"/>
      <c r="UJW258" s="287"/>
      <c r="UJX258" s="287"/>
      <c r="UJY258" s="287"/>
      <c r="UJZ258" s="287"/>
      <c r="UKA258" s="287"/>
      <c r="UKB258" s="287"/>
      <c r="UKC258" s="287"/>
      <c r="UKD258" s="287"/>
      <c r="UKE258" s="287"/>
      <c r="UKF258" s="287"/>
      <c r="UKG258" s="287"/>
      <c r="UKH258" s="287"/>
      <c r="UKI258" s="287"/>
      <c r="UKJ258" s="287"/>
      <c r="UKK258" s="287"/>
      <c r="UKL258" s="287"/>
      <c r="UKM258" s="287"/>
      <c r="UKN258" s="287"/>
      <c r="UKO258" s="287"/>
      <c r="UKP258" s="287"/>
      <c r="UKQ258" s="287"/>
      <c r="UKR258" s="287"/>
      <c r="UKS258" s="287"/>
      <c r="UKT258" s="287"/>
      <c r="UKU258" s="287"/>
      <c r="UKV258" s="287"/>
      <c r="UKW258" s="287"/>
      <c r="UKX258" s="287"/>
      <c r="UKY258" s="287"/>
      <c r="UKZ258" s="287"/>
      <c r="ULA258" s="287"/>
      <c r="ULB258" s="287"/>
      <c r="ULC258" s="287"/>
      <c r="ULD258" s="287"/>
      <c r="ULE258" s="287"/>
      <c r="ULF258" s="287"/>
      <c r="ULG258" s="287"/>
      <c r="ULH258" s="287"/>
      <c r="ULI258" s="287"/>
      <c r="ULJ258" s="287"/>
      <c r="ULK258" s="287"/>
      <c r="ULL258" s="287"/>
      <c r="ULM258" s="287"/>
      <c r="ULN258" s="287"/>
      <c r="ULO258" s="287"/>
      <c r="ULP258" s="287"/>
      <c r="ULQ258" s="287"/>
      <c r="ULR258" s="287"/>
      <c r="ULS258" s="287"/>
      <c r="ULT258" s="287"/>
      <c r="ULU258" s="287"/>
      <c r="ULV258" s="287"/>
      <c r="ULW258" s="287"/>
      <c r="ULX258" s="287"/>
      <c r="ULY258" s="287"/>
      <c r="ULZ258" s="287"/>
      <c r="UMA258" s="287"/>
      <c r="UMB258" s="287"/>
      <c r="UMC258" s="287"/>
      <c r="UMD258" s="287"/>
      <c r="UME258" s="287"/>
      <c r="UMF258" s="287"/>
      <c r="UMG258" s="287"/>
      <c r="UMH258" s="287"/>
      <c r="UMI258" s="287"/>
      <c r="UMJ258" s="287"/>
      <c r="UMK258" s="287"/>
      <c r="UML258" s="287"/>
      <c r="UMM258" s="287"/>
      <c r="UMN258" s="287"/>
      <c r="UMO258" s="287"/>
      <c r="UMP258" s="287"/>
      <c r="UMQ258" s="287"/>
      <c r="UMR258" s="287"/>
      <c r="UMS258" s="287"/>
      <c r="UMT258" s="287"/>
      <c r="UMU258" s="287"/>
      <c r="UMV258" s="287"/>
      <c r="UMW258" s="287"/>
      <c r="UMX258" s="287"/>
      <c r="UMY258" s="287"/>
      <c r="UMZ258" s="287"/>
      <c r="UNA258" s="287"/>
      <c r="UNB258" s="287"/>
      <c r="UNC258" s="287"/>
      <c r="UND258" s="287"/>
      <c r="UNE258" s="287"/>
      <c r="UNF258" s="287"/>
      <c r="UNG258" s="287"/>
      <c r="UNH258" s="287"/>
      <c r="UNI258" s="287"/>
      <c r="UNJ258" s="287"/>
      <c r="UNK258" s="287"/>
      <c r="UNL258" s="287"/>
      <c r="UNM258" s="287"/>
      <c r="UNN258" s="287"/>
      <c r="UNO258" s="287"/>
      <c r="UNP258" s="287"/>
      <c r="UNQ258" s="287"/>
      <c r="UNR258" s="287"/>
      <c r="UNS258" s="287"/>
      <c r="UNT258" s="287"/>
      <c r="UNU258" s="287"/>
      <c r="UNV258" s="287"/>
      <c r="UNW258" s="287"/>
      <c r="UNX258" s="287"/>
      <c r="UNY258" s="287"/>
      <c r="UNZ258" s="287"/>
      <c r="UOA258" s="287"/>
      <c r="UOB258" s="287"/>
      <c r="UOC258" s="287"/>
      <c r="UOD258" s="287"/>
      <c r="UOE258" s="287"/>
      <c r="UOF258" s="287"/>
      <c r="UOG258" s="287"/>
      <c r="UOH258" s="287"/>
      <c r="UOI258" s="287"/>
      <c r="UOJ258" s="287"/>
      <c r="UOK258" s="287"/>
      <c r="UOL258" s="287"/>
      <c r="UOM258" s="287"/>
      <c r="UON258" s="287"/>
      <c r="UOO258" s="287"/>
      <c r="UOP258" s="287"/>
      <c r="UOQ258" s="287"/>
      <c r="UOR258" s="287"/>
      <c r="UOS258" s="287"/>
      <c r="UOT258" s="287"/>
      <c r="UOU258" s="287"/>
      <c r="UOV258" s="287"/>
      <c r="UOW258" s="287"/>
      <c r="UOX258" s="287"/>
      <c r="UOY258" s="287"/>
      <c r="UOZ258" s="287"/>
      <c r="UPA258" s="287"/>
      <c r="UPB258" s="287"/>
      <c r="UPC258" s="287"/>
      <c r="UPD258" s="287"/>
      <c r="UPE258" s="287"/>
      <c r="UPF258" s="287"/>
      <c r="UPG258" s="287"/>
      <c r="UPH258" s="287"/>
      <c r="UPI258" s="287"/>
      <c r="UPJ258" s="287"/>
      <c r="UPK258" s="287"/>
      <c r="UPL258" s="287"/>
      <c r="UPM258" s="287"/>
      <c r="UPN258" s="287"/>
      <c r="UPO258" s="287"/>
      <c r="UPP258" s="287"/>
      <c r="UPQ258" s="287"/>
      <c r="UPR258" s="287"/>
      <c r="UPS258" s="287"/>
      <c r="UPT258" s="287"/>
      <c r="UPU258" s="287"/>
      <c r="UPV258" s="287"/>
      <c r="UPW258" s="287"/>
      <c r="UPX258" s="287"/>
      <c r="UPY258" s="287"/>
      <c r="UPZ258" s="287"/>
      <c r="UQA258" s="287"/>
      <c r="UQB258" s="287"/>
      <c r="UQC258" s="287"/>
      <c r="UQD258" s="287"/>
      <c r="UQE258" s="287"/>
      <c r="UQF258" s="287"/>
      <c r="UQG258" s="287"/>
      <c r="UQH258" s="287"/>
      <c r="UQI258" s="287"/>
      <c r="UQJ258" s="287"/>
      <c r="UQK258" s="287"/>
      <c r="UQL258" s="287"/>
      <c r="UQM258" s="287"/>
      <c r="UQN258" s="287"/>
      <c r="UQO258" s="287"/>
      <c r="UQP258" s="287"/>
      <c r="UQQ258" s="287"/>
      <c r="UQR258" s="287"/>
      <c r="UQS258" s="287"/>
      <c r="UQT258" s="287"/>
      <c r="UQU258" s="287"/>
      <c r="UQV258" s="287"/>
      <c r="UQW258" s="287"/>
      <c r="UQX258" s="287"/>
      <c r="UQY258" s="287"/>
      <c r="UQZ258" s="287"/>
      <c r="URA258" s="287"/>
      <c r="URB258" s="287"/>
      <c r="URC258" s="287"/>
      <c r="URD258" s="287"/>
      <c r="URE258" s="287"/>
      <c r="URF258" s="287"/>
      <c r="URG258" s="287"/>
      <c r="URH258" s="287"/>
      <c r="URI258" s="287"/>
      <c r="URJ258" s="287"/>
      <c r="URK258" s="287"/>
      <c r="URL258" s="287"/>
      <c r="URM258" s="287"/>
      <c r="URN258" s="287"/>
      <c r="URO258" s="287"/>
      <c r="URP258" s="287"/>
      <c r="URQ258" s="287"/>
      <c r="URR258" s="287"/>
      <c r="URS258" s="287"/>
      <c r="URT258" s="287"/>
      <c r="URU258" s="287"/>
      <c r="URV258" s="287"/>
      <c r="URW258" s="287"/>
      <c r="URX258" s="287"/>
      <c r="URY258" s="287"/>
      <c r="URZ258" s="287"/>
      <c r="USA258" s="287"/>
      <c r="USB258" s="287"/>
      <c r="USC258" s="287"/>
      <c r="USD258" s="287"/>
      <c r="USE258" s="287"/>
      <c r="USF258" s="287"/>
      <c r="USG258" s="287"/>
      <c r="USH258" s="287"/>
      <c r="USI258" s="287"/>
      <c r="USJ258" s="287"/>
      <c r="USK258" s="287"/>
      <c r="USL258" s="287"/>
      <c r="USM258" s="287"/>
      <c r="USN258" s="287"/>
      <c r="USO258" s="287"/>
      <c r="USP258" s="287"/>
      <c r="USQ258" s="287"/>
      <c r="USR258" s="287"/>
      <c r="USS258" s="287"/>
      <c r="UST258" s="287"/>
      <c r="USU258" s="287"/>
      <c r="USV258" s="287"/>
      <c r="USW258" s="287"/>
      <c r="USX258" s="287"/>
      <c r="USY258" s="287"/>
      <c r="USZ258" s="287"/>
      <c r="UTA258" s="287"/>
      <c r="UTB258" s="287"/>
      <c r="UTC258" s="287"/>
      <c r="UTD258" s="287"/>
      <c r="UTE258" s="287"/>
      <c r="UTF258" s="287"/>
      <c r="UTG258" s="287"/>
      <c r="UTH258" s="287"/>
      <c r="UTI258" s="287"/>
      <c r="UTJ258" s="287"/>
      <c r="UTK258" s="287"/>
      <c r="UTL258" s="287"/>
      <c r="UTM258" s="287"/>
      <c r="UTN258" s="287"/>
      <c r="UTO258" s="287"/>
      <c r="UTP258" s="287"/>
      <c r="UTQ258" s="287"/>
      <c r="UTR258" s="287"/>
      <c r="UTS258" s="287"/>
      <c r="UTT258" s="287"/>
      <c r="UTU258" s="287"/>
      <c r="UTV258" s="287"/>
      <c r="UTW258" s="287"/>
      <c r="UTX258" s="287"/>
      <c r="UTY258" s="287"/>
      <c r="UTZ258" s="287"/>
      <c r="UUA258" s="287"/>
      <c r="UUB258" s="287"/>
      <c r="UUC258" s="287"/>
      <c r="UUD258" s="287"/>
      <c r="UUE258" s="287"/>
      <c r="UUF258" s="287"/>
      <c r="UUG258" s="287"/>
      <c r="UUH258" s="287"/>
      <c r="UUI258" s="287"/>
      <c r="UUJ258" s="287"/>
      <c r="UUK258" s="287"/>
      <c r="UUL258" s="287"/>
      <c r="UUM258" s="287"/>
      <c r="UUN258" s="287"/>
      <c r="UUO258" s="287"/>
      <c r="UUP258" s="287"/>
      <c r="UUQ258" s="287"/>
      <c r="UUR258" s="287"/>
      <c r="UUS258" s="287"/>
      <c r="UUT258" s="287"/>
      <c r="UUU258" s="287"/>
      <c r="UUV258" s="287"/>
      <c r="UUW258" s="287"/>
      <c r="UUX258" s="287"/>
      <c r="UUY258" s="287"/>
      <c r="UUZ258" s="287"/>
      <c r="UVA258" s="287"/>
      <c r="UVB258" s="287"/>
      <c r="UVC258" s="287"/>
      <c r="UVD258" s="287"/>
      <c r="UVE258" s="287"/>
      <c r="UVF258" s="287"/>
      <c r="UVG258" s="287"/>
      <c r="UVH258" s="287"/>
      <c r="UVI258" s="287"/>
      <c r="UVJ258" s="287"/>
      <c r="UVK258" s="287"/>
      <c r="UVL258" s="287"/>
      <c r="UVM258" s="287"/>
      <c r="UVN258" s="287"/>
      <c r="UVO258" s="287"/>
      <c r="UVP258" s="287"/>
      <c r="UVQ258" s="287"/>
      <c r="UVR258" s="287"/>
      <c r="UVS258" s="287"/>
      <c r="UVT258" s="287"/>
      <c r="UVU258" s="287"/>
      <c r="UVV258" s="287"/>
      <c r="UVW258" s="287"/>
      <c r="UVX258" s="287"/>
      <c r="UVY258" s="287"/>
      <c r="UVZ258" s="287"/>
      <c r="UWA258" s="287"/>
      <c r="UWB258" s="287"/>
      <c r="UWC258" s="287"/>
      <c r="UWD258" s="287"/>
      <c r="UWE258" s="287"/>
      <c r="UWF258" s="287"/>
      <c r="UWG258" s="287"/>
      <c r="UWH258" s="287"/>
      <c r="UWI258" s="287"/>
      <c r="UWJ258" s="287"/>
      <c r="UWK258" s="287"/>
      <c r="UWL258" s="287"/>
      <c r="UWM258" s="287"/>
      <c r="UWN258" s="287"/>
      <c r="UWO258" s="287"/>
      <c r="UWP258" s="287"/>
      <c r="UWQ258" s="287"/>
      <c r="UWR258" s="287"/>
      <c r="UWS258" s="287"/>
      <c r="UWT258" s="287"/>
      <c r="UWU258" s="287"/>
      <c r="UWV258" s="287"/>
      <c r="UWW258" s="287"/>
      <c r="UWX258" s="287"/>
      <c r="UWY258" s="287"/>
      <c r="UWZ258" s="287"/>
      <c r="UXA258" s="287"/>
      <c r="UXB258" s="287"/>
      <c r="UXC258" s="287"/>
      <c r="UXD258" s="287"/>
      <c r="UXE258" s="287"/>
      <c r="UXF258" s="287"/>
      <c r="UXG258" s="287"/>
      <c r="UXH258" s="287"/>
      <c r="UXI258" s="287"/>
      <c r="UXJ258" s="287"/>
      <c r="UXK258" s="287"/>
      <c r="UXL258" s="287"/>
      <c r="UXM258" s="287"/>
      <c r="UXN258" s="287"/>
      <c r="UXO258" s="287"/>
      <c r="UXP258" s="287"/>
      <c r="UXQ258" s="287"/>
      <c r="UXR258" s="287"/>
      <c r="UXS258" s="287"/>
      <c r="UXT258" s="287"/>
      <c r="UXU258" s="287"/>
      <c r="UXV258" s="287"/>
      <c r="UXW258" s="287"/>
      <c r="UXX258" s="287"/>
      <c r="UXY258" s="287"/>
      <c r="UXZ258" s="287"/>
      <c r="UYA258" s="287"/>
      <c r="UYB258" s="287"/>
      <c r="UYC258" s="287"/>
      <c r="UYD258" s="287"/>
      <c r="UYE258" s="287"/>
      <c r="UYF258" s="287"/>
      <c r="UYG258" s="287"/>
      <c r="UYH258" s="287"/>
      <c r="UYI258" s="287"/>
      <c r="UYJ258" s="287"/>
      <c r="UYK258" s="287"/>
      <c r="UYL258" s="287"/>
      <c r="UYM258" s="287"/>
      <c r="UYN258" s="287"/>
      <c r="UYO258" s="287"/>
      <c r="UYP258" s="287"/>
      <c r="UYQ258" s="287"/>
      <c r="UYR258" s="287"/>
      <c r="UYS258" s="287"/>
      <c r="UYT258" s="287"/>
      <c r="UYU258" s="287"/>
      <c r="UYV258" s="287"/>
      <c r="UYW258" s="287"/>
      <c r="UYX258" s="287"/>
      <c r="UYY258" s="287"/>
      <c r="UYZ258" s="287"/>
      <c r="UZA258" s="287"/>
      <c r="UZB258" s="287"/>
      <c r="UZC258" s="287"/>
      <c r="UZD258" s="287"/>
      <c r="UZE258" s="287"/>
      <c r="UZF258" s="287"/>
      <c r="UZG258" s="287"/>
      <c r="UZH258" s="287"/>
      <c r="UZI258" s="287"/>
      <c r="UZJ258" s="287"/>
      <c r="UZK258" s="287"/>
      <c r="UZL258" s="287"/>
      <c r="UZM258" s="287"/>
      <c r="UZN258" s="287"/>
      <c r="UZO258" s="287"/>
      <c r="UZP258" s="287"/>
      <c r="UZQ258" s="287"/>
      <c r="UZR258" s="287"/>
      <c r="UZS258" s="287"/>
      <c r="UZT258" s="287"/>
      <c r="UZU258" s="287"/>
      <c r="UZV258" s="287"/>
      <c r="UZW258" s="287"/>
      <c r="UZX258" s="287"/>
      <c r="UZY258" s="287"/>
      <c r="UZZ258" s="287"/>
      <c r="VAA258" s="287"/>
      <c r="VAB258" s="287"/>
      <c r="VAC258" s="287"/>
      <c r="VAD258" s="287"/>
      <c r="VAE258" s="287"/>
      <c r="VAF258" s="287"/>
      <c r="VAG258" s="287"/>
      <c r="VAH258" s="287"/>
      <c r="VAI258" s="287"/>
      <c r="VAJ258" s="287"/>
      <c r="VAK258" s="287"/>
      <c r="VAL258" s="287"/>
      <c r="VAM258" s="287"/>
      <c r="VAN258" s="287"/>
      <c r="VAO258" s="287"/>
      <c r="VAP258" s="287"/>
      <c r="VAQ258" s="287"/>
      <c r="VAR258" s="287"/>
      <c r="VAS258" s="287"/>
      <c r="VAT258" s="287"/>
      <c r="VAU258" s="287"/>
      <c r="VAV258" s="287"/>
      <c r="VAW258" s="287"/>
      <c r="VAX258" s="287"/>
      <c r="VAY258" s="287"/>
      <c r="VAZ258" s="287"/>
      <c r="VBA258" s="287"/>
      <c r="VBB258" s="287"/>
      <c r="VBC258" s="287"/>
      <c r="VBD258" s="287"/>
      <c r="VBE258" s="287"/>
      <c r="VBF258" s="287"/>
      <c r="VBG258" s="287"/>
      <c r="VBH258" s="287"/>
      <c r="VBI258" s="287"/>
      <c r="VBJ258" s="287"/>
      <c r="VBK258" s="287"/>
      <c r="VBL258" s="287"/>
      <c r="VBM258" s="287"/>
      <c r="VBN258" s="287"/>
      <c r="VBO258" s="287"/>
      <c r="VBP258" s="287"/>
      <c r="VBQ258" s="287"/>
      <c r="VBR258" s="287"/>
      <c r="VBS258" s="287"/>
      <c r="VBT258" s="287"/>
      <c r="VBU258" s="287"/>
      <c r="VBV258" s="287"/>
      <c r="VBW258" s="287"/>
      <c r="VBX258" s="287"/>
      <c r="VBY258" s="287"/>
      <c r="VBZ258" s="287"/>
      <c r="VCA258" s="287"/>
      <c r="VCB258" s="287"/>
      <c r="VCC258" s="287"/>
      <c r="VCD258" s="287"/>
      <c r="VCE258" s="287"/>
      <c r="VCF258" s="287"/>
      <c r="VCG258" s="287"/>
      <c r="VCH258" s="287"/>
      <c r="VCI258" s="287"/>
      <c r="VCJ258" s="287"/>
      <c r="VCK258" s="287"/>
      <c r="VCL258" s="287"/>
      <c r="VCM258" s="287"/>
      <c r="VCN258" s="287"/>
      <c r="VCO258" s="287"/>
      <c r="VCP258" s="287"/>
      <c r="VCQ258" s="287"/>
      <c r="VCR258" s="287"/>
      <c r="VCS258" s="287"/>
      <c r="VCT258" s="287"/>
      <c r="VCU258" s="287"/>
      <c r="VCV258" s="287"/>
      <c r="VCW258" s="287"/>
      <c r="VCX258" s="287"/>
      <c r="VCY258" s="287"/>
      <c r="VCZ258" s="287"/>
      <c r="VDA258" s="287"/>
      <c r="VDB258" s="287"/>
      <c r="VDC258" s="287"/>
      <c r="VDD258" s="287"/>
      <c r="VDE258" s="287"/>
      <c r="VDF258" s="287"/>
      <c r="VDG258" s="287"/>
      <c r="VDH258" s="287"/>
      <c r="VDI258" s="287"/>
      <c r="VDJ258" s="287"/>
      <c r="VDK258" s="287"/>
      <c r="VDL258" s="287"/>
      <c r="VDM258" s="287"/>
      <c r="VDN258" s="287"/>
      <c r="VDO258" s="287"/>
      <c r="VDP258" s="287"/>
      <c r="VDQ258" s="287"/>
      <c r="VDR258" s="287"/>
      <c r="VDS258" s="287"/>
      <c r="VDT258" s="287"/>
      <c r="VDU258" s="287"/>
      <c r="VDV258" s="287"/>
      <c r="VDW258" s="287"/>
      <c r="VDX258" s="287"/>
      <c r="VDY258" s="287"/>
      <c r="VDZ258" s="287"/>
      <c r="VEA258" s="287"/>
      <c r="VEB258" s="287"/>
      <c r="VEC258" s="287"/>
      <c r="VED258" s="287"/>
      <c r="VEE258" s="287"/>
      <c r="VEF258" s="287"/>
      <c r="VEG258" s="287"/>
      <c r="VEH258" s="287"/>
      <c r="VEI258" s="287"/>
      <c r="VEJ258" s="287"/>
      <c r="VEK258" s="287"/>
      <c r="VEL258" s="287"/>
      <c r="VEM258" s="287"/>
      <c r="VEN258" s="287"/>
      <c r="VEO258" s="287"/>
      <c r="VEP258" s="287"/>
      <c r="VEQ258" s="287"/>
      <c r="VER258" s="287"/>
      <c r="VES258" s="287"/>
      <c r="VET258" s="287"/>
      <c r="VEU258" s="287"/>
      <c r="VEV258" s="287"/>
      <c r="VEW258" s="287"/>
      <c r="VEX258" s="287"/>
      <c r="VEY258" s="287"/>
      <c r="VEZ258" s="287"/>
      <c r="VFA258" s="287"/>
      <c r="VFB258" s="287"/>
      <c r="VFC258" s="287"/>
      <c r="VFD258" s="287"/>
      <c r="VFE258" s="287"/>
      <c r="VFF258" s="287"/>
      <c r="VFG258" s="287"/>
      <c r="VFH258" s="287"/>
      <c r="VFI258" s="287"/>
      <c r="VFJ258" s="287"/>
      <c r="VFK258" s="287"/>
      <c r="VFL258" s="287"/>
      <c r="VFM258" s="287"/>
      <c r="VFN258" s="287"/>
      <c r="VFO258" s="287"/>
      <c r="VFP258" s="287"/>
      <c r="VFQ258" s="287"/>
      <c r="VFR258" s="287"/>
      <c r="VFS258" s="287"/>
      <c r="VFT258" s="287"/>
      <c r="VFU258" s="287"/>
      <c r="VFV258" s="287"/>
      <c r="VFW258" s="287"/>
      <c r="VFX258" s="287"/>
      <c r="VFY258" s="287"/>
      <c r="VFZ258" s="287"/>
      <c r="VGA258" s="287"/>
      <c r="VGB258" s="287"/>
      <c r="VGC258" s="287"/>
      <c r="VGD258" s="287"/>
      <c r="VGE258" s="287"/>
      <c r="VGF258" s="287"/>
      <c r="VGG258" s="287"/>
      <c r="VGH258" s="287"/>
      <c r="VGI258" s="287"/>
      <c r="VGJ258" s="287"/>
      <c r="VGK258" s="287"/>
      <c r="VGL258" s="287"/>
      <c r="VGM258" s="287"/>
      <c r="VGN258" s="287"/>
      <c r="VGO258" s="287"/>
      <c r="VGP258" s="287"/>
      <c r="VGQ258" s="287"/>
      <c r="VGR258" s="287"/>
      <c r="VGS258" s="287"/>
      <c r="VGT258" s="287"/>
      <c r="VGU258" s="287"/>
      <c r="VGV258" s="287"/>
      <c r="VGW258" s="287"/>
      <c r="VGX258" s="287"/>
      <c r="VGY258" s="287"/>
      <c r="VGZ258" s="287"/>
      <c r="VHA258" s="287"/>
      <c r="VHB258" s="287"/>
      <c r="VHC258" s="287"/>
      <c r="VHD258" s="287"/>
      <c r="VHE258" s="287"/>
      <c r="VHF258" s="287"/>
      <c r="VHG258" s="287"/>
      <c r="VHH258" s="287"/>
      <c r="VHI258" s="287"/>
      <c r="VHJ258" s="287"/>
      <c r="VHK258" s="287"/>
      <c r="VHL258" s="287"/>
      <c r="VHM258" s="287"/>
      <c r="VHN258" s="287"/>
      <c r="VHO258" s="287"/>
      <c r="VHP258" s="287"/>
      <c r="VHQ258" s="287"/>
      <c r="VHR258" s="287"/>
      <c r="VHS258" s="287"/>
      <c r="VHT258" s="287"/>
      <c r="VHU258" s="287"/>
      <c r="VHV258" s="287"/>
      <c r="VHW258" s="287"/>
      <c r="VHX258" s="287"/>
      <c r="VHY258" s="287"/>
      <c r="VHZ258" s="287"/>
      <c r="VIA258" s="287"/>
      <c r="VIB258" s="287"/>
      <c r="VIC258" s="287"/>
      <c r="VID258" s="287"/>
      <c r="VIE258" s="287"/>
      <c r="VIF258" s="287"/>
      <c r="VIG258" s="287"/>
      <c r="VIH258" s="287"/>
      <c r="VII258" s="287"/>
      <c r="VIJ258" s="287"/>
      <c r="VIK258" s="287"/>
      <c r="VIL258" s="287"/>
      <c r="VIM258" s="287"/>
      <c r="VIN258" s="287"/>
      <c r="VIO258" s="287"/>
      <c r="VIP258" s="287"/>
      <c r="VIQ258" s="287"/>
      <c r="VIR258" s="287"/>
      <c r="VIS258" s="287"/>
      <c r="VIT258" s="287"/>
      <c r="VIU258" s="287"/>
      <c r="VIV258" s="287"/>
      <c r="VIW258" s="287"/>
      <c r="VIX258" s="287"/>
      <c r="VIY258" s="287"/>
      <c r="VIZ258" s="287"/>
      <c r="VJA258" s="287"/>
      <c r="VJB258" s="287"/>
      <c r="VJC258" s="287"/>
      <c r="VJD258" s="287"/>
      <c r="VJE258" s="287"/>
      <c r="VJF258" s="287"/>
      <c r="VJG258" s="287"/>
      <c r="VJH258" s="287"/>
      <c r="VJI258" s="287"/>
      <c r="VJJ258" s="287"/>
      <c r="VJK258" s="287"/>
      <c r="VJL258" s="287"/>
      <c r="VJM258" s="287"/>
      <c r="VJN258" s="287"/>
      <c r="VJO258" s="287"/>
      <c r="VJP258" s="287"/>
      <c r="VJQ258" s="287"/>
      <c r="VJR258" s="287"/>
      <c r="VJS258" s="287"/>
      <c r="VJT258" s="287"/>
      <c r="VJU258" s="287"/>
      <c r="VJV258" s="287"/>
      <c r="VJW258" s="287"/>
      <c r="VJX258" s="287"/>
      <c r="VJY258" s="287"/>
      <c r="VJZ258" s="287"/>
      <c r="VKA258" s="287"/>
      <c r="VKB258" s="287"/>
      <c r="VKC258" s="287"/>
      <c r="VKD258" s="287"/>
      <c r="VKE258" s="287"/>
      <c r="VKF258" s="287"/>
      <c r="VKG258" s="287"/>
      <c r="VKH258" s="287"/>
      <c r="VKI258" s="287"/>
      <c r="VKJ258" s="287"/>
      <c r="VKK258" s="287"/>
      <c r="VKL258" s="287"/>
      <c r="VKM258" s="287"/>
      <c r="VKN258" s="287"/>
      <c r="VKO258" s="287"/>
      <c r="VKP258" s="287"/>
      <c r="VKQ258" s="287"/>
      <c r="VKR258" s="287"/>
      <c r="VKS258" s="287"/>
      <c r="VKT258" s="287"/>
      <c r="VKU258" s="287"/>
      <c r="VKV258" s="287"/>
      <c r="VKW258" s="287"/>
      <c r="VKX258" s="287"/>
      <c r="VKY258" s="287"/>
      <c r="VKZ258" s="287"/>
      <c r="VLA258" s="287"/>
      <c r="VLB258" s="287"/>
      <c r="VLC258" s="287"/>
      <c r="VLD258" s="287"/>
      <c r="VLE258" s="287"/>
      <c r="VLF258" s="287"/>
      <c r="VLG258" s="287"/>
      <c r="VLH258" s="287"/>
      <c r="VLI258" s="287"/>
      <c r="VLJ258" s="287"/>
      <c r="VLK258" s="287"/>
      <c r="VLL258" s="287"/>
      <c r="VLM258" s="287"/>
      <c r="VLN258" s="287"/>
      <c r="VLO258" s="287"/>
      <c r="VLP258" s="287"/>
      <c r="VLQ258" s="287"/>
      <c r="VLR258" s="287"/>
      <c r="VLS258" s="287"/>
      <c r="VLT258" s="287"/>
      <c r="VLU258" s="287"/>
      <c r="VLV258" s="287"/>
      <c r="VLW258" s="287"/>
      <c r="VLX258" s="287"/>
      <c r="VLY258" s="287"/>
      <c r="VLZ258" s="287"/>
      <c r="VMA258" s="287"/>
      <c r="VMB258" s="287"/>
      <c r="VMC258" s="287"/>
      <c r="VMD258" s="287"/>
      <c r="VME258" s="287"/>
      <c r="VMF258" s="287"/>
      <c r="VMG258" s="287"/>
      <c r="VMH258" s="287"/>
      <c r="VMI258" s="287"/>
      <c r="VMJ258" s="287"/>
      <c r="VMK258" s="287"/>
      <c r="VML258" s="287"/>
      <c r="VMM258" s="287"/>
      <c r="VMN258" s="287"/>
      <c r="VMO258" s="287"/>
      <c r="VMP258" s="287"/>
      <c r="VMQ258" s="287"/>
      <c r="VMR258" s="287"/>
      <c r="VMS258" s="287"/>
      <c r="VMT258" s="287"/>
      <c r="VMU258" s="287"/>
      <c r="VMV258" s="287"/>
      <c r="VMW258" s="287"/>
      <c r="VMX258" s="287"/>
      <c r="VMY258" s="287"/>
      <c r="VMZ258" s="287"/>
      <c r="VNA258" s="287"/>
      <c r="VNB258" s="287"/>
      <c r="VNC258" s="287"/>
      <c r="VND258" s="287"/>
      <c r="VNE258" s="287"/>
      <c r="VNF258" s="287"/>
      <c r="VNG258" s="287"/>
      <c r="VNH258" s="287"/>
      <c r="VNI258" s="287"/>
      <c r="VNJ258" s="287"/>
      <c r="VNK258" s="287"/>
      <c r="VNL258" s="287"/>
      <c r="VNM258" s="287"/>
      <c r="VNN258" s="287"/>
      <c r="VNO258" s="287"/>
      <c r="VNP258" s="287"/>
      <c r="VNQ258" s="287"/>
      <c r="VNR258" s="287"/>
      <c r="VNS258" s="287"/>
      <c r="VNT258" s="287"/>
      <c r="VNU258" s="287"/>
      <c r="VNV258" s="287"/>
      <c r="VNW258" s="287"/>
      <c r="VNX258" s="287"/>
      <c r="VNY258" s="287"/>
      <c r="VNZ258" s="287"/>
      <c r="VOA258" s="287"/>
      <c r="VOB258" s="287"/>
      <c r="VOC258" s="287"/>
      <c r="VOD258" s="287"/>
      <c r="VOE258" s="287"/>
      <c r="VOF258" s="287"/>
      <c r="VOG258" s="287"/>
      <c r="VOH258" s="287"/>
      <c r="VOI258" s="287"/>
      <c r="VOJ258" s="287"/>
      <c r="VOK258" s="287"/>
      <c r="VOL258" s="287"/>
      <c r="VOM258" s="287"/>
      <c r="VON258" s="287"/>
      <c r="VOO258" s="287"/>
      <c r="VOP258" s="287"/>
      <c r="VOQ258" s="287"/>
      <c r="VOR258" s="287"/>
      <c r="VOS258" s="287"/>
      <c r="VOT258" s="287"/>
      <c r="VOU258" s="287"/>
      <c r="VOV258" s="287"/>
      <c r="VOW258" s="287"/>
      <c r="VOX258" s="287"/>
      <c r="VOY258" s="287"/>
      <c r="VOZ258" s="287"/>
      <c r="VPA258" s="287"/>
      <c r="VPB258" s="287"/>
      <c r="VPC258" s="287"/>
      <c r="VPD258" s="287"/>
      <c r="VPE258" s="287"/>
      <c r="VPF258" s="287"/>
      <c r="VPG258" s="287"/>
      <c r="VPH258" s="287"/>
      <c r="VPI258" s="287"/>
      <c r="VPJ258" s="287"/>
      <c r="VPK258" s="287"/>
      <c r="VPL258" s="287"/>
      <c r="VPM258" s="287"/>
      <c r="VPN258" s="287"/>
      <c r="VPO258" s="287"/>
      <c r="VPP258" s="287"/>
      <c r="VPQ258" s="287"/>
      <c r="VPR258" s="287"/>
      <c r="VPS258" s="287"/>
      <c r="VPT258" s="287"/>
      <c r="VPU258" s="287"/>
      <c r="VPV258" s="287"/>
      <c r="VPW258" s="287"/>
      <c r="VPX258" s="287"/>
      <c r="VPY258" s="287"/>
      <c r="VPZ258" s="287"/>
      <c r="VQA258" s="287"/>
      <c r="VQB258" s="287"/>
      <c r="VQC258" s="287"/>
      <c r="VQD258" s="287"/>
      <c r="VQE258" s="287"/>
      <c r="VQF258" s="287"/>
      <c r="VQG258" s="287"/>
      <c r="VQH258" s="287"/>
      <c r="VQI258" s="287"/>
      <c r="VQJ258" s="287"/>
      <c r="VQK258" s="287"/>
      <c r="VQL258" s="287"/>
      <c r="VQM258" s="287"/>
      <c r="VQN258" s="287"/>
      <c r="VQO258" s="287"/>
      <c r="VQP258" s="287"/>
      <c r="VQQ258" s="287"/>
      <c r="VQR258" s="287"/>
      <c r="VQS258" s="287"/>
      <c r="VQT258" s="287"/>
      <c r="VQU258" s="287"/>
      <c r="VQV258" s="287"/>
      <c r="VQW258" s="287"/>
      <c r="VQX258" s="287"/>
      <c r="VQY258" s="287"/>
      <c r="VQZ258" s="287"/>
      <c r="VRA258" s="287"/>
      <c r="VRB258" s="287"/>
      <c r="VRC258" s="287"/>
      <c r="VRD258" s="287"/>
      <c r="VRE258" s="287"/>
      <c r="VRF258" s="287"/>
      <c r="VRG258" s="287"/>
      <c r="VRH258" s="287"/>
      <c r="VRI258" s="287"/>
      <c r="VRJ258" s="287"/>
      <c r="VRK258" s="287"/>
      <c r="VRL258" s="287"/>
      <c r="VRM258" s="287"/>
      <c r="VRN258" s="287"/>
      <c r="VRO258" s="287"/>
      <c r="VRP258" s="287"/>
      <c r="VRQ258" s="287"/>
      <c r="VRR258" s="287"/>
      <c r="VRS258" s="287"/>
      <c r="VRT258" s="287"/>
      <c r="VRU258" s="287"/>
      <c r="VRV258" s="287"/>
      <c r="VRW258" s="287"/>
      <c r="VRX258" s="287"/>
      <c r="VRY258" s="287"/>
      <c r="VRZ258" s="287"/>
      <c r="VSA258" s="287"/>
      <c r="VSB258" s="287"/>
      <c r="VSC258" s="287"/>
      <c r="VSD258" s="287"/>
      <c r="VSE258" s="287"/>
      <c r="VSF258" s="287"/>
      <c r="VSG258" s="287"/>
      <c r="VSH258" s="287"/>
      <c r="VSI258" s="287"/>
      <c r="VSJ258" s="287"/>
      <c r="VSK258" s="287"/>
      <c r="VSL258" s="287"/>
      <c r="VSM258" s="287"/>
      <c r="VSN258" s="287"/>
      <c r="VSO258" s="287"/>
      <c r="VSP258" s="287"/>
      <c r="VSQ258" s="287"/>
      <c r="VSR258" s="287"/>
      <c r="VSS258" s="287"/>
      <c r="VST258" s="287"/>
      <c r="VSU258" s="287"/>
      <c r="VSV258" s="287"/>
      <c r="VSW258" s="287"/>
      <c r="VSX258" s="287"/>
      <c r="VSY258" s="287"/>
      <c r="VSZ258" s="287"/>
      <c r="VTA258" s="287"/>
      <c r="VTB258" s="287"/>
      <c r="VTC258" s="287"/>
      <c r="VTD258" s="287"/>
      <c r="VTE258" s="287"/>
      <c r="VTF258" s="287"/>
      <c r="VTG258" s="287"/>
      <c r="VTH258" s="287"/>
      <c r="VTI258" s="287"/>
      <c r="VTJ258" s="287"/>
      <c r="VTK258" s="287"/>
      <c r="VTL258" s="287"/>
      <c r="VTM258" s="287"/>
      <c r="VTN258" s="287"/>
      <c r="VTO258" s="287"/>
      <c r="VTP258" s="287"/>
      <c r="VTQ258" s="287"/>
      <c r="VTR258" s="287"/>
      <c r="VTS258" s="287"/>
      <c r="VTT258" s="287"/>
      <c r="VTU258" s="287"/>
      <c r="VTV258" s="287"/>
      <c r="VTW258" s="287"/>
      <c r="VTX258" s="287"/>
      <c r="VTY258" s="287"/>
      <c r="VTZ258" s="287"/>
      <c r="VUA258" s="287"/>
      <c r="VUB258" s="287"/>
      <c r="VUC258" s="287"/>
      <c r="VUD258" s="287"/>
      <c r="VUE258" s="287"/>
      <c r="VUF258" s="287"/>
      <c r="VUG258" s="287"/>
      <c r="VUH258" s="287"/>
      <c r="VUI258" s="287"/>
      <c r="VUJ258" s="287"/>
      <c r="VUK258" s="287"/>
      <c r="VUL258" s="287"/>
      <c r="VUM258" s="287"/>
      <c r="VUN258" s="287"/>
      <c r="VUO258" s="287"/>
      <c r="VUP258" s="287"/>
      <c r="VUQ258" s="287"/>
      <c r="VUR258" s="287"/>
      <c r="VUS258" s="287"/>
      <c r="VUT258" s="287"/>
      <c r="VUU258" s="287"/>
      <c r="VUV258" s="287"/>
      <c r="VUW258" s="287"/>
      <c r="VUX258" s="287"/>
      <c r="VUY258" s="287"/>
      <c r="VUZ258" s="287"/>
      <c r="VVA258" s="287"/>
      <c r="VVB258" s="287"/>
      <c r="VVC258" s="287"/>
      <c r="VVD258" s="287"/>
      <c r="VVE258" s="287"/>
      <c r="VVF258" s="287"/>
      <c r="VVG258" s="287"/>
      <c r="VVH258" s="287"/>
      <c r="VVI258" s="287"/>
      <c r="VVJ258" s="287"/>
      <c r="VVK258" s="287"/>
      <c r="VVL258" s="287"/>
      <c r="VVM258" s="287"/>
      <c r="VVN258" s="287"/>
      <c r="VVO258" s="287"/>
      <c r="VVP258" s="287"/>
      <c r="VVQ258" s="287"/>
      <c r="VVR258" s="287"/>
      <c r="VVS258" s="287"/>
      <c r="VVT258" s="287"/>
      <c r="VVU258" s="287"/>
      <c r="VVV258" s="287"/>
      <c r="VVW258" s="287"/>
      <c r="VVX258" s="287"/>
      <c r="VVY258" s="287"/>
      <c r="VVZ258" s="287"/>
      <c r="VWA258" s="287"/>
      <c r="VWB258" s="287"/>
      <c r="VWC258" s="287"/>
      <c r="VWD258" s="287"/>
      <c r="VWE258" s="287"/>
      <c r="VWF258" s="287"/>
      <c r="VWG258" s="287"/>
      <c r="VWH258" s="287"/>
      <c r="VWI258" s="287"/>
      <c r="VWJ258" s="287"/>
      <c r="VWK258" s="287"/>
      <c r="VWL258" s="287"/>
      <c r="VWM258" s="287"/>
      <c r="VWN258" s="287"/>
      <c r="VWO258" s="287"/>
      <c r="VWP258" s="287"/>
      <c r="VWQ258" s="287"/>
      <c r="VWR258" s="287"/>
      <c r="VWS258" s="287"/>
      <c r="VWT258" s="287"/>
      <c r="VWU258" s="287"/>
      <c r="VWV258" s="287"/>
      <c r="VWW258" s="287"/>
      <c r="VWX258" s="287"/>
      <c r="VWY258" s="287"/>
      <c r="VWZ258" s="287"/>
      <c r="VXA258" s="287"/>
      <c r="VXB258" s="287"/>
      <c r="VXC258" s="287"/>
      <c r="VXD258" s="287"/>
      <c r="VXE258" s="287"/>
      <c r="VXF258" s="287"/>
      <c r="VXG258" s="287"/>
      <c r="VXH258" s="287"/>
      <c r="VXI258" s="287"/>
      <c r="VXJ258" s="287"/>
      <c r="VXK258" s="287"/>
      <c r="VXL258" s="287"/>
      <c r="VXM258" s="287"/>
      <c r="VXN258" s="287"/>
      <c r="VXO258" s="287"/>
      <c r="VXP258" s="287"/>
      <c r="VXQ258" s="287"/>
      <c r="VXR258" s="287"/>
      <c r="VXS258" s="287"/>
      <c r="VXT258" s="287"/>
      <c r="VXU258" s="287"/>
      <c r="VXV258" s="287"/>
      <c r="VXW258" s="287"/>
      <c r="VXX258" s="287"/>
      <c r="VXY258" s="287"/>
      <c r="VXZ258" s="287"/>
      <c r="VYA258" s="287"/>
      <c r="VYB258" s="287"/>
      <c r="VYC258" s="287"/>
      <c r="VYD258" s="287"/>
      <c r="VYE258" s="287"/>
      <c r="VYF258" s="287"/>
      <c r="VYG258" s="287"/>
      <c r="VYH258" s="287"/>
      <c r="VYI258" s="287"/>
      <c r="VYJ258" s="287"/>
      <c r="VYK258" s="287"/>
      <c r="VYL258" s="287"/>
      <c r="VYM258" s="287"/>
      <c r="VYN258" s="287"/>
      <c r="VYO258" s="287"/>
      <c r="VYP258" s="287"/>
      <c r="VYQ258" s="287"/>
      <c r="VYR258" s="287"/>
      <c r="VYS258" s="287"/>
      <c r="VYT258" s="287"/>
      <c r="VYU258" s="287"/>
      <c r="VYV258" s="287"/>
      <c r="VYW258" s="287"/>
      <c r="VYX258" s="287"/>
      <c r="VYY258" s="287"/>
      <c r="VYZ258" s="287"/>
      <c r="VZA258" s="287"/>
      <c r="VZB258" s="287"/>
      <c r="VZC258" s="287"/>
      <c r="VZD258" s="287"/>
      <c r="VZE258" s="287"/>
      <c r="VZF258" s="287"/>
      <c r="VZG258" s="287"/>
      <c r="VZH258" s="287"/>
      <c r="VZI258" s="287"/>
      <c r="VZJ258" s="287"/>
      <c r="VZK258" s="287"/>
      <c r="VZL258" s="287"/>
      <c r="VZM258" s="287"/>
      <c r="VZN258" s="287"/>
      <c r="VZO258" s="287"/>
      <c r="VZP258" s="287"/>
      <c r="VZQ258" s="287"/>
      <c r="VZR258" s="287"/>
      <c r="VZS258" s="287"/>
      <c r="VZT258" s="287"/>
      <c r="VZU258" s="287"/>
      <c r="VZV258" s="287"/>
      <c r="VZW258" s="287"/>
      <c r="VZX258" s="287"/>
      <c r="VZY258" s="287"/>
      <c r="VZZ258" s="287"/>
      <c r="WAA258" s="287"/>
      <c r="WAB258" s="287"/>
      <c r="WAC258" s="287"/>
      <c r="WAD258" s="287"/>
      <c r="WAE258" s="287"/>
      <c r="WAF258" s="287"/>
      <c r="WAG258" s="287"/>
      <c r="WAH258" s="287"/>
      <c r="WAI258" s="287"/>
      <c r="WAJ258" s="287"/>
      <c r="WAK258" s="287"/>
      <c r="WAL258" s="287"/>
      <c r="WAM258" s="287"/>
      <c r="WAN258" s="287"/>
      <c r="WAO258" s="287"/>
      <c r="WAP258" s="287"/>
      <c r="WAQ258" s="287"/>
      <c r="WAR258" s="287"/>
      <c r="WAS258" s="287"/>
      <c r="WAT258" s="287"/>
      <c r="WAU258" s="287"/>
      <c r="WAV258" s="287"/>
      <c r="WAW258" s="287"/>
      <c r="WAX258" s="287"/>
      <c r="WAY258" s="287"/>
      <c r="WAZ258" s="287"/>
      <c r="WBA258" s="287"/>
      <c r="WBB258" s="287"/>
      <c r="WBC258" s="287"/>
      <c r="WBD258" s="287"/>
      <c r="WBE258" s="287"/>
      <c r="WBF258" s="287"/>
      <c r="WBG258" s="287"/>
      <c r="WBH258" s="287"/>
      <c r="WBI258" s="287"/>
      <c r="WBJ258" s="287"/>
      <c r="WBK258" s="287"/>
      <c r="WBL258" s="287"/>
      <c r="WBM258" s="287"/>
      <c r="WBN258" s="287"/>
      <c r="WBO258" s="287"/>
      <c r="WBP258" s="287"/>
      <c r="WBQ258" s="287"/>
      <c r="WBR258" s="287"/>
      <c r="WBS258" s="287"/>
      <c r="WBT258" s="287"/>
      <c r="WBU258" s="287"/>
      <c r="WBV258" s="287"/>
      <c r="WBW258" s="287"/>
      <c r="WBX258" s="287"/>
      <c r="WBY258" s="287"/>
      <c r="WBZ258" s="287"/>
      <c r="WCA258" s="287"/>
      <c r="WCB258" s="287"/>
      <c r="WCC258" s="287"/>
      <c r="WCD258" s="287"/>
      <c r="WCE258" s="287"/>
      <c r="WCF258" s="287"/>
      <c r="WCG258" s="287"/>
      <c r="WCH258" s="287"/>
      <c r="WCI258" s="287"/>
      <c r="WCJ258" s="287"/>
      <c r="WCK258" s="287"/>
      <c r="WCL258" s="287"/>
      <c r="WCM258" s="287"/>
      <c r="WCN258" s="287"/>
      <c r="WCO258" s="287"/>
      <c r="WCP258" s="287"/>
      <c r="WCQ258" s="287"/>
      <c r="WCR258" s="287"/>
      <c r="WCS258" s="287"/>
      <c r="WCT258" s="287"/>
      <c r="WCU258" s="287"/>
      <c r="WCV258" s="287"/>
      <c r="WCW258" s="287"/>
      <c r="WCX258" s="287"/>
      <c r="WCY258" s="287"/>
      <c r="WCZ258" s="287"/>
      <c r="WDA258" s="287"/>
      <c r="WDB258" s="287"/>
      <c r="WDC258" s="287"/>
      <c r="WDD258" s="287"/>
      <c r="WDE258" s="287"/>
      <c r="WDF258" s="287"/>
      <c r="WDG258" s="287"/>
      <c r="WDH258" s="287"/>
      <c r="WDI258" s="287"/>
      <c r="WDJ258" s="287"/>
      <c r="WDK258" s="287"/>
      <c r="WDL258" s="287"/>
      <c r="WDM258" s="287"/>
      <c r="WDN258" s="287"/>
      <c r="WDO258" s="287"/>
      <c r="WDP258" s="287"/>
      <c r="WDQ258" s="287"/>
      <c r="WDR258" s="287"/>
      <c r="WDS258" s="287"/>
      <c r="WDT258" s="287"/>
      <c r="WDU258" s="287"/>
      <c r="WDV258" s="287"/>
      <c r="WDW258" s="287"/>
      <c r="WDX258" s="287"/>
      <c r="WDY258" s="287"/>
      <c r="WDZ258" s="287"/>
      <c r="WEA258" s="287"/>
      <c r="WEB258" s="287"/>
      <c r="WEC258" s="287"/>
      <c r="WED258" s="287"/>
      <c r="WEE258" s="287"/>
      <c r="WEF258" s="287"/>
      <c r="WEG258" s="287"/>
      <c r="WEH258" s="287"/>
      <c r="WEI258" s="287"/>
      <c r="WEJ258" s="287"/>
      <c r="WEK258" s="287"/>
      <c r="WEL258" s="287"/>
      <c r="WEM258" s="287"/>
      <c r="WEN258" s="287"/>
      <c r="WEO258" s="287"/>
      <c r="WEP258" s="287"/>
      <c r="WEQ258" s="287"/>
      <c r="WER258" s="287"/>
      <c r="WES258" s="287"/>
      <c r="WET258" s="287"/>
      <c r="WEU258" s="287"/>
      <c r="WEV258" s="287"/>
      <c r="WEW258" s="287"/>
      <c r="WEX258" s="287"/>
      <c r="WEY258" s="287"/>
      <c r="WEZ258" s="287"/>
      <c r="WFA258" s="287"/>
      <c r="WFB258" s="287"/>
      <c r="WFC258" s="287"/>
      <c r="WFD258" s="287"/>
      <c r="WFE258" s="287"/>
      <c r="WFF258" s="287"/>
      <c r="WFG258" s="287"/>
      <c r="WFH258" s="287"/>
      <c r="WFI258" s="287"/>
      <c r="WFJ258" s="287"/>
      <c r="WFK258" s="287"/>
      <c r="WFL258" s="287"/>
      <c r="WFM258" s="287"/>
      <c r="WFN258" s="287"/>
      <c r="WFO258" s="287"/>
      <c r="WFP258" s="287"/>
      <c r="WFQ258" s="287"/>
      <c r="WFR258" s="287"/>
      <c r="WFS258" s="287"/>
      <c r="WFT258" s="287"/>
      <c r="WFU258" s="287"/>
      <c r="WFV258" s="287"/>
      <c r="WFW258" s="287"/>
      <c r="WFX258" s="287"/>
      <c r="WFY258" s="287"/>
      <c r="WFZ258" s="287"/>
      <c r="WGA258" s="287"/>
      <c r="WGB258" s="287"/>
      <c r="WGC258" s="287"/>
      <c r="WGD258" s="287"/>
      <c r="WGE258" s="287"/>
      <c r="WGF258" s="287"/>
      <c r="WGG258" s="287"/>
      <c r="WGH258" s="287"/>
      <c r="WGI258" s="287"/>
      <c r="WGJ258" s="287"/>
      <c r="WGK258" s="287"/>
      <c r="WGL258" s="287"/>
      <c r="WGM258" s="287"/>
      <c r="WGN258" s="287"/>
      <c r="WGO258" s="287"/>
      <c r="WGP258" s="287"/>
      <c r="WGQ258" s="287"/>
      <c r="WGR258" s="287"/>
      <c r="WGS258" s="287"/>
      <c r="WGT258" s="287"/>
      <c r="WGU258" s="287"/>
      <c r="WGV258" s="287"/>
      <c r="WGW258" s="287"/>
      <c r="WGX258" s="287"/>
      <c r="WGY258" s="287"/>
      <c r="WGZ258" s="287"/>
      <c r="WHA258" s="287"/>
      <c r="WHB258" s="287"/>
      <c r="WHC258" s="287"/>
      <c r="WHD258" s="287"/>
      <c r="WHE258" s="287"/>
      <c r="WHF258" s="287"/>
      <c r="WHG258" s="287"/>
      <c r="WHH258" s="287"/>
      <c r="WHI258" s="287"/>
      <c r="WHJ258" s="287"/>
      <c r="WHK258" s="287"/>
      <c r="WHL258" s="287"/>
      <c r="WHM258" s="287"/>
      <c r="WHN258" s="287"/>
      <c r="WHO258" s="287"/>
      <c r="WHP258" s="287"/>
      <c r="WHQ258" s="287"/>
      <c r="WHR258" s="287"/>
      <c r="WHS258" s="287"/>
      <c r="WHT258" s="287"/>
      <c r="WHU258" s="287"/>
      <c r="WHV258" s="287"/>
      <c r="WHW258" s="287"/>
      <c r="WHX258" s="287"/>
      <c r="WHY258" s="287"/>
      <c r="WHZ258" s="287"/>
      <c r="WIA258" s="287"/>
      <c r="WIB258" s="287"/>
      <c r="WIC258" s="287"/>
      <c r="WID258" s="287"/>
      <c r="WIE258" s="287"/>
      <c r="WIF258" s="287"/>
      <c r="WIG258" s="287"/>
      <c r="WIH258" s="287"/>
      <c r="WII258" s="287"/>
      <c r="WIJ258" s="287"/>
      <c r="WIK258" s="287"/>
      <c r="WIL258" s="287"/>
      <c r="WIM258" s="287"/>
      <c r="WIN258" s="287"/>
      <c r="WIO258" s="287"/>
      <c r="WIP258" s="287"/>
      <c r="WIQ258" s="287"/>
      <c r="WIR258" s="287"/>
      <c r="WIS258" s="287"/>
      <c r="WIT258" s="287"/>
      <c r="WIU258" s="287"/>
      <c r="WIV258" s="287"/>
      <c r="WIW258" s="287"/>
      <c r="WIX258" s="287"/>
      <c r="WIY258" s="287"/>
      <c r="WIZ258" s="287"/>
      <c r="WJA258" s="287"/>
      <c r="WJB258" s="287"/>
      <c r="WJC258" s="287"/>
      <c r="WJD258" s="287"/>
      <c r="WJE258" s="287"/>
      <c r="WJF258" s="287"/>
      <c r="WJG258" s="287"/>
      <c r="WJH258" s="287"/>
      <c r="WJI258" s="287"/>
      <c r="WJJ258" s="287"/>
      <c r="WJK258" s="287"/>
      <c r="WJL258" s="287"/>
      <c r="WJM258" s="287"/>
      <c r="WJN258" s="287"/>
      <c r="WJO258" s="287"/>
      <c r="WJP258" s="287"/>
      <c r="WJQ258" s="287"/>
      <c r="WJR258" s="287"/>
      <c r="WJS258" s="287"/>
      <c r="WJT258" s="287"/>
      <c r="WJU258" s="287"/>
      <c r="WJV258" s="287"/>
      <c r="WJW258" s="287"/>
      <c r="WJX258" s="287"/>
      <c r="WJY258" s="287"/>
      <c r="WJZ258" s="287"/>
      <c r="WKA258" s="287"/>
      <c r="WKB258" s="287"/>
      <c r="WKC258" s="287"/>
      <c r="WKD258" s="287"/>
      <c r="WKE258" s="287"/>
      <c r="WKF258" s="287"/>
      <c r="WKG258" s="287"/>
      <c r="WKH258" s="287"/>
      <c r="WKI258" s="287"/>
      <c r="WKJ258" s="287"/>
      <c r="WKK258" s="287"/>
      <c r="WKL258" s="287"/>
      <c r="WKM258" s="287"/>
      <c r="WKN258" s="287"/>
      <c r="WKO258" s="287"/>
      <c r="WKP258" s="287"/>
      <c r="WKQ258" s="287"/>
      <c r="WKR258" s="287"/>
      <c r="WKS258" s="287"/>
      <c r="WKT258" s="287"/>
      <c r="WKU258" s="287"/>
      <c r="WKV258" s="287"/>
      <c r="WKW258" s="287"/>
      <c r="WKX258" s="287"/>
      <c r="WKY258" s="287"/>
      <c r="WKZ258" s="287"/>
      <c r="WLA258" s="287"/>
      <c r="WLB258" s="287"/>
      <c r="WLC258" s="287"/>
      <c r="WLD258" s="287"/>
      <c r="WLE258" s="287"/>
      <c r="WLF258" s="287"/>
      <c r="WLG258" s="287"/>
      <c r="WLH258" s="287"/>
      <c r="WLI258" s="287"/>
      <c r="WLJ258" s="287"/>
      <c r="WLK258" s="287"/>
      <c r="WLL258" s="287"/>
      <c r="WLM258" s="287"/>
      <c r="WLN258" s="287"/>
      <c r="WLO258" s="287"/>
      <c r="WLP258" s="287"/>
      <c r="WLQ258" s="287"/>
      <c r="WLR258" s="287"/>
      <c r="WLS258" s="287"/>
      <c r="WLT258" s="287"/>
      <c r="WLU258" s="287"/>
      <c r="WLV258" s="287"/>
      <c r="WLW258" s="287"/>
      <c r="WLX258" s="287"/>
      <c r="WLY258" s="287"/>
      <c r="WLZ258" s="287"/>
      <c r="WMA258" s="287"/>
      <c r="WMB258" s="287"/>
      <c r="WMC258" s="287"/>
      <c r="WMD258" s="287"/>
      <c r="WME258" s="287"/>
      <c r="WMF258" s="287"/>
      <c r="WMG258" s="287"/>
      <c r="WMH258" s="287"/>
      <c r="WMI258" s="287"/>
      <c r="WMJ258" s="287"/>
      <c r="WMK258" s="287"/>
      <c r="WML258" s="287"/>
      <c r="WMM258" s="287"/>
      <c r="WMN258" s="287"/>
      <c r="WMO258" s="287"/>
      <c r="WMP258" s="287"/>
      <c r="WMQ258" s="287"/>
      <c r="WMR258" s="287"/>
      <c r="WMS258" s="287"/>
      <c r="WMT258" s="287"/>
      <c r="WMU258" s="287"/>
      <c r="WMV258" s="287"/>
      <c r="WMW258" s="287"/>
      <c r="WMX258" s="287"/>
      <c r="WMY258" s="287"/>
      <c r="WMZ258" s="287"/>
      <c r="WNA258" s="287"/>
      <c r="WNB258" s="287"/>
      <c r="WNC258" s="287"/>
      <c r="WND258" s="287"/>
      <c r="WNE258" s="287"/>
      <c r="WNF258" s="287"/>
      <c r="WNG258" s="287"/>
      <c r="WNH258" s="287"/>
      <c r="WNI258" s="287"/>
      <c r="WNJ258" s="287"/>
      <c r="WNK258" s="287"/>
      <c r="WNL258" s="287"/>
      <c r="WNM258" s="287"/>
      <c r="WNN258" s="287"/>
      <c r="WNO258" s="287"/>
      <c r="WNP258" s="287"/>
      <c r="WNQ258" s="287"/>
      <c r="WNR258" s="287"/>
      <c r="WNS258" s="287"/>
      <c r="WNT258" s="287"/>
      <c r="WNU258" s="287"/>
      <c r="WNV258" s="287"/>
      <c r="WNW258" s="287"/>
      <c r="WNX258" s="287"/>
      <c r="WNY258" s="287"/>
      <c r="WNZ258" s="287"/>
      <c r="WOA258" s="287"/>
      <c r="WOB258" s="287"/>
      <c r="WOC258" s="287"/>
      <c r="WOD258" s="287"/>
      <c r="WOE258" s="287"/>
      <c r="WOF258" s="287"/>
      <c r="WOG258" s="287"/>
      <c r="WOH258" s="287"/>
      <c r="WOI258" s="287"/>
      <c r="WOJ258" s="287"/>
      <c r="WOK258" s="287"/>
      <c r="WOL258" s="287"/>
      <c r="WOM258" s="287"/>
      <c r="WON258" s="287"/>
      <c r="WOO258" s="287"/>
      <c r="WOP258" s="287"/>
      <c r="WOQ258" s="287"/>
      <c r="WOR258" s="287"/>
      <c r="WOS258" s="287"/>
      <c r="WOT258" s="287"/>
      <c r="WOU258" s="287"/>
      <c r="WOV258" s="287"/>
      <c r="WOW258" s="287"/>
      <c r="WOX258" s="287"/>
      <c r="WOY258" s="287"/>
      <c r="WOZ258" s="287"/>
      <c r="WPA258" s="287"/>
      <c r="WPB258" s="287"/>
      <c r="WPC258" s="287"/>
      <c r="WPD258" s="287"/>
      <c r="WPE258" s="287"/>
      <c r="WPF258" s="287"/>
      <c r="WPG258" s="287"/>
      <c r="WPH258" s="287"/>
      <c r="WPI258" s="287"/>
      <c r="WPJ258" s="287"/>
      <c r="WPK258" s="287"/>
      <c r="WPL258" s="287"/>
      <c r="WPM258" s="287"/>
      <c r="WPN258" s="287"/>
      <c r="WPO258" s="287"/>
      <c r="WPP258" s="287"/>
      <c r="WPQ258" s="287"/>
      <c r="WPR258" s="287"/>
      <c r="WPS258" s="287"/>
      <c r="WPT258" s="287"/>
      <c r="WPU258" s="287"/>
      <c r="WPV258" s="287"/>
      <c r="WPW258" s="287"/>
      <c r="WPX258" s="287"/>
      <c r="WPY258" s="287"/>
      <c r="WPZ258" s="287"/>
      <c r="WQA258" s="287"/>
      <c r="WQB258" s="287"/>
      <c r="WQC258" s="287"/>
      <c r="WQD258" s="287"/>
      <c r="WQE258" s="287"/>
      <c r="WQF258" s="287"/>
      <c r="WQG258" s="287"/>
      <c r="WQH258" s="287"/>
      <c r="WQI258" s="287"/>
      <c r="WQJ258" s="287"/>
      <c r="WQK258" s="287"/>
      <c r="WQL258" s="287"/>
      <c r="WQM258" s="287"/>
      <c r="WQN258" s="287"/>
      <c r="WQO258" s="287"/>
      <c r="WQP258" s="287"/>
      <c r="WQQ258" s="287"/>
      <c r="WQR258" s="287"/>
      <c r="WQS258" s="287"/>
      <c r="WQT258" s="287"/>
      <c r="WQU258" s="287"/>
      <c r="WQV258" s="287"/>
      <c r="WQW258" s="287"/>
      <c r="WQX258" s="287"/>
      <c r="WQY258" s="287"/>
      <c r="WQZ258" s="287"/>
      <c r="WRA258" s="287"/>
      <c r="WRB258" s="287"/>
      <c r="WRC258" s="287"/>
      <c r="WRD258" s="287"/>
      <c r="WRE258" s="287"/>
      <c r="WRF258" s="287"/>
      <c r="WRG258" s="287"/>
      <c r="WRH258" s="287"/>
      <c r="WRI258" s="287"/>
      <c r="WRJ258" s="287"/>
      <c r="WRK258" s="287"/>
      <c r="WRL258" s="287"/>
      <c r="WRM258" s="287"/>
      <c r="WRN258" s="287"/>
      <c r="WRO258" s="287"/>
      <c r="WRP258" s="287"/>
      <c r="WRQ258" s="287"/>
      <c r="WRR258" s="287"/>
      <c r="WRS258" s="287"/>
      <c r="WRT258" s="287"/>
      <c r="WRU258" s="287"/>
      <c r="WRV258" s="287"/>
      <c r="WRW258" s="287"/>
      <c r="WRX258" s="287"/>
      <c r="WRY258" s="287"/>
      <c r="WRZ258" s="287"/>
      <c r="WSA258" s="287"/>
      <c r="WSB258" s="287"/>
      <c r="WSC258" s="287"/>
      <c r="WSD258" s="287"/>
      <c r="WSE258" s="287"/>
      <c r="WSF258" s="287"/>
      <c r="WSG258" s="287"/>
      <c r="WSH258" s="287"/>
      <c r="WSI258" s="287"/>
      <c r="WSJ258" s="287"/>
      <c r="WSK258" s="287"/>
      <c r="WSL258" s="287"/>
      <c r="WSM258" s="287"/>
      <c r="WSN258" s="287"/>
      <c r="WSO258" s="287"/>
      <c r="WSP258" s="287"/>
      <c r="WSQ258" s="287"/>
      <c r="WSR258" s="287"/>
      <c r="WSS258" s="287"/>
      <c r="WST258" s="287"/>
      <c r="WSU258" s="287"/>
      <c r="WSV258" s="287"/>
      <c r="WSW258" s="287"/>
      <c r="WSX258" s="287"/>
      <c r="WSY258" s="287"/>
      <c r="WSZ258" s="287"/>
      <c r="WTA258" s="287"/>
      <c r="WTB258" s="287"/>
      <c r="WTC258" s="287"/>
      <c r="WTD258" s="287"/>
      <c r="WTE258" s="287"/>
      <c r="WTF258" s="287"/>
      <c r="WTG258" s="287"/>
      <c r="WTH258" s="287"/>
      <c r="WTI258" s="287"/>
      <c r="WTJ258" s="287"/>
      <c r="WTK258" s="287"/>
      <c r="WTL258" s="287"/>
      <c r="WTM258" s="287"/>
      <c r="WTN258" s="287"/>
      <c r="WTO258" s="287"/>
      <c r="WTP258" s="287"/>
      <c r="WTQ258" s="287"/>
      <c r="WTR258" s="287"/>
      <c r="WTS258" s="287"/>
      <c r="WTT258" s="287"/>
      <c r="WTU258" s="287"/>
      <c r="WTV258" s="287"/>
      <c r="WTW258" s="287"/>
      <c r="WTX258" s="287"/>
      <c r="WTY258" s="287"/>
      <c r="WTZ258" s="287"/>
      <c r="WUA258" s="287"/>
      <c r="WUB258" s="287"/>
      <c r="WUC258" s="287"/>
      <c r="WUD258" s="287"/>
      <c r="WUE258" s="287"/>
      <c r="WUF258" s="287"/>
      <c r="WUG258" s="287"/>
      <c r="WUH258" s="287"/>
      <c r="WUI258" s="287"/>
      <c r="WUJ258" s="287"/>
      <c r="WUK258" s="287"/>
      <c r="WUL258" s="287"/>
      <c r="WUM258" s="287"/>
      <c r="WUN258" s="287"/>
      <c r="WUO258" s="287"/>
      <c r="WUP258" s="287"/>
      <c r="WUQ258" s="287"/>
      <c r="WUR258" s="287"/>
      <c r="WUS258" s="287"/>
      <c r="WUT258" s="287"/>
      <c r="WUU258" s="287"/>
      <c r="WUV258" s="287"/>
      <c r="WUW258" s="287"/>
      <c r="WUX258" s="287"/>
      <c r="WUY258" s="287"/>
      <c r="WUZ258" s="287"/>
      <c r="WVA258" s="287"/>
      <c r="WVB258" s="287"/>
      <c r="WVC258" s="287"/>
      <c r="WVD258" s="287"/>
      <c r="WVE258" s="287"/>
      <c r="WVF258" s="287"/>
      <c r="WVG258" s="287"/>
      <c r="WVH258" s="287"/>
      <c r="WVI258" s="287"/>
      <c r="WVJ258" s="287"/>
      <c r="WVK258" s="287"/>
      <c r="WVL258" s="287"/>
      <c r="WVM258" s="287"/>
      <c r="WVN258" s="287"/>
      <c r="WVO258" s="287"/>
      <c r="WVP258" s="287"/>
      <c r="WVQ258" s="287"/>
      <c r="WVR258" s="287"/>
      <c r="WVS258" s="287"/>
      <c r="WVT258" s="287"/>
      <c r="WVU258" s="287"/>
      <c r="WVV258" s="287"/>
      <c r="WVW258" s="287"/>
      <c r="WVX258" s="287"/>
      <c r="WVY258" s="287"/>
      <c r="WVZ258" s="287"/>
      <c r="WWA258" s="287"/>
      <c r="WWB258" s="287"/>
      <c r="WWC258" s="287"/>
      <c r="WWD258" s="287"/>
      <c r="WWE258" s="287"/>
      <c r="WWF258" s="287"/>
      <c r="WWG258" s="287"/>
      <c r="WWH258" s="287"/>
      <c r="WWI258" s="287"/>
      <c r="WWJ258" s="287"/>
      <c r="WWK258" s="287"/>
      <c r="WWL258" s="287"/>
      <c r="WWM258" s="287"/>
      <c r="WWN258" s="287"/>
      <c r="WWO258" s="287"/>
      <c r="WWP258" s="287"/>
      <c r="WWQ258" s="287"/>
      <c r="WWR258" s="287"/>
      <c r="WWS258" s="287"/>
      <c r="WWT258" s="287"/>
      <c r="WWU258" s="287"/>
      <c r="WWV258" s="287"/>
      <c r="WWW258" s="287"/>
      <c r="WWX258" s="287"/>
      <c r="WWY258" s="287"/>
      <c r="WWZ258" s="287"/>
      <c r="WXA258" s="287"/>
      <c r="WXB258" s="287"/>
      <c r="WXC258" s="287"/>
      <c r="WXD258" s="287"/>
      <c r="WXE258" s="287"/>
      <c r="WXF258" s="287"/>
      <c r="WXG258" s="287"/>
      <c r="WXH258" s="287"/>
      <c r="WXI258" s="287"/>
      <c r="WXJ258" s="287"/>
      <c r="WXK258" s="287"/>
      <c r="WXL258" s="287"/>
      <c r="WXM258" s="287"/>
      <c r="WXN258" s="287"/>
      <c r="WXO258" s="287"/>
      <c r="WXP258" s="287"/>
      <c r="WXQ258" s="287"/>
      <c r="WXR258" s="287"/>
      <c r="WXS258" s="287"/>
      <c r="WXT258" s="287"/>
      <c r="WXU258" s="287"/>
      <c r="WXV258" s="287"/>
      <c r="WXW258" s="287"/>
      <c r="WXX258" s="287"/>
      <c r="WXY258" s="287"/>
      <c r="WXZ258" s="287"/>
      <c r="WYA258" s="287"/>
      <c r="WYB258" s="287"/>
      <c r="WYC258" s="287"/>
      <c r="WYD258" s="287"/>
      <c r="WYE258" s="287"/>
      <c r="WYF258" s="287"/>
      <c r="WYG258" s="287"/>
      <c r="WYH258" s="287"/>
      <c r="WYI258" s="287"/>
      <c r="WYJ258" s="287"/>
      <c r="WYK258" s="287"/>
      <c r="WYL258" s="287"/>
      <c r="WYM258" s="287"/>
      <c r="WYN258" s="287"/>
      <c r="WYO258" s="287"/>
      <c r="WYP258" s="287"/>
      <c r="WYQ258" s="287"/>
      <c r="WYR258" s="287"/>
      <c r="WYS258" s="287"/>
      <c r="WYT258" s="287"/>
      <c r="WYU258" s="287"/>
      <c r="WYV258" s="287"/>
      <c r="WYW258" s="287"/>
      <c r="WYX258" s="287"/>
      <c r="WYY258" s="287"/>
      <c r="WYZ258" s="287"/>
      <c r="WZA258" s="287"/>
      <c r="WZB258" s="287"/>
      <c r="WZC258" s="287"/>
      <c r="WZD258" s="287"/>
      <c r="WZE258" s="287"/>
      <c r="WZF258" s="287"/>
      <c r="WZG258" s="287"/>
      <c r="WZH258" s="287"/>
      <c r="WZI258" s="287"/>
      <c r="WZJ258" s="287"/>
      <c r="WZK258" s="287"/>
      <c r="WZL258" s="287"/>
      <c r="WZM258" s="287"/>
      <c r="WZN258" s="287"/>
      <c r="WZO258" s="287"/>
      <c r="WZP258" s="287"/>
      <c r="WZQ258" s="287"/>
      <c r="WZR258" s="287"/>
      <c r="WZS258" s="287"/>
      <c r="WZT258" s="287"/>
      <c r="WZU258" s="287"/>
      <c r="WZV258" s="287"/>
      <c r="WZW258" s="287"/>
      <c r="WZX258" s="287"/>
      <c r="WZY258" s="287"/>
      <c r="WZZ258" s="287"/>
      <c r="XAA258" s="287"/>
      <c r="XAB258" s="287"/>
      <c r="XAC258" s="287"/>
      <c r="XAD258" s="287"/>
      <c r="XAE258" s="287"/>
      <c r="XAF258" s="287"/>
      <c r="XAG258" s="287"/>
      <c r="XAH258" s="287"/>
      <c r="XAI258" s="287"/>
      <c r="XAJ258" s="287"/>
      <c r="XAK258" s="287"/>
      <c r="XAL258" s="287"/>
      <c r="XAM258" s="287"/>
      <c r="XAN258" s="287"/>
      <c r="XAO258" s="287"/>
      <c r="XAP258" s="287"/>
      <c r="XAQ258" s="287"/>
      <c r="XAR258" s="287"/>
      <c r="XAS258" s="287"/>
      <c r="XAT258" s="287"/>
      <c r="XAU258" s="287"/>
      <c r="XAV258" s="287"/>
      <c r="XAW258" s="287"/>
      <c r="XAX258" s="287"/>
      <c r="XAY258" s="287"/>
      <c r="XAZ258" s="287"/>
      <c r="XBA258" s="287"/>
      <c r="XBB258" s="287"/>
      <c r="XBC258" s="287"/>
      <c r="XBD258" s="287"/>
      <c r="XBE258" s="287"/>
      <c r="XBF258" s="287"/>
      <c r="XBG258" s="287"/>
      <c r="XBH258" s="287"/>
      <c r="XBI258" s="287"/>
      <c r="XBJ258" s="287"/>
      <c r="XBK258" s="287"/>
      <c r="XBL258" s="287"/>
      <c r="XBM258" s="287"/>
      <c r="XBN258" s="287"/>
      <c r="XBO258" s="287"/>
      <c r="XBP258" s="287"/>
      <c r="XBQ258" s="287"/>
      <c r="XBR258" s="287"/>
      <c r="XBS258" s="287"/>
      <c r="XBT258" s="287"/>
      <c r="XBU258" s="287"/>
      <c r="XBV258" s="287"/>
      <c r="XBW258" s="287"/>
      <c r="XBX258" s="287"/>
      <c r="XBY258" s="287"/>
      <c r="XBZ258" s="287"/>
      <c r="XCA258" s="287"/>
      <c r="XCB258" s="287"/>
      <c r="XCC258" s="287"/>
      <c r="XCD258" s="287"/>
      <c r="XCE258" s="287"/>
      <c r="XCF258" s="287"/>
      <c r="XCG258" s="287"/>
      <c r="XCH258" s="287"/>
      <c r="XCI258" s="287"/>
      <c r="XCJ258" s="287"/>
      <c r="XCK258" s="287"/>
      <c r="XCL258" s="287"/>
      <c r="XCM258" s="287"/>
      <c r="XCN258" s="287"/>
      <c r="XCO258" s="287"/>
      <c r="XCP258" s="287"/>
      <c r="XCQ258" s="287"/>
      <c r="XCR258" s="287"/>
      <c r="XCS258" s="287"/>
      <c r="XCT258" s="287"/>
      <c r="XCU258" s="287"/>
      <c r="XCV258" s="287"/>
      <c r="XCW258" s="287"/>
      <c r="XCX258" s="287"/>
      <c r="XCY258" s="287"/>
      <c r="XCZ258" s="287"/>
      <c r="XDA258" s="287"/>
      <c r="XDB258" s="287"/>
      <c r="XDC258" s="287"/>
      <c r="XDD258" s="287"/>
      <c r="XDE258" s="287"/>
      <c r="XDF258" s="287"/>
      <c r="XDG258" s="287"/>
      <c r="XDH258" s="287"/>
      <c r="XDI258" s="287"/>
      <c r="XDJ258" s="287"/>
      <c r="XDK258" s="287"/>
      <c r="XDL258" s="287"/>
      <c r="XDM258" s="287"/>
      <c r="XDN258" s="287"/>
      <c r="XDO258" s="287"/>
      <c r="XDP258" s="287"/>
      <c r="XDQ258" s="287"/>
      <c r="XDR258" s="287"/>
      <c r="XDS258" s="287"/>
      <c r="XDT258" s="287"/>
      <c r="XDU258" s="287"/>
      <c r="XDV258" s="287"/>
      <c r="XDW258" s="287"/>
      <c r="XDX258" s="287"/>
      <c r="XDY258" s="287"/>
      <c r="XDZ258" s="287"/>
      <c r="XEA258" s="287"/>
      <c r="XEB258" s="287"/>
      <c r="XEC258" s="287"/>
      <c r="XED258" s="287"/>
      <c r="XEE258" s="287"/>
      <c r="XEF258" s="287"/>
      <c r="XEG258" s="287"/>
      <c r="XEH258" s="287"/>
      <c r="XEI258" s="287"/>
    </row>
    <row r="259" spans="1:16363" s="334" customFormat="1" ht="36" customHeight="1">
      <c r="A259" s="117">
        <f>A251+1</f>
        <v>11</v>
      </c>
      <c r="B259" s="328" t="s">
        <v>15</v>
      </c>
      <c r="C259" s="91" t="s">
        <v>515</v>
      </c>
      <c r="D259" s="91" t="s">
        <v>7</v>
      </c>
      <c r="E259" s="438" t="s">
        <v>143</v>
      </c>
      <c r="F259" s="604"/>
      <c r="G259" s="773">
        <v>7</v>
      </c>
      <c r="H259" s="604"/>
      <c r="I259" s="604"/>
      <c r="J259" s="604"/>
      <c r="K259" s="604"/>
      <c r="L259" s="604"/>
      <c r="M259" s="604"/>
      <c r="N259" s="606"/>
      <c r="O259" s="352"/>
      <c r="P259" s="333"/>
    </row>
    <row r="260" spans="1:16363" s="331" customFormat="1" ht="18" customHeight="1">
      <c r="A260" s="117"/>
      <c r="B260" s="434" t="s">
        <v>17</v>
      </c>
      <c r="C260" s="659" t="s">
        <v>310</v>
      </c>
      <c r="D260" s="41" t="str">
        <f>D259</f>
        <v>cali</v>
      </c>
      <c r="E260" s="795" t="s">
        <v>143</v>
      </c>
      <c r="F260" s="604">
        <v>1</v>
      </c>
      <c r="G260" s="604">
        <f>G259*F260</f>
        <v>7</v>
      </c>
      <c r="H260" s="604"/>
      <c r="I260" s="604"/>
      <c r="J260" s="604">
        <v>0</v>
      </c>
      <c r="K260" s="604">
        <f>J260*G260</f>
        <v>0</v>
      </c>
      <c r="L260" s="604"/>
      <c r="M260" s="604"/>
      <c r="N260" s="606">
        <f>M260+K260+I260</f>
        <v>0</v>
      </c>
      <c r="O260" s="353"/>
      <c r="P260" s="332">
        <v>25</v>
      </c>
    </row>
    <row r="261" spans="1:16363" s="331" customFormat="1" ht="18" customHeight="1">
      <c r="A261" s="117"/>
      <c r="B261" s="329"/>
      <c r="C261" s="2" t="s">
        <v>311</v>
      </c>
      <c r="D261" s="41" t="s">
        <v>2</v>
      </c>
      <c r="E261" s="777" t="s">
        <v>169</v>
      </c>
      <c r="F261" s="776"/>
      <c r="G261" s="604">
        <f>G259*F261</f>
        <v>0</v>
      </c>
      <c r="H261" s="604"/>
      <c r="I261" s="604"/>
      <c r="J261" s="604"/>
      <c r="K261" s="604"/>
      <c r="L261" s="604">
        <v>0</v>
      </c>
      <c r="M261" s="604">
        <f>L261*G261</f>
        <v>0</v>
      </c>
      <c r="N261" s="606">
        <f>M261+K261+I261</f>
        <v>0</v>
      </c>
      <c r="O261" s="353"/>
      <c r="P261" s="332"/>
    </row>
    <row r="262" spans="1:16363" s="331" customFormat="1" ht="35.25" customHeight="1">
      <c r="A262" s="117"/>
      <c r="B262" s="329" t="s">
        <v>17</v>
      </c>
      <c r="C262" s="41" t="s">
        <v>516</v>
      </c>
      <c r="D262" s="41" t="s">
        <v>7</v>
      </c>
      <c r="E262" s="795" t="s">
        <v>143</v>
      </c>
      <c r="F262" s="604">
        <v>1</v>
      </c>
      <c r="G262" s="604">
        <f>G259*F262</f>
        <v>7</v>
      </c>
      <c r="H262" s="604">
        <v>0</v>
      </c>
      <c r="I262" s="604">
        <f>H262*G262</f>
        <v>0</v>
      </c>
      <c r="J262" s="604"/>
      <c r="K262" s="604"/>
      <c r="L262" s="604"/>
      <c r="M262" s="604"/>
      <c r="N262" s="606">
        <f>M262+K262+I262</f>
        <v>0</v>
      </c>
      <c r="O262" s="353"/>
      <c r="P262" s="332"/>
    </row>
    <row r="263" spans="1:16363" s="331" customFormat="1" ht="18" customHeight="1">
      <c r="A263" s="117"/>
      <c r="B263" s="329"/>
      <c r="C263" s="2" t="s">
        <v>313</v>
      </c>
      <c r="D263" s="41" t="s">
        <v>2</v>
      </c>
      <c r="E263" s="777" t="s">
        <v>169</v>
      </c>
      <c r="F263" s="776"/>
      <c r="G263" s="604">
        <f>G259*F263</f>
        <v>0</v>
      </c>
      <c r="H263" s="604">
        <v>0</v>
      </c>
      <c r="I263" s="604">
        <f>H263*G263</f>
        <v>0</v>
      </c>
      <c r="J263" s="604"/>
      <c r="K263" s="604"/>
      <c r="L263" s="604"/>
      <c r="M263" s="604"/>
      <c r="N263" s="606">
        <f>M263+K263+I263</f>
        <v>0</v>
      </c>
      <c r="O263" s="353"/>
      <c r="P263" s="332"/>
    </row>
    <row r="264" spans="1:16363" s="54" customFormat="1" ht="21" customHeight="1">
      <c r="A264" s="117">
        <f>A259+1</f>
        <v>12</v>
      </c>
      <c r="B264" s="759" t="s">
        <v>198</v>
      </c>
      <c r="C264" s="673" t="s">
        <v>499</v>
      </c>
      <c r="D264" s="436" t="s">
        <v>190</v>
      </c>
      <c r="E264" s="517" t="s">
        <v>552</v>
      </c>
      <c r="F264" s="604"/>
      <c r="G264" s="615">
        <f>((3+3+1.2)*2+3)*2.8</f>
        <v>48.719999999999992</v>
      </c>
      <c r="H264" s="618"/>
      <c r="I264" s="604"/>
      <c r="J264" s="604"/>
      <c r="K264" s="604"/>
      <c r="L264" s="604"/>
      <c r="M264" s="604"/>
      <c r="N264" s="606"/>
      <c r="O264" s="143"/>
      <c r="P264" s="185"/>
    </row>
    <row r="265" spans="1:16363" s="45" customFormat="1" ht="18" customHeight="1">
      <c r="A265" s="117"/>
      <c r="B265" s="760"/>
      <c r="C265" s="659" t="s">
        <v>310</v>
      </c>
      <c r="D265" s="41" t="str">
        <f>D264</f>
        <v>m2</v>
      </c>
      <c r="E265" s="375" t="str">
        <f>E264</f>
        <v>m2</v>
      </c>
      <c r="F265" s="604">
        <v>1</v>
      </c>
      <c r="G265" s="788">
        <f>G264*F265</f>
        <v>48.719999999999992</v>
      </c>
      <c r="H265" s="618"/>
      <c r="I265" s="604"/>
      <c r="J265" s="604">
        <v>0</v>
      </c>
      <c r="K265" s="604">
        <f>J265*G265</f>
        <v>0</v>
      </c>
      <c r="L265" s="604"/>
      <c r="M265" s="604"/>
      <c r="N265" s="606">
        <f>M265+K265+I265</f>
        <v>0</v>
      </c>
      <c r="O265" s="143"/>
      <c r="P265" s="184"/>
    </row>
    <row r="266" spans="1:16363" s="45" customFormat="1" ht="18" customHeight="1">
      <c r="A266" s="117"/>
      <c r="B266" s="760" t="s">
        <v>17</v>
      </c>
      <c r="C266" s="763" t="s">
        <v>498</v>
      </c>
      <c r="D266" s="14" t="s">
        <v>191</v>
      </c>
      <c r="E266" s="375" t="s">
        <v>197</v>
      </c>
      <c r="F266" s="604">
        <v>1</v>
      </c>
      <c r="G266" s="618">
        <f>G264*F266</f>
        <v>48.719999999999992</v>
      </c>
      <c r="H266" s="604">
        <v>0</v>
      </c>
      <c r="I266" s="604">
        <f>H266*G266</f>
        <v>0</v>
      </c>
      <c r="J266" s="604"/>
      <c r="K266" s="604"/>
      <c r="L266" s="604"/>
      <c r="M266" s="604"/>
      <c r="N266" s="606">
        <f>M266+K266+I266</f>
        <v>0</v>
      </c>
      <c r="O266" s="143"/>
      <c r="P266" s="184"/>
    </row>
    <row r="267" spans="1:16363" s="54" customFormat="1" ht="21" customHeight="1">
      <c r="A267" s="117">
        <f>A264+1</f>
        <v>13</v>
      </c>
      <c r="B267" s="759" t="s">
        <v>198</v>
      </c>
      <c r="C267" s="673" t="s">
        <v>500</v>
      </c>
      <c r="D267" s="436" t="s">
        <v>190</v>
      </c>
      <c r="E267" s="517" t="s">
        <v>552</v>
      </c>
      <c r="F267" s="604"/>
      <c r="G267" s="615">
        <f>(1.1+1+1.4+1.1+1)*1.6</f>
        <v>8.9599999999999991</v>
      </c>
      <c r="H267" s="618"/>
      <c r="I267" s="604"/>
      <c r="J267" s="604"/>
      <c r="K267" s="604"/>
      <c r="L267" s="604"/>
      <c r="M267" s="604"/>
      <c r="N267" s="606"/>
      <c r="O267" s="143"/>
      <c r="P267" s="185"/>
    </row>
    <row r="268" spans="1:16363" s="45" customFormat="1" ht="18" customHeight="1">
      <c r="A268" s="117"/>
      <c r="B268" s="760"/>
      <c r="C268" s="659" t="s">
        <v>310</v>
      </c>
      <c r="D268" s="41" t="str">
        <f>D267</f>
        <v>m2</v>
      </c>
      <c r="E268" s="375" t="str">
        <f>E267</f>
        <v>m2</v>
      </c>
      <c r="F268" s="604">
        <v>1</v>
      </c>
      <c r="G268" s="788">
        <f>G267*F268</f>
        <v>8.9599999999999991</v>
      </c>
      <c r="H268" s="618"/>
      <c r="I268" s="604"/>
      <c r="J268" s="604">
        <v>0</v>
      </c>
      <c r="K268" s="604">
        <f>J268*G268</f>
        <v>0</v>
      </c>
      <c r="L268" s="604"/>
      <c r="M268" s="604"/>
      <c r="N268" s="606">
        <f>M268+K268+I268</f>
        <v>0</v>
      </c>
      <c r="O268" s="143"/>
      <c r="P268" s="184"/>
    </row>
    <row r="269" spans="1:16363" s="45" customFormat="1" ht="18" customHeight="1">
      <c r="A269" s="117"/>
      <c r="B269" s="760" t="s">
        <v>17</v>
      </c>
      <c r="C269" s="763" t="s">
        <v>501</v>
      </c>
      <c r="D269" s="14" t="s">
        <v>191</v>
      </c>
      <c r="E269" s="375" t="s">
        <v>197</v>
      </c>
      <c r="F269" s="604">
        <v>1</v>
      </c>
      <c r="G269" s="618">
        <f>G267*F269</f>
        <v>8.9599999999999991</v>
      </c>
      <c r="H269" s="604">
        <v>0</v>
      </c>
      <c r="I269" s="604">
        <f>H269*G269</f>
        <v>0</v>
      </c>
      <c r="J269" s="604"/>
      <c r="K269" s="604"/>
      <c r="L269" s="604"/>
      <c r="M269" s="604"/>
      <c r="N269" s="606">
        <f>M269+K269+I269</f>
        <v>0</v>
      </c>
      <c r="O269" s="143"/>
      <c r="P269" s="184"/>
    </row>
    <row r="270" spans="1:16363" s="54" customFormat="1" ht="21" customHeight="1">
      <c r="A270" s="117">
        <f>A267+1</f>
        <v>14</v>
      </c>
      <c r="B270" s="328" t="s">
        <v>95</v>
      </c>
      <c r="C270" s="658" t="s">
        <v>390</v>
      </c>
      <c r="D270" s="91" t="s">
        <v>3</v>
      </c>
      <c r="E270" s="517" t="s">
        <v>144</v>
      </c>
      <c r="F270" s="604"/>
      <c r="G270" s="773">
        <f>1.4*5</f>
        <v>7</v>
      </c>
      <c r="H270" s="604"/>
      <c r="I270" s="604"/>
      <c r="J270" s="604"/>
      <c r="K270" s="604"/>
      <c r="L270" s="604"/>
      <c r="M270" s="604"/>
      <c r="N270" s="606"/>
      <c r="P270" s="185"/>
    </row>
    <row r="271" spans="1:16363" s="45" customFormat="1" ht="18" customHeight="1">
      <c r="A271" s="115"/>
      <c r="B271" s="434" t="s">
        <v>17</v>
      </c>
      <c r="C271" s="659" t="s">
        <v>310</v>
      </c>
      <c r="D271" s="41" t="str">
        <f>D270</f>
        <v>grZ.m.</v>
      </c>
      <c r="E271" s="375" t="str">
        <f>E270</f>
        <v>l.g</v>
      </c>
      <c r="F271" s="604">
        <v>1</v>
      </c>
      <c r="G271" s="604">
        <f>F271*G270</f>
        <v>7</v>
      </c>
      <c r="H271" s="604"/>
      <c r="I271" s="604"/>
      <c r="J271" s="604">
        <v>0</v>
      </c>
      <c r="K271" s="604">
        <f>J271*G271</f>
        <v>0</v>
      </c>
      <c r="L271" s="604"/>
      <c r="M271" s="604"/>
      <c r="N271" s="606">
        <f>M271+K271+I271</f>
        <v>0</v>
      </c>
      <c r="P271" s="184">
        <v>50</v>
      </c>
    </row>
    <row r="272" spans="1:16363" s="45" customFormat="1" ht="18" customHeight="1">
      <c r="A272" s="115"/>
      <c r="B272" s="329"/>
      <c r="C272" s="659" t="s">
        <v>391</v>
      </c>
      <c r="D272" s="41" t="str">
        <f>D271</f>
        <v>grZ.m.</v>
      </c>
      <c r="E272" s="375" t="str">
        <f>E271</f>
        <v>l.g</v>
      </c>
      <c r="F272" s="604">
        <v>1</v>
      </c>
      <c r="G272" s="604">
        <f>F272*G270</f>
        <v>7</v>
      </c>
      <c r="H272" s="604">
        <v>0</v>
      </c>
      <c r="I272" s="604">
        <f>H272*G272</f>
        <v>0</v>
      </c>
      <c r="J272" s="604"/>
      <c r="K272" s="604"/>
      <c r="L272" s="604"/>
      <c r="M272" s="604"/>
      <c r="N272" s="606">
        <f>M272+K272+I272</f>
        <v>0</v>
      </c>
      <c r="P272" s="184"/>
    </row>
    <row r="273" spans="1:16363" s="42" customFormat="1" ht="18" customHeight="1">
      <c r="A273" s="276"/>
      <c r="B273" s="329"/>
      <c r="C273" s="659" t="s">
        <v>313</v>
      </c>
      <c r="D273" s="41" t="s">
        <v>2</v>
      </c>
      <c r="E273" s="777" t="s">
        <v>169</v>
      </c>
      <c r="F273" s="604"/>
      <c r="G273" s="604">
        <f>F273*G270</f>
        <v>0</v>
      </c>
      <c r="H273" s="604">
        <v>0</v>
      </c>
      <c r="I273" s="604">
        <f>H273*G273</f>
        <v>0</v>
      </c>
      <c r="J273" s="604"/>
      <c r="K273" s="604"/>
      <c r="L273" s="604"/>
      <c r="M273" s="604"/>
      <c r="N273" s="606">
        <f>M273+K273+I273</f>
        <v>0</v>
      </c>
      <c r="P273" s="186"/>
    </row>
    <row r="274" spans="1:16363" s="54" customFormat="1" ht="21" customHeight="1">
      <c r="A274" s="117">
        <f>A270+1</f>
        <v>15</v>
      </c>
      <c r="B274" s="328" t="s">
        <v>17</v>
      </c>
      <c r="C274" s="658" t="s">
        <v>392</v>
      </c>
      <c r="D274" s="91" t="s">
        <v>136</v>
      </c>
      <c r="E274" s="517" t="s">
        <v>552</v>
      </c>
      <c r="F274" s="604"/>
      <c r="G274" s="773">
        <f>G267</f>
        <v>8.9599999999999991</v>
      </c>
      <c r="H274" s="604"/>
      <c r="I274" s="604"/>
      <c r="J274" s="604"/>
      <c r="K274" s="604"/>
      <c r="L274" s="604"/>
      <c r="M274" s="604"/>
      <c r="N274" s="606"/>
      <c r="O274" s="154"/>
      <c r="P274" s="185"/>
    </row>
    <row r="275" spans="1:16363" s="45" customFormat="1" ht="18" customHeight="1">
      <c r="A275" s="117"/>
      <c r="B275" s="434" t="s">
        <v>17</v>
      </c>
      <c r="C275" s="659" t="s">
        <v>310</v>
      </c>
      <c r="D275" s="41" t="str">
        <f>D274</f>
        <v>m2</v>
      </c>
      <c r="E275" s="375" t="str">
        <f>E274</f>
        <v>m2</v>
      </c>
      <c r="F275" s="604">
        <v>1</v>
      </c>
      <c r="G275" s="604">
        <f>G274*F275</f>
        <v>8.9599999999999991</v>
      </c>
      <c r="H275" s="604"/>
      <c r="I275" s="604"/>
      <c r="J275" s="604">
        <v>0</v>
      </c>
      <c r="K275" s="604">
        <f>J275*G275</f>
        <v>0</v>
      </c>
      <c r="L275" s="604"/>
      <c r="M275" s="604"/>
      <c r="N275" s="606">
        <f>M275+K275+I275</f>
        <v>0</v>
      </c>
      <c r="O275" s="143"/>
      <c r="P275" s="184">
        <v>10</v>
      </c>
    </row>
    <row r="276" spans="1:16363" s="45" customFormat="1" ht="18" customHeight="1">
      <c r="A276" s="117"/>
      <c r="B276" s="329"/>
      <c r="C276" s="659" t="s">
        <v>393</v>
      </c>
      <c r="D276" s="41" t="str">
        <f>D274</f>
        <v>m2</v>
      </c>
      <c r="E276" s="375" t="str">
        <f>E274</f>
        <v>m2</v>
      </c>
      <c r="F276" s="604">
        <v>1</v>
      </c>
      <c r="G276" s="604">
        <f>G274*F276</f>
        <v>8.9599999999999991</v>
      </c>
      <c r="H276" s="604">
        <v>0</v>
      </c>
      <c r="I276" s="604">
        <f>H276*G276</f>
        <v>0</v>
      </c>
      <c r="J276" s="604"/>
      <c r="K276" s="604"/>
      <c r="L276" s="604"/>
      <c r="M276" s="604"/>
      <c r="N276" s="606">
        <f>M276+K276+I276</f>
        <v>0</v>
      </c>
      <c r="O276" s="143"/>
      <c r="P276" s="184"/>
    </row>
    <row r="277" spans="1:16363" s="42" customFormat="1" ht="19.5" customHeight="1">
      <c r="A277" s="859"/>
      <c r="B277" s="860"/>
      <c r="C277" s="853" t="s">
        <v>548</v>
      </c>
      <c r="D277" s="861"/>
      <c r="E277" s="862"/>
      <c r="F277" s="856"/>
      <c r="G277" s="856"/>
      <c r="H277" s="863"/>
      <c r="I277" s="864"/>
      <c r="J277" s="864"/>
      <c r="K277" s="864"/>
      <c r="L277" s="864"/>
      <c r="M277" s="864"/>
      <c r="N277" s="865"/>
      <c r="O277" s="286"/>
      <c r="P277" s="287"/>
      <c r="Q277" s="287"/>
      <c r="R277" s="287"/>
      <c r="S277" s="287"/>
      <c r="T277" s="287"/>
      <c r="U277" s="287"/>
      <c r="V277" s="287"/>
      <c r="W277" s="287"/>
      <c r="X277" s="287"/>
      <c r="Y277" s="287"/>
      <c r="Z277" s="287"/>
      <c r="AA277" s="287"/>
      <c r="AB277" s="287"/>
      <c r="AC277" s="287"/>
      <c r="AD277" s="287"/>
      <c r="AE277" s="287"/>
      <c r="AF277" s="287"/>
      <c r="AG277" s="287"/>
      <c r="AH277" s="287"/>
      <c r="AI277" s="287"/>
      <c r="AJ277" s="287"/>
      <c r="AK277" s="287"/>
      <c r="AL277" s="287"/>
      <c r="AM277" s="287"/>
      <c r="AN277" s="287"/>
      <c r="AO277" s="287"/>
      <c r="AP277" s="287"/>
      <c r="AQ277" s="287"/>
      <c r="AR277" s="287"/>
      <c r="AS277" s="287"/>
      <c r="AT277" s="287"/>
      <c r="AU277" s="287"/>
      <c r="AV277" s="287"/>
      <c r="AW277" s="287"/>
      <c r="AX277" s="287"/>
      <c r="AY277" s="287"/>
      <c r="AZ277" s="287"/>
      <c r="BA277" s="287"/>
      <c r="BB277" s="287"/>
      <c r="BC277" s="287"/>
      <c r="BD277" s="287"/>
      <c r="BE277" s="287"/>
      <c r="BF277" s="287"/>
      <c r="BG277" s="287"/>
      <c r="BH277" s="287"/>
      <c r="BI277" s="287"/>
      <c r="BJ277" s="287"/>
      <c r="BK277" s="287"/>
      <c r="BL277" s="287"/>
      <c r="BM277" s="287"/>
      <c r="BN277" s="287"/>
      <c r="BO277" s="287"/>
      <c r="BP277" s="287"/>
      <c r="BQ277" s="287"/>
      <c r="BR277" s="287"/>
      <c r="BS277" s="287"/>
      <c r="BT277" s="287"/>
      <c r="BU277" s="287"/>
      <c r="BV277" s="287"/>
      <c r="BW277" s="287"/>
      <c r="BX277" s="287"/>
      <c r="BY277" s="287"/>
      <c r="BZ277" s="287"/>
      <c r="CA277" s="287"/>
      <c r="CB277" s="287"/>
      <c r="CC277" s="287"/>
      <c r="CD277" s="287"/>
      <c r="CE277" s="287"/>
      <c r="CF277" s="287"/>
      <c r="CG277" s="287"/>
      <c r="CH277" s="287"/>
      <c r="CI277" s="287"/>
      <c r="CJ277" s="287"/>
      <c r="CK277" s="287"/>
      <c r="CL277" s="287"/>
      <c r="CM277" s="287"/>
      <c r="CN277" s="287"/>
      <c r="CO277" s="287"/>
      <c r="CP277" s="287"/>
      <c r="CQ277" s="287"/>
      <c r="CR277" s="287"/>
      <c r="CS277" s="287"/>
      <c r="CT277" s="287"/>
      <c r="CU277" s="287"/>
      <c r="CV277" s="287"/>
      <c r="CW277" s="287"/>
      <c r="CX277" s="287"/>
      <c r="CY277" s="287"/>
      <c r="CZ277" s="287"/>
      <c r="DA277" s="287"/>
      <c r="DB277" s="287"/>
      <c r="DC277" s="287"/>
      <c r="DD277" s="287"/>
      <c r="DE277" s="287"/>
      <c r="DF277" s="287"/>
      <c r="DG277" s="287"/>
      <c r="DH277" s="287"/>
      <c r="DI277" s="287"/>
      <c r="DJ277" s="287"/>
      <c r="DK277" s="287"/>
      <c r="DL277" s="287"/>
      <c r="DM277" s="287"/>
      <c r="DN277" s="287"/>
      <c r="DO277" s="287"/>
      <c r="DP277" s="287"/>
      <c r="DQ277" s="287"/>
      <c r="DR277" s="287"/>
      <c r="DS277" s="287"/>
      <c r="DT277" s="287"/>
      <c r="DU277" s="287"/>
      <c r="DV277" s="287"/>
      <c r="DW277" s="287"/>
      <c r="DX277" s="287"/>
      <c r="DY277" s="287"/>
      <c r="DZ277" s="287"/>
      <c r="EA277" s="287"/>
      <c r="EB277" s="287"/>
      <c r="EC277" s="287"/>
      <c r="ED277" s="287"/>
      <c r="EE277" s="287"/>
      <c r="EF277" s="287"/>
      <c r="EG277" s="287"/>
      <c r="EH277" s="287"/>
      <c r="EI277" s="287"/>
      <c r="EJ277" s="287"/>
      <c r="EK277" s="287"/>
      <c r="EL277" s="287"/>
      <c r="EM277" s="287"/>
      <c r="EN277" s="287"/>
      <c r="EO277" s="287"/>
      <c r="EP277" s="287"/>
      <c r="EQ277" s="287"/>
      <c r="ER277" s="287"/>
      <c r="ES277" s="287"/>
      <c r="ET277" s="287"/>
      <c r="EU277" s="287"/>
      <c r="EV277" s="287"/>
      <c r="EW277" s="287"/>
      <c r="EX277" s="287"/>
      <c r="EY277" s="287"/>
      <c r="EZ277" s="287"/>
      <c r="FA277" s="287"/>
      <c r="FB277" s="287"/>
      <c r="FC277" s="287"/>
      <c r="FD277" s="287"/>
      <c r="FE277" s="287"/>
      <c r="FF277" s="287"/>
      <c r="FG277" s="287"/>
      <c r="FH277" s="287"/>
      <c r="FI277" s="287"/>
      <c r="FJ277" s="287"/>
      <c r="FK277" s="287"/>
      <c r="FL277" s="287"/>
      <c r="FM277" s="287"/>
      <c r="FN277" s="287"/>
      <c r="FO277" s="287"/>
      <c r="FP277" s="287"/>
      <c r="FQ277" s="287"/>
      <c r="FR277" s="287"/>
      <c r="FS277" s="287"/>
      <c r="FT277" s="287"/>
      <c r="FU277" s="287"/>
      <c r="FV277" s="287"/>
      <c r="FW277" s="287"/>
      <c r="FX277" s="287"/>
      <c r="FY277" s="287"/>
      <c r="FZ277" s="287"/>
      <c r="GA277" s="287"/>
      <c r="GB277" s="287"/>
      <c r="GC277" s="287"/>
      <c r="GD277" s="287"/>
      <c r="GE277" s="287"/>
      <c r="GF277" s="287"/>
      <c r="GG277" s="287"/>
      <c r="GH277" s="287"/>
      <c r="GI277" s="287"/>
      <c r="GJ277" s="287"/>
      <c r="GK277" s="287"/>
      <c r="GL277" s="287"/>
      <c r="GM277" s="287"/>
      <c r="GN277" s="287"/>
      <c r="GO277" s="287"/>
      <c r="GP277" s="287"/>
      <c r="GQ277" s="287"/>
      <c r="GR277" s="287"/>
      <c r="GS277" s="287"/>
      <c r="GT277" s="287"/>
      <c r="GU277" s="287"/>
      <c r="GV277" s="287"/>
      <c r="GW277" s="287"/>
      <c r="GX277" s="287"/>
      <c r="GY277" s="287"/>
      <c r="GZ277" s="287"/>
      <c r="HA277" s="287"/>
      <c r="HB277" s="287"/>
      <c r="HC277" s="287"/>
      <c r="HD277" s="287"/>
      <c r="HE277" s="287"/>
      <c r="HF277" s="287"/>
      <c r="HG277" s="287"/>
      <c r="HH277" s="287"/>
      <c r="HI277" s="287"/>
      <c r="HJ277" s="287"/>
      <c r="HK277" s="287"/>
      <c r="HL277" s="287"/>
      <c r="HM277" s="287"/>
      <c r="HN277" s="287"/>
      <c r="HO277" s="287"/>
      <c r="HP277" s="287"/>
      <c r="HQ277" s="287"/>
      <c r="HR277" s="287"/>
      <c r="HS277" s="287"/>
      <c r="HT277" s="287"/>
      <c r="HU277" s="287"/>
      <c r="HV277" s="287"/>
      <c r="HW277" s="287"/>
      <c r="HX277" s="287"/>
      <c r="HY277" s="287"/>
      <c r="HZ277" s="287"/>
      <c r="IA277" s="287"/>
      <c r="IB277" s="287"/>
      <c r="IC277" s="287"/>
      <c r="ID277" s="287"/>
      <c r="IE277" s="287"/>
      <c r="IF277" s="287"/>
      <c r="IG277" s="287"/>
      <c r="IH277" s="287"/>
      <c r="II277" s="287"/>
      <c r="IJ277" s="287"/>
      <c r="IK277" s="287"/>
      <c r="IL277" s="287"/>
      <c r="IM277" s="287"/>
      <c r="IN277" s="287"/>
      <c r="IO277" s="287"/>
      <c r="IP277" s="287"/>
      <c r="IQ277" s="287"/>
      <c r="IR277" s="287"/>
      <c r="IS277" s="287"/>
      <c r="IT277" s="287"/>
      <c r="IU277" s="287"/>
      <c r="IV277" s="287"/>
      <c r="IW277" s="287"/>
      <c r="IX277" s="287"/>
      <c r="IY277" s="287"/>
      <c r="IZ277" s="287"/>
      <c r="JA277" s="287"/>
      <c r="JB277" s="287"/>
      <c r="JC277" s="287"/>
      <c r="JD277" s="287"/>
      <c r="JE277" s="287"/>
      <c r="JF277" s="287"/>
      <c r="JG277" s="287"/>
      <c r="JH277" s="287"/>
      <c r="JI277" s="287"/>
      <c r="JJ277" s="287"/>
      <c r="JK277" s="287"/>
      <c r="JL277" s="287"/>
      <c r="JM277" s="287"/>
      <c r="JN277" s="287"/>
      <c r="JO277" s="287"/>
      <c r="JP277" s="287"/>
      <c r="JQ277" s="287"/>
      <c r="JR277" s="287"/>
      <c r="JS277" s="287"/>
      <c r="JT277" s="287"/>
      <c r="JU277" s="287"/>
      <c r="JV277" s="287"/>
      <c r="JW277" s="287"/>
      <c r="JX277" s="287"/>
      <c r="JY277" s="287"/>
      <c r="JZ277" s="287"/>
      <c r="KA277" s="287"/>
      <c r="KB277" s="287"/>
      <c r="KC277" s="287"/>
      <c r="KD277" s="287"/>
      <c r="KE277" s="287"/>
      <c r="KF277" s="287"/>
      <c r="KG277" s="287"/>
      <c r="KH277" s="287"/>
      <c r="KI277" s="287"/>
      <c r="KJ277" s="287"/>
      <c r="KK277" s="287"/>
      <c r="KL277" s="287"/>
      <c r="KM277" s="287"/>
      <c r="KN277" s="287"/>
      <c r="KO277" s="287"/>
      <c r="KP277" s="287"/>
      <c r="KQ277" s="287"/>
      <c r="KR277" s="287"/>
      <c r="KS277" s="287"/>
      <c r="KT277" s="287"/>
      <c r="KU277" s="287"/>
      <c r="KV277" s="287"/>
      <c r="KW277" s="287"/>
      <c r="KX277" s="287"/>
      <c r="KY277" s="287"/>
      <c r="KZ277" s="287"/>
      <c r="LA277" s="287"/>
      <c r="LB277" s="287"/>
      <c r="LC277" s="287"/>
      <c r="LD277" s="287"/>
      <c r="LE277" s="287"/>
      <c r="LF277" s="287"/>
      <c r="LG277" s="287"/>
      <c r="LH277" s="287"/>
      <c r="LI277" s="287"/>
      <c r="LJ277" s="287"/>
      <c r="LK277" s="287"/>
      <c r="LL277" s="287"/>
      <c r="LM277" s="287"/>
      <c r="LN277" s="287"/>
      <c r="LO277" s="287"/>
      <c r="LP277" s="287"/>
      <c r="LQ277" s="287"/>
      <c r="LR277" s="287"/>
      <c r="LS277" s="287"/>
      <c r="LT277" s="287"/>
      <c r="LU277" s="287"/>
      <c r="LV277" s="287"/>
      <c r="LW277" s="287"/>
      <c r="LX277" s="287"/>
      <c r="LY277" s="287"/>
      <c r="LZ277" s="287"/>
      <c r="MA277" s="287"/>
      <c r="MB277" s="287"/>
      <c r="MC277" s="287"/>
      <c r="MD277" s="287"/>
      <c r="ME277" s="287"/>
      <c r="MF277" s="287"/>
      <c r="MG277" s="287"/>
      <c r="MH277" s="287"/>
      <c r="MI277" s="287"/>
      <c r="MJ277" s="287"/>
      <c r="MK277" s="287"/>
      <c r="ML277" s="287"/>
      <c r="MM277" s="287"/>
      <c r="MN277" s="287"/>
      <c r="MO277" s="287"/>
      <c r="MP277" s="287"/>
      <c r="MQ277" s="287"/>
      <c r="MR277" s="287"/>
      <c r="MS277" s="287"/>
      <c r="MT277" s="287"/>
      <c r="MU277" s="287"/>
      <c r="MV277" s="287"/>
      <c r="MW277" s="287"/>
      <c r="MX277" s="287"/>
      <c r="MY277" s="287"/>
      <c r="MZ277" s="287"/>
      <c r="NA277" s="287"/>
      <c r="NB277" s="287"/>
      <c r="NC277" s="287"/>
      <c r="ND277" s="287"/>
      <c r="NE277" s="287"/>
      <c r="NF277" s="287"/>
      <c r="NG277" s="287"/>
      <c r="NH277" s="287"/>
      <c r="NI277" s="287"/>
      <c r="NJ277" s="287"/>
      <c r="NK277" s="287"/>
      <c r="NL277" s="287"/>
      <c r="NM277" s="287"/>
      <c r="NN277" s="287"/>
      <c r="NO277" s="287"/>
      <c r="NP277" s="287"/>
      <c r="NQ277" s="287"/>
      <c r="NR277" s="287"/>
      <c r="NS277" s="287"/>
      <c r="NT277" s="287"/>
      <c r="NU277" s="287"/>
      <c r="NV277" s="287"/>
      <c r="NW277" s="287"/>
      <c r="NX277" s="287"/>
      <c r="NY277" s="287"/>
      <c r="NZ277" s="287"/>
      <c r="OA277" s="287"/>
      <c r="OB277" s="287"/>
      <c r="OC277" s="287"/>
      <c r="OD277" s="287"/>
      <c r="OE277" s="287"/>
      <c r="OF277" s="287"/>
      <c r="OG277" s="287"/>
      <c r="OH277" s="287"/>
      <c r="OI277" s="287"/>
      <c r="OJ277" s="287"/>
      <c r="OK277" s="287"/>
      <c r="OL277" s="287"/>
      <c r="OM277" s="287"/>
      <c r="ON277" s="287"/>
      <c r="OO277" s="287"/>
      <c r="OP277" s="287"/>
      <c r="OQ277" s="287"/>
      <c r="OR277" s="287"/>
      <c r="OS277" s="287"/>
      <c r="OT277" s="287"/>
      <c r="OU277" s="287"/>
      <c r="OV277" s="287"/>
      <c r="OW277" s="287"/>
      <c r="OX277" s="287"/>
      <c r="OY277" s="287"/>
      <c r="OZ277" s="287"/>
      <c r="PA277" s="287"/>
      <c r="PB277" s="287"/>
      <c r="PC277" s="287"/>
      <c r="PD277" s="287"/>
      <c r="PE277" s="287"/>
      <c r="PF277" s="287"/>
      <c r="PG277" s="287"/>
      <c r="PH277" s="287"/>
      <c r="PI277" s="287"/>
      <c r="PJ277" s="287"/>
      <c r="PK277" s="287"/>
      <c r="PL277" s="287"/>
      <c r="PM277" s="287"/>
      <c r="PN277" s="287"/>
      <c r="PO277" s="287"/>
      <c r="PP277" s="287"/>
      <c r="PQ277" s="287"/>
      <c r="PR277" s="287"/>
      <c r="PS277" s="287"/>
      <c r="PT277" s="287"/>
      <c r="PU277" s="287"/>
      <c r="PV277" s="287"/>
      <c r="PW277" s="287"/>
      <c r="PX277" s="287"/>
      <c r="PY277" s="287"/>
      <c r="PZ277" s="287"/>
      <c r="QA277" s="287"/>
      <c r="QB277" s="287"/>
      <c r="QC277" s="287"/>
      <c r="QD277" s="287"/>
      <c r="QE277" s="287"/>
      <c r="QF277" s="287"/>
      <c r="QG277" s="287"/>
      <c r="QH277" s="287"/>
      <c r="QI277" s="287"/>
      <c r="QJ277" s="287"/>
      <c r="QK277" s="287"/>
      <c r="QL277" s="287"/>
      <c r="QM277" s="287"/>
      <c r="QN277" s="287"/>
      <c r="QO277" s="287"/>
      <c r="QP277" s="287"/>
      <c r="QQ277" s="287"/>
      <c r="QR277" s="287"/>
      <c r="QS277" s="287"/>
      <c r="QT277" s="287"/>
      <c r="QU277" s="287"/>
      <c r="QV277" s="287"/>
      <c r="QW277" s="287"/>
      <c r="QX277" s="287"/>
      <c r="QY277" s="287"/>
      <c r="QZ277" s="287"/>
      <c r="RA277" s="287"/>
      <c r="RB277" s="287"/>
      <c r="RC277" s="287"/>
      <c r="RD277" s="287"/>
      <c r="RE277" s="287"/>
      <c r="RF277" s="287"/>
      <c r="RG277" s="287"/>
      <c r="RH277" s="287"/>
      <c r="RI277" s="287"/>
      <c r="RJ277" s="287"/>
      <c r="RK277" s="287"/>
      <c r="RL277" s="287"/>
      <c r="RM277" s="287"/>
      <c r="RN277" s="287"/>
      <c r="RO277" s="287"/>
      <c r="RP277" s="287"/>
      <c r="RQ277" s="287"/>
      <c r="RR277" s="287"/>
      <c r="RS277" s="287"/>
      <c r="RT277" s="287"/>
      <c r="RU277" s="287"/>
      <c r="RV277" s="287"/>
      <c r="RW277" s="287"/>
      <c r="RX277" s="287"/>
      <c r="RY277" s="287"/>
      <c r="RZ277" s="287"/>
      <c r="SA277" s="287"/>
      <c r="SB277" s="287"/>
      <c r="SC277" s="287"/>
      <c r="SD277" s="287"/>
      <c r="SE277" s="287"/>
      <c r="SF277" s="287"/>
      <c r="SG277" s="287"/>
      <c r="SH277" s="287"/>
      <c r="SI277" s="287"/>
      <c r="SJ277" s="287"/>
      <c r="SK277" s="287"/>
      <c r="SL277" s="287"/>
      <c r="SM277" s="287"/>
      <c r="SN277" s="287"/>
      <c r="SO277" s="287"/>
      <c r="SP277" s="287"/>
      <c r="SQ277" s="287"/>
      <c r="SR277" s="287"/>
      <c r="SS277" s="287"/>
      <c r="ST277" s="287"/>
      <c r="SU277" s="287"/>
      <c r="SV277" s="287"/>
      <c r="SW277" s="287"/>
      <c r="SX277" s="287"/>
      <c r="SY277" s="287"/>
      <c r="SZ277" s="287"/>
      <c r="TA277" s="287"/>
      <c r="TB277" s="287"/>
      <c r="TC277" s="287"/>
      <c r="TD277" s="287"/>
      <c r="TE277" s="287"/>
      <c r="TF277" s="287"/>
      <c r="TG277" s="287"/>
      <c r="TH277" s="287"/>
      <c r="TI277" s="287"/>
      <c r="TJ277" s="287"/>
      <c r="TK277" s="287"/>
      <c r="TL277" s="287"/>
      <c r="TM277" s="287"/>
      <c r="TN277" s="287"/>
      <c r="TO277" s="287"/>
      <c r="TP277" s="287"/>
      <c r="TQ277" s="287"/>
      <c r="TR277" s="287"/>
      <c r="TS277" s="287"/>
      <c r="TT277" s="287"/>
      <c r="TU277" s="287"/>
      <c r="TV277" s="287"/>
      <c r="TW277" s="287"/>
      <c r="TX277" s="287"/>
      <c r="TY277" s="287"/>
      <c r="TZ277" s="287"/>
      <c r="UA277" s="287"/>
      <c r="UB277" s="287"/>
      <c r="UC277" s="287"/>
      <c r="UD277" s="287"/>
      <c r="UE277" s="287"/>
      <c r="UF277" s="287"/>
      <c r="UG277" s="287"/>
      <c r="UH277" s="287"/>
      <c r="UI277" s="287"/>
      <c r="UJ277" s="287"/>
      <c r="UK277" s="287"/>
      <c r="UL277" s="287"/>
      <c r="UM277" s="287"/>
      <c r="UN277" s="287"/>
      <c r="UO277" s="287"/>
      <c r="UP277" s="287"/>
      <c r="UQ277" s="287"/>
      <c r="UR277" s="287"/>
      <c r="US277" s="287"/>
      <c r="UT277" s="287"/>
      <c r="UU277" s="287"/>
      <c r="UV277" s="287"/>
      <c r="UW277" s="287"/>
      <c r="UX277" s="287"/>
      <c r="UY277" s="287"/>
      <c r="UZ277" s="287"/>
      <c r="VA277" s="287"/>
      <c r="VB277" s="287"/>
      <c r="VC277" s="287"/>
      <c r="VD277" s="287"/>
      <c r="VE277" s="287"/>
      <c r="VF277" s="287"/>
      <c r="VG277" s="287"/>
      <c r="VH277" s="287"/>
      <c r="VI277" s="287"/>
      <c r="VJ277" s="287"/>
      <c r="VK277" s="287"/>
      <c r="VL277" s="287"/>
      <c r="VM277" s="287"/>
      <c r="VN277" s="287"/>
      <c r="VO277" s="287"/>
      <c r="VP277" s="287"/>
      <c r="VQ277" s="287"/>
      <c r="VR277" s="287"/>
      <c r="VS277" s="287"/>
      <c r="VT277" s="287"/>
      <c r="VU277" s="287"/>
      <c r="VV277" s="287"/>
      <c r="VW277" s="287"/>
      <c r="VX277" s="287"/>
      <c r="VY277" s="287"/>
      <c r="VZ277" s="287"/>
      <c r="WA277" s="287"/>
      <c r="WB277" s="287"/>
      <c r="WC277" s="287"/>
      <c r="WD277" s="287"/>
      <c r="WE277" s="287"/>
      <c r="WF277" s="287"/>
      <c r="WG277" s="287"/>
      <c r="WH277" s="287"/>
      <c r="WI277" s="287"/>
      <c r="WJ277" s="287"/>
      <c r="WK277" s="287"/>
      <c r="WL277" s="287"/>
      <c r="WM277" s="287"/>
      <c r="WN277" s="287"/>
      <c r="WO277" s="287"/>
      <c r="WP277" s="287"/>
      <c r="WQ277" s="287"/>
      <c r="WR277" s="287"/>
      <c r="WS277" s="287"/>
      <c r="WT277" s="287"/>
      <c r="WU277" s="287"/>
      <c r="WV277" s="287"/>
      <c r="WW277" s="287"/>
      <c r="WX277" s="287"/>
      <c r="WY277" s="287"/>
      <c r="WZ277" s="287"/>
      <c r="XA277" s="287"/>
      <c r="XB277" s="287"/>
      <c r="XC277" s="287"/>
      <c r="XD277" s="287"/>
      <c r="XE277" s="287"/>
      <c r="XF277" s="287"/>
      <c r="XG277" s="287"/>
      <c r="XH277" s="287"/>
      <c r="XI277" s="287"/>
      <c r="XJ277" s="287"/>
      <c r="XK277" s="287"/>
      <c r="XL277" s="287"/>
      <c r="XM277" s="287"/>
      <c r="XN277" s="287"/>
      <c r="XO277" s="287"/>
      <c r="XP277" s="287"/>
      <c r="XQ277" s="287"/>
      <c r="XR277" s="287"/>
      <c r="XS277" s="287"/>
      <c r="XT277" s="287"/>
      <c r="XU277" s="287"/>
      <c r="XV277" s="287"/>
      <c r="XW277" s="287"/>
      <c r="XX277" s="287"/>
      <c r="XY277" s="287"/>
      <c r="XZ277" s="287"/>
      <c r="YA277" s="287"/>
      <c r="YB277" s="287"/>
      <c r="YC277" s="287"/>
      <c r="YD277" s="287"/>
      <c r="YE277" s="287"/>
      <c r="YF277" s="287"/>
      <c r="YG277" s="287"/>
      <c r="YH277" s="287"/>
      <c r="YI277" s="287"/>
      <c r="YJ277" s="287"/>
      <c r="YK277" s="287"/>
      <c r="YL277" s="287"/>
      <c r="YM277" s="287"/>
      <c r="YN277" s="287"/>
      <c r="YO277" s="287"/>
      <c r="YP277" s="287"/>
      <c r="YQ277" s="287"/>
      <c r="YR277" s="287"/>
      <c r="YS277" s="287"/>
      <c r="YT277" s="287"/>
      <c r="YU277" s="287"/>
      <c r="YV277" s="287"/>
      <c r="YW277" s="287"/>
      <c r="YX277" s="287"/>
      <c r="YY277" s="287"/>
      <c r="YZ277" s="287"/>
      <c r="ZA277" s="287"/>
      <c r="ZB277" s="287"/>
      <c r="ZC277" s="287"/>
      <c r="ZD277" s="287"/>
      <c r="ZE277" s="287"/>
      <c r="ZF277" s="287"/>
      <c r="ZG277" s="287"/>
      <c r="ZH277" s="287"/>
      <c r="ZI277" s="287"/>
      <c r="ZJ277" s="287"/>
      <c r="ZK277" s="287"/>
      <c r="ZL277" s="287"/>
      <c r="ZM277" s="287"/>
      <c r="ZN277" s="287"/>
      <c r="ZO277" s="287"/>
      <c r="ZP277" s="287"/>
      <c r="ZQ277" s="287"/>
      <c r="ZR277" s="287"/>
      <c r="ZS277" s="287"/>
      <c r="ZT277" s="287"/>
      <c r="ZU277" s="287"/>
      <c r="ZV277" s="287"/>
      <c r="ZW277" s="287"/>
      <c r="ZX277" s="287"/>
      <c r="ZY277" s="287"/>
      <c r="ZZ277" s="287"/>
      <c r="AAA277" s="287"/>
      <c r="AAB277" s="287"/>
      <c r="AAC277" s="287"/>
      <c r="AAD277" s="287"/>
      <c r="AAE277" s="287"/>
      <c r="AAF277" s="287"/>
      <c r="AAG277" s="287"/>
      <c r="AAH277" s="287"/>
      <c r="AAI277" s="287"/>
      <c r="AAJ277" s="287"/>
      <c r="AAK277" s="287"/>
      <c r="AAL277" s="287"/>
      <c r="AAM277" s="287"/>
      <c r="AAN277" s="287"/>
      <c r="AAO277" s="287"/>
      <c r="AAP277" s="287"/>
      <c r="AAQ277" s="287"/>
      <c r="AAR277" s="287"/>
      <c r="AAS277" s="287"/>
      <c r="AAT277" s="287"/>
      <c r="AAU277" s="287"/>
      <c r="AAV277" s="287"/>
      <c r="AAW277" s="287"/>
      <c r="AAX277" s="287"/>
      <c r="AAY277" s="287"/>
      <c r="AAZ277" s="287"/>
      <c r="ABA277" s="287"/>
      <c r="ABB277" s="287"/>
      <c r="ABC277" s="287"/>
      <c r="ABD277" s="287"/>
      <c r="ABE277" s="287"/>
      <c r="ABF277" s="287"/>
      <c r="ABG277" s="287"/>
      <c r="ABH277" s="287"/>
      <c r="ABI277" s="287"/>
      <c r="ABJ277" s="287"/>
      <c r="ABK277" s="287"/>
      <c r="ABL277" s="287"/>
      <c r="ABM277" s="287"/>
      <c r="ABN277" s="287"/>
      <c r="ABO277" s="287"/>
      <c r="ABP277" s="287"/>
      <c r="ABQ277" s="287"/>
      <c r="ABR277" s="287"/>
      <c r="ABS277" s="287"/>
      <c r="ABT277" s="287"/>
      <c r="ABU277" s="287"/>
      <c r="ABV277" s="287"/>
      <c r="ABW277" s="287"/>
      <c r="ABX277" s="287"/>
      <c r="ABY277" s="287"/>
      <c r="ABZ277" s="287"/>
      <c r="ACA277" s="287"/>
      <c r="ACB277" s="287"/>
      <c r="ACC277" s="287"/>
      <c r="ACD277" s="287"/>
      <c r="ACE277" s="287"/>
      <c r="ACF277" s="287"/>
      <c r="ACG277" s="287"/>
      <c r="ACH277" s="287"/>
      <c r="ACI277" s="287"/>
      <c r="ACJ277" s="287"/>
      <c r="ACK277" s="287"/>
      <c r="ACL277" s="287"/>
      <c r="ACM277" s="287"/>
      <c r="ACN277" s="287"/>
      <c r="ACO277" s="287"/>
      <c r="ACP277" s="287"/>
      <c r="ACQ277" s="287"/>
      <c r="ACR277" s="287"/>
      <c r="ACS277" s="287"/>
      <c r="ACT277" s="287"/>
      <c r="ACU277" s="287"/>
      <c r="ACV277" s="287"/>
      <c r="ACW277" s="287"/>
      <c r="ACX277" s="287"/>
      <c r="ACY277" s="287"/>
      <c r="ACZ277" s="287"/>
      <c r="ADA277" s="287"/>
      <c r="ADB277" s="287"/>
      <c r="ADC277" s="287"/>
      <c r="ADD277" s="287"/>
      <c r="ADE277" s="287"/>
      <c r="ADF277" s="287"/>
      <c r="ADG277" s="287"/>
      <c r="ADH277" s="287"/>
      <c r="ADI277" s="287"/>
      <c r="ADJ277" s="287"/>
      <c r="ADK277" s="287"/>
      <c r="ADL277" s="287"/>
      <c r="ADM277" s="287"/>
      <c r="ADN277" s="287"/>
      <c r="ADO277" s="287"/>
      <c r="ADP277" s="287"/>
      <c r="ADQ277" s="287"/>
      <c r="ADR277" s="287"/>
      <c r="ADS277" s="287"/>
      <c r="ADT277" s="287"/>
      <c r="ADU277" s="287"/>
      <c r="ADV277" s="287"/>
      <c r="ADW277" s="287"/>
      <c r="ADX277" s="287"/>
      <c r="ADY277" s="287"/>
      <c r="ADZ277" s="287"/>
      <c r="AEA277" s="287"/>
      <c r="AEB277" s="287"/>
      <c r="AEC277" s="287"/>
      <c r="AED277" s="287"/>
      <c r="AEE277" s="287"/>
      <c r="AEF277" s="287"/>
      <c r="AEG277" s="287"/>
      <c r="AEH277" s="287"/>
      <c r="AEI277" s="287"/>
      <c r="AEJ277" s="287"/>
      <c r="AEK277" s="287"/>
      <c r="AEL277" s="287"/>
      <c r="AEM277" s="287"/>
      <c r="AEN277" s="287"/>
      <c r="AEO277" s="287"/>
      <c r="AEP277" s="287"/>
      <c r="AEQ277" s="287"/>
      <c r="AER277" s="287"/>
      <c r="AES277" s="287"/>
      <c r="AET277" s="287"/>
      <c r="AEU277" s="287"/>
      <c r="AEV277" s="287"/>
      <c r="AEW277" s="287"/>
      <c r="AEX277" s="287"/>
      <c r="AEY277" s="287"/>
      <c r="AEZ277" s="287"/>
      <c r="AFA277" s="287"/>
      <c r="AFB277" s="287"/>
      <c r="AFC277" s="287"/>
      <c r="AFD277" s="287"/>
      <c r="AFE277" s="287"/>
      <c r="AFF277" s="287"/>
      <c r="AFG277" s="287"/>
      <c r="AFH277" s="287"/>
      <c r="AFI277" s="287"/>
      <c r="AFJ277" s="287"/>
      <c r="AFK277" s="287"/>
      <c r="AFL277" s="287"/>
      <c r="AFM277" s="287"/>
      <c r="AFN277" s="287"/>
      <c r="AFO277" s="287"/>
      <c r="AFP277" s="287"/>
      <c r="AFQ277" s="287"/>
      <c r="AFR277" s="287"/>
      <c r="AFS277" s="287"/>
      <c r="AFT277" s="287"/>
      <c r="AFU277" s="287"/>
      <c r="AFV277" s="287"/>
      <c r="AFW277" s="287"/>
      <c r="AFX277" s="287"/>
      <c r="AFY277" s="287"/>
      <c r="AFZ277" s="287"/>
      <c r="AGA277" s="287"/>
      <c r="AGB277" s="287"/>
      <c r="AGC277" s="287"/>
      <c r="AGD277" s="287"/>
      <c r="AGE277" s="287"/>
      <c r="AGF277" s="287"/>
      <c r="AGG277" s="287"/>
      <c r="AGH277" s="287"/>
      <c r="AGI277" s="287"/>
      <c r="AGJ277" s="287"/>
      <c r="AGK277" s="287"/>
      <c r="AGL277" s="287"/>
      <c r="AGM277" s="287"/>
      <c r="AGN277" s="287"/>
      <c r="AGO277" s="287"/>
      <c r="AGP277" s="287"/>
      <c r="AGQ277" s="287"/>
      <c r="AGR277" s="287"/>
      <c r="AGS277" s="287"/>
      <c r="AGT277" s="287"/>
      <c r="AGU277" s="287"/>
      <c r="AGV277" s="287"/>
      <c r="AGW277" s="287"/>
      <c r="AGX277" s="287"/>
      <c r="AGY277" s="287"/>
      <c r="AGZ277" s="287"/>
      <c r="AHA277" s="287"/>
      <c r="AHB277" s="287"/>
      <c r="AHC277" s="287"/>
      <c r="AHD277" s="287"/>
      <c r="AHE277" s="287"/>
      <c r="AHF277" s="287"/>
      <c r="AHG277" s="287"/>
      <c r="AHH277" s="287"/>
      <c r="AHI277" s="287"/>
      <c r="AHJ277" s="287"/>
      <c r="AHK277" s="287"/>
      <c r="AHL277" s="287"/>
      <c r="AHM277" s="287"/>
      <c r="AHN277" s="287"/>
      <c r="AHO277" s="287"/>
      <c r="AHP277" s="287"/>
      <c r="AHQ277" s="287"/>
      <c r="AHR277" s="287"/>
      <c r="AHS277" s="287"/>
      <c r="AHT277" s="287"/>
      <c r="AHU277" s="287"/>
      <c r="AHV277" s="287"/>
      <c r="AHW277" s="287"/>
      <c r="AHX277" s="287"/>
      <c r="AHY277" s="287"/>
      <c r="AHZ277" s="287"/>
      <c r="AIA277" s="287"/>
      <c r="AIB277" s="287"/>
      <c r="AIC277" s="287"/>
      <c r="AID277" s="287"/>
      <c r="AIE277" s="287"/>
      <c r="AIF277" s="287"/>
      <c r="AIG277" s="287"/>
      <c r="AIH277" s="287"/>
      <c r="AII277" s="287"/>
      <c r="AIJ277" s="287"/>
      <c r="AIK277" s="287"/>
      <c r="AIL277" s="287"/>
      <c r="AIM277" s="287"/>
      <c r="AIN277" s="287"/>
      <c r="AIO277" s="287"/>
      <c r="AIP277" s="287"/>
      <c r="AIQ277" s="287"/>
      <c r="AIR277" s="287"/>
      <c r="AIS277" s="287"/>
      <c r="AIT277" s="287"/>
      <c r="AIU277" s="287"/>
      <c r="AIV277" s="287"/>
      <c r="AIW277" s="287"/>
      <c r="AIX277" s="287"/>
      <c r="AIY277" s="287"/>
      <c r="AIZ277" s="287"/>
      <c r="AJA277" s="287"/>
      <c r="AJB277" s="287"/>
      <c r="AJC277" s="287"/>
      <c r="AJD277" s="287"/>
      <c r="AJE277" s="287"/>
      <c r="AJF277" s="287"/>
      <c r="AJG277" s="287"/>
      <c r="AJH277" s="287"/>
      <c r="AJI277" s="287"/>
      <c r="AJJ277" s="287"/>
      <c r="AJK277" s="287"/>
      <c r="AJL277" s="287"/>
      <c r="AJM277" s="287"/>
      <c r="AJN277" s="287"/>
      <c r="AJO277" s="287"/>
      <c r="AJP277" s="287"/>
      <c r="AJQ277" s="287"/>
      <c r="AJR277" s="287"/>
      <c r="AJS277" s="287"/>
      <c r="AJT277" s="287"/>
      <c r="AJU277" s="287"/>
      <c r="AJV277" s="287"/>
      <c r="AJW277" s="287"/>
      <c r="AJX277" s="287"/>
      <c r="AJY277" s="287"/>
      <c r="AJZ277" s="287"/>
      <c r="AKA277" s="287"/>
      <c r="AKB277" s="287"/>
      <c r="AKC277" s="287"/>
      <c r="AKD277" s="287"/>
      <c r="AKE277" s="287"/>
      <c r="AKF277" s="287"/>
      <c r="AKG277" s="287"/>
      <c r="AKH277" s="287"/>
      <c r="AKI277" s="287"/>
      <c r="AKJ277" s="287"/>
      <c r="AKK277" s="287"/>
      <c r="AKL277" s="287"/>
      <c r="AKM277" s="287"/>
      <c r="AKN277" s="287"/>
      <c r="AKO277" s="287"/>
      <c r="AKP277" s="287"/>
      <c r="AKQ277" s="287"/>
      <c r="AKR277" s="287"/>
      <c r="AKS277" s="287"/>
      <c r="AKT277" s="287"/>
      <c r="AKU277" s="287"/>
      <c r="AKV277" s="287"/>
      <c r="AKW277" s="287"/>
      <c r="AKX277" s="287"/>
      <c r="AKY277" s="287"/>
      <c r="AKZ277" s="287"/>
      <c r="ALA277" s="287"/>
      <c r="ALB277" s="287"/>
      <c r="ALC277" s="287"/>
      <c r="ALD277" s="287"/>
      <c r="ALE277" s="287"/>
      <c r="ALF277" s="287"/>
      <c r="ALG277" s="287"/>
      <c r="ALH277" s="287"/>
      <c r="ALI277" s="287"/>
      <c r="ALJ277" s="287"/>
      <c r="ALK277" s="287"/>
      <c r="ALL277" s="287"/>
      <c r="ALM277" s="287"/>
      <c r="ALN277" s="287"/>
      <c r="ALO277" s="287"/>
      <c r="ALP277" s="287"/>
      <c r="ALQ277" s="287"/>
      <c r="ALR277" s="287"/>
      <c r="ALS277" s="287"/>
      <c r="ALT277" s="287"/>
      <c r="ALU277" s="287"/>
      <c r="ALV277" s="287"/>
      <c r="ALW277" s="287"/>
      <c r="ALX277" s="287"/>
      <c r="ALY277" s="287"/>
      <c r="ALZ277" s="287"/>
      <c r="AMA277" s="287"/>
      <c r="AMB277" s="287"/>
      <c r="AMC277" s="287"/>
      <c r="AMD277" s="287"/>
      <c r="AME277" s="287"/>
      <c r="AMF277" s="287"/>
      <c r="AMG277" s="287"/>
      <c r="AMH277" s="287"/>
      <c r="AMI277" s="287"/>
      <c r="AMJ277" s="287"/>
      <c r="AMK277" s="287"/>
      <c r="AML277" s="287"/>
      <c r="AMM277" s="287"/>
      <c r="AMN277" s="287"/>
      <c r="AMO277" s="287"/>
      <c r="AMP277" s="287"/>
      <c r="AMQ277" s="287"/>
      <c r="AMR277" s="287"/>
      <c r="AMS277" s="287"/>
      <c r="AMT277" s="287"/>
      <c r="AMU277" s="287"/>
      <c r="AMV277" s="287"/>
      <c r="AMW277" s="287"/>
      <c r="AMX277" s="287"/>
      <c r="AMY277" s="287"/>
      <c r="AMZ277" s="287"/>
      <c r="ANA277" s="287"/>
      <c r="ANB277" s="287"/>
      <c r="ANC277" s="287"/>
      <c r="AND277" s="287"/>
      <c r="ANE277" s="287"/>
      <c r="ANF277" s="287"/>
      <c r="ANG277" s="287"/>
      <c r="ANH277" s="287"/>
      <c r="ANI277" s="287"/>
      <c r="ANJ277" s="287"/>
      <c r="ANK277" s="287"/>
      <c r="ANL277" s="287"/>
      <c r="ANM277" s="287"/>
      <c r="ANN277" s="287"/>
      <c r="ANO277" s="287"/>
      <c r="ANP277" s="287"/>
      <c r="ANQ277" s="287"/>
      <c r="ANR277" s="287"/>
      <c r="ANS277" s="287"/>
      <c r="ANT277" s="287"/>
      <c r="ANU277" s="287"/>
      <c r="ANV277" s="287"/>
      <c r="ANW277" s="287"/>
      <c r="ANX277" s="287"/>
      <c r="ANY277" s="287"/>
      <c r="ANZ277" s="287"/>
      <c r="AOA277" s="287"/>
      <c r="AOB277" s="287"/>
      <c r="AOC277" s="287"/>
      <c r="AOD277" s="287"/>
      <c r="AOE277" s="287"/>
      <c r="AOF277" s="287"/>
      <c r="AOG277" s="287"/>
      <c r="AOH277" s="287"/>
      <c r="AOI277" s="287"/>
      <c r="AOJ277" s="287"/>
      <c r="AOK277" s="287"/>
      <c r="AOL277" s="287"/>
      <c r="AOM277" s="287"/>
      <c r="AON277" s="287"/>
      <c r="AOO277" s="287"/>
      <c r="AOP277" s="287"/>
      <c r="AOQ277" s="287"/>
      <c r="AOR277" s="287"/>
      <c r="AOS277" s="287"/>
      <c r="AOT277" s="287"/>
      <c r="AOU277" s="287"/>
      <c r="AOV277" s="287"/>
      <c r="AOW277" s="287"/>
      <c r="AOX277" s="287"/>
      <c r="AOY277" s="287"/>
      <c r="AOZ277" s="287"/>
      <c r="APA277" s="287"/>
      <c r="APB277" s="287"/>
      <c r="APC277" s="287"/>
      <c r="APD277" s="287"/>
      <c r="APE277" s="287"/>
      <c r="APF277" s="287"/>
      <c r="APG277" s="287"/>
      <c r="APH277" s="287"/>
      <c r="API277" s="287"/>
      <c r="APJ277" s="287"/>
      <c r="APK277" s="287"/>
      <c r="APL277" s="287"/>
      <c r="APM277" s="287"/>
      <c r="APN277" s="287"/>
      <c r="APO277" s="287"/>
      <c r="APP277" s="287"/>
      <c r="APQ277" s="287"/>
      <c r="APR277" s="287"/>
      <c r="APS277" s="287"/>
      <c r="APT277" s="287"/>
      <c r="APU277" s="287"/>
      <c r="APV277" s="287"/>
      <c r="APW277" s="287"/>
      <c r="APX277" s="287"/>
      <c r="APY277" s="287"/>
      <c r="APZ277" s="287"/>
      <c r="AQA277" s="287"/>
      <c r="AQB277" s="287"/>
      <c r="AQC277" s="287"/>
      <c r="AQD277" s="287"/>
      <c r="AQE277" s="287"/>
      <c r="AQF277" s="287"/>
      <c r="AQG277" s="287"/>
      <c r="AQH277" s="287"/>
      <c r="AQI277" s="287"/>
      <c r="AQJ277" s="287"/>
      <c r="AQK277" s="287"/>
      <c r="AQL277" s="287"/>
      <c r="AQM277" s="287"/>
      <c r="AQN277" s="287"/>
      <c r="AQO277" s="287"/>
      <c r="AQP277" s="287"/>
      <c r="AQQ277" s="287"/>
      <c r="AQR277" s="287"/>
      <c r="AQS277" s="287"/>
      <c r="AQT277" s="287"/>
      <c r="AQU277" s="287"/>
      <c r="AQV277" s="287"/>
      <c r="AQW277" s="287"/>
      <c r="AQX277" s="287"/>
      <c r="AQY277" s="287"/>
      <c r="AQZ277" s="287"/>
      <c r="ARA277" s="287"/>
      <c r="ARB277" s="287"/>
      <c r="ARC277" s="287"/>
      <c r="ARD277" s="287"/>
      <c r="ARE277" s="287"/>
      <c r="ARF277" s="287"/>
      <c r="ARG277" s="287"/>
      <c r="ARH277" s="287"/>
      <c r="ARI277" s="287"/>
      <c r="ARJ277" s="287"/>
      <c r="ARK277" s="287"/>
      <c r="ARL277" s="287"/>
      <c r="ARM277" s="287"/>
      <c r="ARN277" s="287"/>
      <c r="ARO277" s="287"/>
      <c r="ARP277" s="287"/>
      <c r="ARQ277" s="287"/>
      <c r="ARR277" s="287"/>
      <c r="ARS277" s="287"/>
      <c r="ART277" s="287"/>
      <c r="ARU277" s="287"/>
      <c r="ARV277" s="287"/>
      <c r="ARW277" s="287"/>
      <c r="ARX277" s="287"/>
      <c r="ARY277" s="287"/>
      <c r="ARZ277" s="287"/>
      <c r="ASA277" s="287"/>
      <c r="ASB277" s="287"/>
      <c r="ASC277" s="287"/>
      <c r="ASD277" s="287"/>
      <c r="ASE277" s="287"/>
      <c r="ASF277" s="287"/>
      <c r="ASG277" s="287"/>
      <c r="ASH277" s="287"/>
      <c r="ASI277" s="287"/>
      <c r="ASJ277" s="287"/>
      <c r="ASK277" s="287"/>
      <c r="ASL277" s="287"/>
      <c r="ASM277" s="287"/>
      <c r="ASN277" s="287"/>
      <c r="ASO277" s="287"/>
      <c r="ASP277" s="287"/>
      <c r="ASQ277" s="287"/>
      <c r="ASR277" s="287"/>
      <c r="ASS277" s="287"/>
      <c r="AST277" s="287"/>
      <c r="ASU277" s="287"/>
      <c r="ASV277" s="287"/>
      <c r="ASW277" s="287"/>
      <c r="ASX277" s="287"/>
      <c r="ASY277" s="287"/>
      <c r="ASZ277" s="287"/>
      <c r="ATA277" s="287"/>
      <c r="ATB277" s="287"/>
      <c r="ATC277" s="287"/>
      <c r="ATD277" s="287"/>
      <c r="ATE277" s="287"/>
      <c r="ATF277" s="287"/>
      <c r="ATG277" s="287"/>
      <c r="ATH277" s="287"/>
      <c r="ATI277" s="287"/>
      <c r="ATJ277" s="287"/>
      <c r="ATK277" s="287"/>
      <c r="ATL277" s="287"/>
      <c r="ATM277" s="287"/>
      <c r="ATN277" s="287"/>
      <c r="ATO277" s="287"/>
      <c r="ATP277" s="287"/>
      <c r="ATQ277" s="287"/>
      <c r="ATR277" s="287"/>
      <c r="ATS277" s="287"/>
      <c r="ATT277" s="287"/>
      <c r="ATU277" s="287"/>
      <c r="ATV277" s="287"/>
      <c r="ATW277" s="287"/>
      <c r="ATX277" s="287"/>
      <c r="ATY277" s="287"/>
      <c r="ATZ277" s="287"/>
      <c r="AUA277" s="287"/>
      <c r="AUB277" s="287"/>
      <c r="AUC277" s="287"/>
      <c r="AUD277" s="287"/>
      <c r="AUE277" s="287"/>
      <c r="AUF277" s="287"/>
      <c r="AUG277" s="287"/>
      <c r="AUH277" s="287"/>
      <c r="AUI277" s="287"/>
      <c r="AUJ277" s="287"/>
      <c r="AUK277" s="287"/>
      <c r="AUL277" s="287"/>
      <c r="AUM277" s="287"/>
      <c r="AUN277" s="287"/>
      <c r="AUO277" s="287"/>
      <c r="AUP277" s="287"/>
      <c r="AUQ277" s="287"/>
      <c r="AUR277" s="287"/>
      <c r="AUS277" s="287"/>
      <c r="AUT277" s="287"/>
      <c r="AUU277" s="287"/>
      <c r="AUV277" s="287"/>
      <c r="AUW277" s="287"/>
      <c r="AUX277" s="287"/>
      <c r="AUY277" s="287"/>
      <c r="AUZ277" s="287"/>
      <c r="AVA277" s="287"/>
      <c r="AVB277" s="287"/>
      <c r="AVC277" s="287"/>
      <c r="AVD277" s="287"/>
      <c r="AVE277" s="287"/>
      <c r="AVF277" s="287"/>
      <c r="AVG277" s="287"/>
      <c r="AVH277" s="287"/>
      <c r="AVI277" s="287"/>
      <c r="AVJ277" s="287"/>
      <c r="AVK277" s="287"/>
      <c r="AVL277" s="287"/>
      <c r="AVM277" s="287"/>
      <c r="AVN277" s="287"/>
      <c r="AVO277" s="287"/>
      <c r="AVP277" s="287"/>
      <c r="AVQ277" s="287"/>
      <c r="AVR277" s="287"/>
      <c r="AVS277" s="287"/>
      <c r="AVT277" s="287"/>
      <c r="AVU277" s="287"/>
      <c r="AVV277" s="287"/>
      <c r="AVW277" s="287"/>
      <c r="AVX277" s="287"/>
      <c r="AVY277" s="287"/>
      <c r="AVZ277" s="287"/>
      <c r="AWA277" s="287"/>
      <c r="AWB277" s="287"/>
      <c r="AWC277" s="287"/>
      <c r="AWD277" s="287"/>
      <c r="AWE277" s="287"/>
      <c r="AWF277" s="287"/>
      <c r="AWG277" s="287"/>
      <c r="AWH277" s="287"/>
      <c r="AWI277" s="287"/>
      <c r="AWJ277" s="287"/>
      <c r="AWK277" s="287"/>
      <c r="AWL277" s="287"/>
      <c r="AWM277" s="287"/>
      <c r="AWN277" s="287"/>
      <c r="AWO277" s="287"/>
      <c r="AWP277" s="287"/>
      <c r="AWQ277" s="287"/>
      <c r="AWR277" s="287"/>
      <c r="AWS277" s="287"/>
      <c r="AWT277" s="287"/>
      <c r="AWU277" s="287"/>
      <c r="AWV277" s="287"/>
      <c r="AWW277" s="287"/>
      <c r="AWX277" s="287"/>
      <c r="AWY277" s="287"/>
      <c r="AWZ277" s="287"/>
      <c r="AXA277" s="287"/>
      <c r="AXB277" s="287"/>
      <c r="AXC277" s="287"/>
      <c r="AXD277" s="287"/>
      <c r="AXE277" s="287"/>
      <c r="AXF277" s="287"/>
      <c r="AXG277" s="287"/>
      <c r="AXH277" s="287"/>
      <c r="AXI277" s="287"/>
      <c r="AXJ277" s="287"/>
      <c r="AXK277" s="287"/>
      <c r="AXL277" s="287"/>
      <c r="AXM277" s="287"/>
      <c r="AXN277" s="287"/>
      <c r="AXO277" s="287"/>
      <c r="AXP277" s="287"/>
      <c r="AXQ277" s="287"/>
      <c r="AXR277" s="287"/>
      <c r="AXS277" s="287"/>
      <c r="AXT277" s="287"/>
      <c r="AXU277" s="287"/>
      <c r="AXV277" s="287"/>
      <c r="AXW277" s="287"/>
      <c r="AXX277" s="287"/>
      <c r="AXY277" s="287"/>
      <c r="AXZ277" s="287"/>
      <c r="AYA277" s="287"/>
      <c r="AYB277" s="287"/>
      <c r="AYC277" s="287"/>
      <c r="AYD277" s="287"/>
      <c r="AYE277" s="287"/>
      <c r="AYF277" s="287"/>
      <c r="AYG277" s="287"/>
      <c r="AYH277" s="287"/>
      <c r="AYI277" s="287"/>
      <c r="AYJ277" s="287"/>
      <c r="AYK277" s="287"/>
      <c r="AYL277" s="287"/>
      <c r="AYM277" s="287"/>
      <c r="AYN277" s="287"/>
      <c r="AYO277" s="287"/>
      <c r="AYP277" s="287"/>
      <c r="AYQ277" s="287"/>
      <c r="AYR277" s="287"/>
      <c r="AYS277" s="287"/>
      <c r="AYT277" s="287"/>
      <c r="AYU277" s="287"/>
      <c r="AYV277" s="287"/>
      <c r="AYW277" s="287"/>
      <c r="AYX277" s="287"/>
      <c r="AYY277" s="287"/>
      <c r="AYZ277" s="287"/>
      <c r="AZA277" s="287"/>
      <c r="AZB277" s="287"/>
      <c r="AZC277" s="287"/>
      <c r="AZD277" s="287"/>
      <c r="AZE277" s="287"/>
      <c r="AZF277" s="287"/>
      <c r="AZG277" s="287"/>
      <c r="AZH277" s="287"/>
      <c r="AZI277" s="287"/>
      <c r="AZJ277" s="287"/>
      <c r="AZK277" s="287"/>
      <c r="AZL277" s="287"/>
      <c r="AZM277" s="287"/>
      <c r="AZN277" s="287"/>
      <c r="AZO277" s="287"/>
      <c r="AZP277" s="287"/>
      <c r="AZQ277" s="287"/>
      <c r="AZR277" s="287"/>
      <c r="AZS277" s="287"/>
      <c r="AZT277" s="287"/>
      <c r="AZU277" s="287"/>
      <c r="AZV277" s="287"/>
      <c r="AZW277" s="287"/>
      <c r="AZX277" s="287"/>
      <c r="AZY277" s="287"/>
      <c r="AZZ277" s="287"/>
      <c r="BAA277" s="287"/>
      <c r="BAB277" s="287"/>
      <c r="BAC277" s="287"/>
      <c r="BAD277" s="287"/>
      <c r="BAE277" s="287"/>
      <c r="BAF277" s="287"/>
      <c r="BAG277" s="287"/>
      <c r="BAH277" s="287"/>
      <c r="BAI277" s="287"/>
      <c r="BAJ277" s="287"/>
      <c r="BAK277" s="287"/>
      <c r="BAL277" s="287"/>
      <c r="BAM277" s="287"/>
      <c r="BAN277" s="287"/>
      <c r="BAO277" s="287"/>
      <c r="BAP277" s="287"/>
      <c r="BAQ277" s="287"/>
      <c r="BAR277" s="287"/>
      <c r="BAS277" s="287"/>
      <c r="BAT277" s="287"/>
      <c r="BAU277" s="287"/>
      <c r="BAV277" s="287"/>
      <c r="BAW277" s="287"/>
      <c r="BAX277" s="287"/>
      <c r="BAY277" s="287"/>
      <c r="BAZ277" s="287"/>
      <c r="BBA277" s="287"/>
      <c r="BBB277" s="287"/>
      <c r="BBC277" s="287"/>
      <c r="BBD277" s="287"/>
      <c r="BBE277" s="287"/>
      <c r="BBF277" s="287"/>
      <c r="BBG277" s="287"/>
      <c r="BBH277" s="287"/>
      <c r="BBI277" s="287"/>
      <c r="BBJ277" s="287"/>
      <c r="BBK277" s="287"/>
      <c r="BBL277" s="287"/>
      <c r="BBM277" s="287"/>
      <c r="BBN277" s="287"/>
      <c r="BBO277" s="287"/>
      <c r="BBP277" s="287"/>
      <c r="BBQ277" s="287"/>
      <c r="BBR277" s="287"/>
      <c r="BBS277" s="287"/>
      <c r="BBT277" s="287"/>
      <c r="BBU277" s="287"/>
      <c r="BBV277" s="287"/>
      <c r="BBW277" s="287"/>
      <c r="BBX277" s="287"/>
      <c r="BBY277" s="287"/>
      <c r="BBZ277" s="287"/>
      <c r="BCA277" s="287"/>
      <c r="BCB277" s="287"/>
      <c r="BCC277" s="287"/>
      <c r="BCD277" s="287"/>
      <c r="BCE277" s="287"/>
      <c r="BCF277" s="287"/>
      <c r="BCG277" s="287"/>
      <c r="BCH277" s="287"/>
      <c r="BCI277" s="287"/>
      <c r="BCJ277" s="287"/>
      <c r="BCK277" s="287"/>
      <c r="BCL277" s="287"/>
      <c r="BCM277" s="287"/>
      <c r="BCN277" s="287"/>
      <c r="BCO277" s="287"/>
      <c r="BCP277" s="287"/>
      <c r="BCQ277" s="287"/>
      <c r="BCR277" s="287"/>
      <c r="BCS277" s="287"/>
      <c r="BCT277" s="287"/>
      <c r="BCU277" s="287"/>
      <c r="BCV277" s="287"/>
      <c r="BCW277" s="287"/>
      <c r="BCX277" s="287"/>
      <c r="BCY277" s="287"/>
      <c r="BCZ277" s="287"/>
      <c r="BDA277" s="287"/>
      <c r="BDB277" s="287"/>
      <c r="BDC277" s="287"/>
      <c r="BDD277" s="287"/>
      <c r="BDE277" s="287"/>
      <c r="BDF277" s="287"/>
      <c r="BDG277" s="287"/>
      <c r="BDH277" s="287"/>
      <c r="BDI277" s="287"/>
      <c r="BDJ277" s="287"/>
      <c r="BDK277" s="287"/>
      <c r="BDL277" s="287"/>
      <c r="BDM277" s="287"/>
      <c r="BDN277" s="287"/>
      <c r="BDO277" s="287"/>
      <c r="BDP277" s="287"/>
      <c r="BDQ277" s="287"/>
      <c r="BDR277" s="287"/>
      <c r="BDS277" s="287"/>
      <c r="BDT277" s="287"/>
      <c r="BDU277" s="287"/>
      <c r="BDV277" s="287"/>
      <c r="BDW277" s="287"/>
      <c r="BDX277" s="287"/>
      <c r="BDY277" s="287"/>
      <c r="BDZ277" s="287"/>
      <c r="BEA277" s="287"/>
      <c r="BEB277" s="287"/>
      <c r="BEC277" s="287"/>
      <c r="BED277" s="287"/>
      <c r="BEE277" s="287"/>
      <c r="BEF277" s="287"/>
      <c r="BEG277" s="287"/>
      <c r="BEH277" s="287"/>
      <c r="BEI277" s="287"/>
      <c r="BEJ277" s="287"/>
      <c r="BEK277" s="287"/>
      <c r="BEL277" s="287"/>
      <c r="BEM277" s="287"/>
      <c r="BEN277" s="287"/>
      <c r="BEO277" s="287"/>
      <c r="BEP277" s="287"/>
      <c r="BEQ277" s="287"/>
      <c r="BER277" s="287"/>
      <c r="BES277" s="287"/>
      <c r="BET277" s="287"/>
      <c r="BEU277" s="287"/>
      <c r="BEV277" s="287"/>
      <c r="BEW277" s="287"/>
      <c r="BEX277" s="287"/>
      <c r="BEY277" s="287"/>
      <c r="BEZ277" s="287"/>
      <c r="BFA277" s="287"/>
      <c r="BFB277" s="287"/>
      <c r="BFC277" s="287"/>
      <c r="BFD277" s="287"/>
      <c r="BFE277" s="287"/>
      <c r="BFF277" s="287"/>
      <c r="BFG277" s="287"/>
      <c r="BFH277" s="287"/>
      <c r="BFI277" s="287"/>
      <c r="BFJ277" s="287"/>
      <c r="BFK277" s="287"/>
      <c r="BFL277" s="287"/>
      <c r="BFM277" s="287"/>
      <c r="BFN277" s="287"/>
      <c r="BFO277" s="287"/>
      <c r="BFP277" s="287"/>
      <c r="BFQ277" s="287"/>
      <c r="BFR277" s="287"/>
      <c r="BFS277" s="287"/>
      <c r="BFT277" s="287"/>
      <c r="BFU277" s="287"/>
      <c r="BFV277" s="287"/>
      <c r="BFW277" s="287"/>
      <c r="BFX277" s="287"/>
      <c r="BFY277" s="287"/>
      <c r="BFZ277" s="287"/>
      <c r="BGA277" s="287"/>
      <c r="BGB277" s="287"/>
      <c r="BGC277" s="287"/>
      <c r="BGD277" s="287"/>
      <c r="BGE277" s="287"/>
      <c r="BGF277" s="287"/>
      <c r="BGG277" s="287"/>
      <c r="BGH277" s="287"/>
      <c r="BGI277" s="287"/>
      <c r="BGJ277" s="287"/>
      <c r="BGK277" s="287"/>
      <c r="BGL277" s="287"/>
      <c r="BGM277" s="287"/>
      <c r="BGN277" s="287"/>
      <c r="BGO277" s="287"/>
      <c r="BGP277" s="287"/>
      <c r="BGQ277" s="287"/>
      <c r="BGR277" s="287"/>
      <c r="BGS277" s="287"/>
      <c r="BGT277" s="287"/>
      <c r="BGU277" s="287"/>
      <c r="BGV277" s="287"/>
      <c r="BGW277" s="287"/>
      <c r="BGX277" s="287"/>
      <c r="BGY277" s="287"/>
      <c r="BGZ277" s="287"/>
      <c r="BHA277" s="287"/>
      <c r="BHB277" s="287"/>
      <c r="BHC277" s="287"/>
      <c r="BHD277" s="287"/>
      <c r="BHE277" s="287"/>
      <c r="BHF277" s="287"/>
      <c r="BHG277" s="287"/>
      <c r="BHH277" s="287"/>
      <c r="BHI277" s="287"/>
      <c r="BHJ277" s="287"/>
      <c r="BHK277" s="287"/>
      <c r="BHL277" s="287"/>
      <c r="BHM277" s="287"/>
      <c r="BHN277" s="287"/>
      <c r="BHO277" s="287"/>
      <c r="BHP277" s="287"/>
      <c r="BHQ277" s="287"/>
      <c r="BHR277" s="287"/>
      <c r="BHS277" s="287"/>
      <c r="BHT277" s="287"/>
      <c r="BHU277" s="287"/>
      <c r="BHV277" s="287"/>
      <c r="BHW277" s="287"/>
      <c r="BHX277" s="287"/>
      <c r="BHY277" s="287"/>
      <c r="BHZ277" s="287"/>
      <c r="BIA277" s="287"/>
      <c r="BIB277" s="287"/>
      <c r="BIC277" s="287"/>
      <c r="BID277" s="287"/>
      <c r="BIE277" s="287"/>
      <c r="BIF277" s="287"/>
      <c r="BIG277" s="287"/>
      <c r="BIH277" s="287"/>
      <c r="BII277" s="287"/>
      <c r="BIJ277" s="287"/>
      <c r="BIK277" s="287"/>
      <c r="BIL277" s="287"/>
      <c r="BIM277" s="287"/>
      <c r="BIN277" s="287"/>
      <c r="BIO277" s="287"/>
      <c r="BIP277" s="287"/>
      <c r="BIQ277" s="287"/>
      <c r="BIR277" s="287"/>
      <c r="BIS277" s="287"/>
      <c r="BIT277" s="287"/>
      <c r="BIU277" s="287"/>
      <c r="BIV277" s="287"/>
      <c r="BIW277" s="287"/>
      <c r="BIX277" s="287"/>
      <c r="BIY277" s="287"/>
      <c r="BIZ277" s="287"/>
      <c r="BJA277" s="287"/>
      <c r="BJB277" s="287"/>
      <c r="BJC277" s="287"/>
      <c r="BJD277" s="287"/>
      <c r="BJE277" s="287"/>
      <c r="BJF277" s="287"/>
      <c r="BJG277" s="287"/>
      <c r="BJH277" s="287"/>
      <c r="BJI277" s="287"/>
      <c r="BJJ277" s="287"/>
      <c r="BJK277" s="287"/>
      <c r="BJL277" s="287"/>
      <c r="BJM277" s="287"/>
      <c r="BJN277" s="287"/>
      <c r="BJO277" s="287"/>
      <c r="BJP277" s="287"/>
      <c r="BJQ277" s="287"/>
      <c r="BJR277" s="287"/>
      <c r="BJS277" s="287"/>
      <c r="BJT277" s="287"/>
      <c r="BJU277" s="287"/>
      <c r="BJV277" s="287"/>
      <c r="BJW277" s="287"/>
      <c r="BJX277" s="287"/>
      <c r="BJY277" s="287"/>
      <c r="BJZ277" s="287"/>
      <c r="BKA277" s="287"/>
      <c r="BKB277" s="287"/>
      <c r="BKC277" s="287"/>
      <c r="BKD277" s="287"/>
      <c r="BKE277" s="287"/>
      <c r="BKF277" s="287"/>
      <c r="BKG277" s="287"/>
      <c r="BKH277" s="287"/>
      <c r="BKI277" s="287"/>
      <c r="BKJ277" s="287"/>
      <c r="BKK277" s="287"/>
      <c r="BKL277" s="287"/>
      <c r="BKM277" s="287"/>
      <c r="BKN277" s="287"/>
      <c r="BKO277" s="287"/>
      <c r="BKP277" s="287"/>
      <c r="BKQ277" s="287"/>
      <c r="BKR277" s="287"/>
      <c r="BKS277" s="287"/>
      <c r="BKT277" s="287"/>
      <c r="BKU277" s="287"/>
      <c r="BKV277" s="287"/>
      <c r="BKW277" s="287"/>
      <c r="BKX277" s="287"/>
      <c r="BKY277" s="287"/>
      <c r="BKZ277" s="287"/>
      <c r="BLA277" s="287"/>
      <c r="BLB277" s="287"/>
      <c r="BLC277" s="287"/>
      <c r="BLD277" s="287"/>
      <c r="BLE277" s="287"/>
      <c r="BLF277" s="287"/>
      <c r="BLG277" s="287"/>
      <c r="BLH277" s="287"/>
      <c r="BLI277" s="287"/>
      <c r="BLJ277" s="287"/>
      <c r="BLK277" s="287"/>
      <c r="BLL277" s="287"/>
      <c r="BLM277" s="287"/>
      <c r="BLN277" s="287"/>
      <c r="BLO277" s="287"/>
      <c r="BLP277" s="287"/>
      <c r="BLQ277" s="287"/>
      <c r="BLR277" s="287"/>
      <c r="BLS277" s="287"/>
      <c r="BLT277" s="287"/>
      <c r="BLU277" s="287"/>
      <c r="BLV277" s="287"/>
      <c r="BLW277" s="287"/>
      <c r="BLX277" s="287"/>
      <c r="BLY277" s="287"/>
      <c r="BLZ277" s="287"/>
      <c r="BMA277" s="287"/>
      <c r="BMB277" s="287"/>
      <c r="BMC277" s="287"/>
      <c r="BMD277" s="287"/>
      <c r="BME277" s="287"/>
      <c r="BMF277" s="287"/>
      <c r="BMG277" s="287"/>
      <c r="BMH277" s="287"/>
      <c r="BMI277" s="287"/>
      <c r="BMJ277" s="287"/>
      <c r="BMK277" s="287"/>
      <c r="BML277" s="287"/>
      <c r="BMM277" s="287"/>
      <c r="BMN277" s="287"/>
      <c r="BMO277" s="287"/>
      <c r="BMP277" s="287"/>
      <c r="BMQ277" s="287"/>
      <c r="BMR277" s="287"/>
      <c r="BMS277" s="287"/>
      <c r="BMT277" s="287"/>
      <c r="BMU277" s="287"/>
      <c r="BMV277" s="287"/>
      <c r="BMW277" s="287"/>
      <c r="BMX277" s="287"/>
      <c r="BMY277" s="287"/>
      <c r="BMZ277" s="287"/>
      <c r="BNA277" s="287"/>
      <c r="BNB277" s="287"/>
      <c r="BNC277" s="287"/>
      <c r="BND277" s="287"/>
      <c r="BNE277" s="287"/>
      <c r="BNF277" s="287"/>
      <c r="BNG277" s="287"/>
      <c r="BNH277" s="287"/>
      <c r="BNI277" s="287"/>
      <c r="BNJ277" s="287"/>
      <c r="BNK277" s="287"/>
      <c r="BNL277" s="287"/>
      <c r="BNM277" s="287"/>
      <c r="BNN277" s="287"/>
      <c r="BNO277" s="287"/>
      <c r="BNP277" s="287"/>
      <c r="BNQ277" s="287"/>
      <c r="BNR277" s="287"/>
      <c r="BNS277" s="287"/>
      <c r="BNT277" s="287"/>
      <c r="BNU277" s="287"/>
      <c r="BNV277" s="287"/>
      <c r="BNW277" s="287"/>
      <c r="BNX277" s="287"/>
      <c r="BNY277" s="287"/>
      <c r="BNZ277" s="287"/>
      <c r="BOA277" s="287"/>
      <c r="BOB277" s="287"/>
      <c r="BOC277" s="287"/>
      <c r="BOD277" s="287"/>
      <c r="BOE277" s="287"/>
      <c r="BOF277" s="287"/>
      <c r="BOG277" s="287"/>
      <c r="BOH277" s="287"/>
      <c r="BOI277" s="287"/>
      <c r="BOJ277" s="287"/>
      <c r="BOK277" s="287"/>
      <c r="BOL277" s="287"/>
      <c r="BOM277" s="287"/>
      <c r="BON277" s="287"/>
      <c r="BOO277" s="287"/>
      <c r="BOP277" s="287"/>
      <c r="BOQ277" s="287"/>
      <c r="BOR277" s="287"/>
      <c r="BOS277" s="287"/>
      <c r="BOT277" s="287"/>
      <c r="BOU277" s="287"/>
      <c r="BOV277" s="287"/>
      <c r="BOW277" s="287"/>
      <c r="BOX277" s="287"/>
      <c r="BOY277" s="287"/>
      <c r="BOZ277" s="287"/>
      <c r="BPA277" s="287"/>
      <c r="BPB277" s="287"/>
      <c r="BPC277" s="287"/>
      <c r="BPD277" s="287"/>
      <c r="BPE277" s="287"/>
      <c r="BPF277" s="287"/>
      <c r="BPG277" s="287"/>
      <c r="BPH277" s="287"/>
      <c r="BPI277" s="287"/>
      <c r="BPJ277" s="287"/>
      <c r="BPK277" s="287"/>
      <c r="BPL277" s="287"/>
      <c r="BPM277" s="287"/>
      <c r="BPN277" s="287"/>
      <c r="BPO277" s="287"/>
      <c r="BPP277" s="287"/>
      <c r="BPQ277" s="287"/>
      <c r="BPR277" s="287"/>
      <c r="BPS277" s="287"/>
      <c r="BPT277" s="287"/>
      <c r="BPU277" s="287"/>
      <c r="BPV277" s="287"/>
      <c r="BPW277" s="287"/>
      <c r="BPX277" s="287"/>
      <c r="BPY277" s="287"/>
      <c r="BPZ277" s="287"/>
      <c r="BQA277" s="287"/>
      <c r="BQB277" s="287"/>
      <c r="BQC277" s="287"/>
      <c r="BQD277" s="287"/>
      <c r="BQE277" s="287"/>
      <c r="BQF277" s="287"/>
      <c r="BQG277" s="287"/>
      <c r="BQH277" s="287"/>
      <c r="BQI277" s="287"/>
      <c r="BQJ277" s="287"/>
      <c r="BQK277" s="287"/>
      <c r="BQL277" s="287"/>
      <c r="BQM277" s="287"/>
      <c r="BQN277" s="287"/>
      <c r="BQO277" s="287"/>
      <c r="BQP277" s="287"/>
      <c r="BQQ277" s="287"/>
      <c r="BQR277" s="287"/>
      <c r="BQS277" s="287"/>
      <c r="BQT277" s="287"/>
      <c r="BQU277" s="287"/>
      <c r="BQV277" s="287"/>
      <c r="BQW277" s="287"/>
      <c r="BQX277" s="287"/>
      <c r="BQY277" s="287"/>
      <c r="BQZ277" s="287"/>
      <c r="BRA277" s="287"/>
      <c r="BRB277" s="287"/>
      <c r="BRC277" s="287"/>
      <c r="BRD277" s="287"/>
      <c r="BRE277" s="287"/>
      <c r="BRF277" s="287"/>
      <c r="BRG277" s="287"/>
      <c r="BRH277" s="287"/>
      <c r="BRI277" s="287"/>
      <c r="BRJ277" s="287"/>
      <c r="BRK277" s="287"/>
      <c r="BRL277" s="287"/>
      <c r="BRM277" s="287"/>
      <c r="BRN277" s="287"/>
      <c r="BRO277" s="287"/>
      <c r="BRP277" s="287"/>
      <c r="BRQ277" s="287"/>
      <c r="BRR277" s="287"/>
      <c r="BRS277" s="287"/>
      <c r="BRT277" s="287"/>
      <c r="BRU277" s="287"/>
      <c r="BRV277" s="287"/>
      <c r="BRW277" s="287"/>
      <c r="BRX277" s="287"/>
      <c r="BRY277" s="287"/>
      <c r="BRZ277" s="287"/>
      <c r="BSA277" s="287"/>
      <c r="BSB277" s="287"/>
      <c r="BSC277" s="287"/>
      <c r="BSD277" s="287"/>
      <c r="BSE277" s="287"/>
      <c r="BSF277" s="287"/>
      <c r="BSG277" s="287"/>
      <c r="BSH277" s="287"/>
      <c r="BSI277" s="287"/>
      <c r="BSJ277" s="287"/>
      <c r="BSK277" s="287"/>
      <c r="BSL277" s="287"/>
      <c r="BSM277" s="287"/>
      <c r="BSN277" s="287"/>
      <c r="BSO277" s="287"/>
      <c r="BSP277" s="287"/>
      <c r="BSQ277" s="287"/>
      <c r="BSR277" s="287"/>
      <c r="BSS277" s="287"/>
      <c r="BST277" s="287"/>
      <c r="BSU277" s="287"/>
      <c r="BSV277" s="287"/>
      <c r="BSW277" s="287"/>
      <c r="BSX277" s="287"/>
      <c r="BSY277" s="287"/>
      <c r="BSZ277" s="287"/>
      <c r="BTA277" s="287"/>
      <c r="BTB277" s="287"/>
      <c r="BTC277" s="287"/>
      <c r="BTD277" s="287"/>
      <c r="BTE277" s="287"/>
      <c r="BTF277" s="287"/>
      <c r="BTG277" s="287"/>
      <c r="BTH277" s="287"/>
      <c r="BTI277" s="287"/>
      <c r="BTJ277" s="287"/>
      <c r="BTK277" s="287"/>
      <c r="BTL277" s="287"/>
      <c r="BTM277" s="287"/>
      <c r="BTN277" s="287"/>
      <c r="BTO277" s="287"/>
      <c r="BTP277" s="287"/>
      <c r="BTQ277" s="287"/>
      <c r="BTR277" s="287"/>
      <c r="BTS277" s="287"/>
      <c r="BTT277" s="287"/>
      <c r="BTU277" s="287"/>
      <c r="BTV277" s="287"/>
      <c r="BTW277" s="287"/>
      <c r="BTX277" s="287"/>
      <c r="BTY277" s="287"/>
      <c r="BTZ277" s="287"/>
      <c r="BUA277" s="287"/>
      <c r="BUB277" s="287"/>
      <c r="BUC277" s="287"/>
      <c r="BUD277" s="287"/>
      <c r="BUE277" s="287"/>
      <c r="BUF277" s="287"/>
      <c r="BUG277" s="287"/>
      <c r="BUH277" s="287"/>
      <c r="BUI277" s="287"/>
      <c r="BUJ277" s="287"/>
      <c r="BUK277" s="287"/>
      <c r="BUL277" s="287"/>
      <c r="BUM277" s="287"/>
      <c r="BUN277" s="287"/>
      <c r="BUO277" s="287"/>
      <c r="BUP277" s="287"/>
      <c r="BUQ277" s="287"/>
      <c r="BUR277" s="287"/>
      <c r="BUS277" s="287"/>
      <c r="BUT277" s="287"/>
      <c r="BUU277" s="287"/>
      <c r="BUV277" s="287"/>
      <c r="BUW277" s="287"/>
      <c r="BUX277" s="287"/>
      <c r="BUY277" s="287"/>
      <c r="BUZ277" s="287"/>
      <c r="BVA277" s="287"/>
      <c r="BVB277" s="287"/>
      <c r="BVC277" s="287"/>
      <c r="BVD277" s="287"/>
      <c r="BVE277" s="287"/>
      <c r="BVF277" s="287"/>
      <c r="BVG277" s="287"/>
      <c r="BVH277" s="287"/>
      <c r="BVI277" s="287"/>
      <c r="BVJ277" s="287"/>
      <c r="BVK277" s="287"/>
      <c r="BVL277" s="287"/>
      <c r="BVM277" s="287"/>
      <c r="BVN277" s="287"/>
      <c r="BVO277" s="287"/>
      <c r="BVP277" s="287"/>
      <c r="BVQ277" s="287"/>
      <c r="BVR277" s="287"/>
      <c r="BVS277" s="287"/>
      <c r="BVT277" s="287"/>
      <c r="BVU277" s="287"/>
      <c r="BVV277" s="287"/>
      <c r="BVW277" s="287"/>
      <c r="BVX277" s="287"/>
      <c r="BVY277" s="287"/>
      <c r="BVZ277" s="287"/>
      <c r="BWA277" s="287"/>
      <c r="BWB277" s="287"/>
      <c r="BWC277" s="287"/>
      <c r="BWD277" s="287"/>
      <c r="BWE277" s="287"/>
      <c r="BWF277" s="287"/>
      <c r="BWG277" s="287"/>
      <c r="BWH277" s="287"/>
      <c r="BWI277" s="287"/>
      <c r="BWJ277" s="287"/>
      <c r="BWK277" s="287"/>
      <c r="BWL277" s="287"/>
      <c r="BWM277" s="287"/>
      <c r="BWN277" s="287"/>
      <c r="BWO277" s="287"/>
      <c r="BWP277" s="287"/>
      <c r="BWQ277" s="287"/>
      <c r="BWR277" s="287"/>
      <c r="BWS277" s="287"/>
      <c r="BWT277" s="287"/>
      <c r="BWU277" s="287"/>
      <c r="BWV277" s="287"/>
      <c r="BWW277" s="287"/>
      <c r="BWX277" s="287"/>
      <c r="BWY277" s="287"/>
      <c r="BWZ277" s="287"/>
      <c r="BXA277" s="287"/>
      <c r="BXB277" s="287"/>
      <c r="BXC277" s="287"/>
      <c r="BXD277" s="287"/>
      <c r="BXE277" s="287"/>
      <c r="BXF277" s="287"/>
      <c r="BXG277" s="287"/>
      <c r="BXH277" s="287"/>
      <c r="BXI277" s="287"/>
      <c r="BXJ277" s="287"/>
      <c r="BXK277" s="287"/>
      <c r="BXL277" s="287"/>
      <c r="BXM277" s="287"/>
      <c r="BXN277" s="287"/>
      <c r="BXO277" s="287"/>
      <c r="BXP277" s="287"/>
      <c r="BXQ277" s="287"/>
      <c r="BXR277" s="287"/>
      <c r="BXS277" s="287"/>
      <c r="BXT277" s="287"/>
      <c r="BXU277" s="287"/>
      <c r="BXV277" s="287"/>
      <c r="BXW277" s="287"/>
      <c r="BXX277" s="287"/>
      <c r="BXY277" s="287"/>
      <c r="BXZ277" s="287"/>
      <c r="BYA277" s="287"/>
      <c r="BYB277" s="287"/>
      <c r="BYC277" s="287"/>
      <c r="BYD277" s="287"/>
      <c r="BYE277" s="287"/>
      <c r="BYF277" s="287"/>
      <c r="BYG277" s="287"/>
      <c r="BYH277" s="287"/>
      <c r="BYI277" s="287"/>
      <c r="BYJ277" s="287"/>
      <c r="BYK277" s="287"/>
      <c r="BYL277" s="287"/>
      <c r="BYM277" s="287"/>
      <c r="BYN277" s="287"/>
      <c r="BYO277" s="287"/>
      <c r="BYP277" s="287"/>
      <c r="BYQ277" s="287"/>
      <c r="BYR277" s="287"/>
      <c r="BYS277" s="287"/>
      <c r="BYT277" s="287"/>
      <c r="BYU277" s="287"/>
      <c r="BYV277" s="287"/>
      <c r="BYW277" s="287"/>
      <c r="BYX277" s="287"/>
      <c r="BYY277" s="287"/>
      <c r="BYZ277" s="287"/>
      <c r="BZA277" s="287"/>
      <c r="BZB277" s="287"/>
      <c r="BZC277" s="287"/>
      <c r="BZD277" s="287"/>
      <c r="BZE277" s="287"/>
      <c r="BZF277" s="287"/>
      <c r="BZG277" s="287"/>
      <c r="BZH277" s="287"/>
      <c r="BZI277" s="287"/>
      <c r="BZJ277" s="287"/>
      <c r="BZK277" s="287"/>
      <c r="BZL277" s="287"/>
      <c r="BZM277" s="287"/>
      <c r="BZN277" s="287"/>
      <c r="BZO277" s="287"/>
      <c r="BZP277" s="287"/>
      <c r="BZQ277" s="287"/>
      <c r="BZR277" s="287"/>
      <c r="BZS277" s="287"/>
      <c r="BZT277" s="287"/>
      <c r="BZU277" s="287"/>
      <c r="BZV277" s="287"/>
      <c r="BZW277" s="287"/>
      <c r="BZX277" s="287"/>
      <c r="BZY277" s="287"/>
      <c r="BZZ277" s="287"/>
      <c r="CAA277" s="287"/>
      <c r="CAB277" s="287"/>
      <c r="CAC277" s="287"/>
      <c r="CAD277" s="287"/>
      <c r="CAE277" s="287"/>
      <c r="CAF277" s="287"/>
      <c r="CAG277" s="287"/>
      <c r="CAH277" s="287"/>
      <c r="CAI277" s="287"/>
      <c r="CAJ277" s="287"/>
      <c r="CAK277" s="287"/>
      <c r="CAL277" s="287"/>
      <c r="CAM277" s="287"/>
      <c r="CAN277" s="287"/>
      <c r="CAO277" s="287"/>
      <c r="CAP277" s="287"/>
      <c r="CAQ277" s="287"/>
      <c r="CAR277" s="287"/>
      <c r="CAS277" s="287"/>
      <c r="CAT277" s="287"/>
      <c r="CAU277" s="287"/>
      <c r="CAV277" s="287"/>
      <c r="CAW277" s="287"/>
      <c r="CAX277" s="287"/>
      <c r="CAY277" s="287"/>
      <c r="CAZ277" s="287"/>
      <c r="CBA277" s="287"/>
      <c r="CBB277" s="287"/>
      <c r="CBC277" s="287"/>
      <c r="CBD277" s="287"/>
      <c r="CBE277" s="287"/>
      <c r="CBF277" s="287"/>
      <c r="CBG277" s="287"/>
      <c r="CBH277" s="287"/>
      <c r="CBI277" s="287"/>
      <c r="CBJ277" s="287"/>
      <c r="CBK277" s="287"/>
      <c r="CBL277" s="287"/>
      <c r="CBM277" s="287"/>
      <c r="CBN277" s="287"/>
      <c r="CBO277" s="287"/>
      <c r="CBP277" s="287"/>
      <c r="CBQ277" s="287"/>
      <c r="CBR277" s="287"/>
      <c r="CBS277" s="287"/>
      <c r="CBT277" s="287"/>
      <c r="CBU277" s="287"/>
      <c r="CBV277" s="287"/>
      <c r="CBW277" s="287"/>
      <c r="CBX277" s="287"/>
      <c r="CBY277" s="287"/>
      <c r="CBZ277" s="287"/>
      <c r="CCA277" s="287"/>
      <c r="CCB277" s="287"/>
      <c r="CCC277" s="287"/>
      <c r="CCD277" s="287"/>
      <c r="CCE277" s="287"/>
      <c r="CCF277" s="287"/>
      <c r="CCG277" s="287"/>
      <c r="CCH277" s="287"/>
      <c r="CCI277" s="287"/>
      <c r="CCJ277" s="287"/>
      <c r="CCK277" s="287"/>
      <c r="CCL277" s="287"/>
      <c r="CCM277" s="287"/>
      <c r="CCN277" s="287"/>
      <c r="CCO277" s="287"/>
      <c r="CCP277" s="287"/>
      <c r="CCQ277" s="287"/>
      <c r="CCR277" s="287"/>
      <c r="CCS277" s="287"/>
      <c r="CCT277" s="287"/>
      <c r="CCU277" s="287"/>
      <c r="CCV277" s="287"/>
      <c r="CCW277" s="287"/>
      <c r="CCX277" s="287"/>
      <c r="CCY277" s="287"/>
      <c r="CCZ277" s="287"/>
      <c r="CDA277" s="287"/>
      <c r="CDB277" s="287"/>
      <c r="CDC277" s="287"/>
      <c r="CDD277" s="287"/>
      <c r="CDE277" s="287"/>
      <c r="CDF277" s="287"/>
      <c r="CDG277" s="287"/>
      <c r="CDH277" s="287"/>
      <c r="CDI277" s="287"/>
      <c r="CDJ277" s="287"/>
      <c r="CDK277" s="287"/>
      <c r="CDL277" s="287"/>
      <c r="CDM277" s="287"/>
      <c r="CDN277" s="287"/>
      <c r="CDO277" s="287"/>
      <c r="CDP277" s="287"/>
      <c r="CDQ277" s="287"/>
      <c r="CDR277" s="287"/>
      <c r="CDS277" s="287"/>
      <c r="CDT277" s="287"/>
      <c r="CDU277" s="287"/>
      <c r="CDV277" s="287"/>
      <c r="CDW277" s="287"/>
      <c r="CDX277" s="287"/>
      <c r="CDY277" s="287"/>
      <c r="CDZ277" s="287"/>
      <c r="CEA277" s="287"/>
      <c r="CEB277" s="287"/>
      <c r="CEC277" s="287"/>
      <c r="CED277" s="287"/>
      <c r="CEE277" s="287"/>
      <c r="CEF277" s="287"/>
      <c r="CEG277" s="287"/>
      <c r="CEH277" s="287"/>
      <c r="CEI277" s="287"/>
      <c r="CEJ277" s="287"/>
      <c r="CEK277" s="287"/>
      <c r="CEL277" s="287"/>
      <c r="CEM277" s="287"/>
      <c r="CEN277" s="287"/>
      <c r="CEO277" s="287"/>
      <c r="CEP277" s="287"/>
      <c r="CEQ277" s="287"/>
      <c r="CER277" s="287"/>
      <c r="CES277" s="287"/>
      <c r="CET277" s="287"/>
      <c r="CEU277" s="287"/>
      <c r="CEV277" s="287"/>
      <c r="CEW277" s="287"/>
      <c r="CEX277" s="287"/>
      <c r="CEY277" s="287"/>
      <c r="CEZ277" s="287"/>
      <c r="CFA277" s="287"/>
      <c r="CFB277" s="287"/>
      <c r="CFC277" s="287"/>
      <c r="CFD277" s="287"/>
      <c r="CFE277" s="287"/>
      <c r="CFF277" s="287"/>
      <c r="CFG277" s="287"/>
      <c r="CFH277" s="287"/>
      <c r="CFI277" s="287"/>
      <c r="CFJ277" s="287"/>
      <c r="CFK277" s="287"/>
      <c r="CFL277" s="287"/>
      <c r="CFM277" s="287"/>
      <c r="CFN277" s="287"/>
      <c r="CFO277" s="287"/>
      <c r="CFP277" s="287"/>
      <c r="CFQ277" s="287"/>
      <c r="CFR277" s="287"/>
      <c r="CFS277" s="287"/>
      <c r="CFT277" s="287"/>
      <c r="CFU277" s="287"/>
      <c r="CFV277" s="287"/>
      <c r="CFW277" s="287"/>
      <c r="CFX277" s="287"/>
      <c r="CFY277" s="287"/>
      <c r="CFZ277" s="287"/>
      <c r="CGA277" s="287"/>
      <c r="CGB277" s="287"/>
      <c r="CGC277" s="287"/>
      <c r="CGD277" s="287"/>
      <c r="CGE277" s="287"/>
      <c r="CGF277" s="287"/>
      <c r="CGG277" s="287"/>
      <c r="CGH277" s="287"/>
      <c r="CGI277" s="287"/>
      <c r="CGJ277" s="287"/>
      <c r="CGK277" s="287"/>
      <c r="CGL277" s="287"/>
      <c r="CGM277" s="287"/>
      <c r="CGN277" s="287"/>
      <c r="CGO277" s="287"/>
      <c r="CGP277" s="287"/>
      <c r="CGQ277" s="287"/>
      <c r="CGR277" s="287"/>
      <c r="CGS277" s="287"/>
      <c r="CGT277" s="287"/>
      <c r="CGU277" s="287"/>
      <c r="CGV277" s="287"/>
      <c r="CGW277" s="287"/>
      <c r="CGX277" s="287"/>
      <c r="CGY277" s="287"/>
      <c r="CGZ277" s="287"/>
      <c r="CHA277" s="287"/>
      <c r="CHB277" s="287"/>
      <c r="CHC277" s="287"/>
      <c r="CHD277" s="287"/>
      <c r="CHE277" s="287"/>
      <c r="CHF277" s="287"/>
      <c r="CHG277" s="287"/>
      <c r="CHH277" s="287"/>
      <c r="CHI277" s="287"/>
      <c r="CHJ277" s="287"/>
      <c r="CHK277" s="287"/>
      <c r="CHL277" s="287"/>
      <c r="CHM277" s="287"/>
      <c r="CHN277" s="287"/>
      <c r="CHO277" s="287"/>
      <c r="CHP277" s="287"/>
      <c r="CHQ277" s="287"/>
      <c r="CHR277" s="287"/>
      <c r="CHS277" s="287"/>
      <c r="CHT277" s="287"/>
      <c r="CHU277" s="287"/>
      <c r="CHV277" s="287"/>
      <c r="CHW277" s="287"/>
      <c r="CHX277" s="287"/>
      <c r="CHY277" s="287"/>
      <c r="CHZ277" s="287"/>
      <c r="CIA277" s="287"/>
      <c r="CIB277" s="287"/>
      <c r="CIC277" s="287"/>
      <c r="CID277" s="287"/>
      <c r="CIE277" s="287"/>
      <c r="CIF277" s="287"/>
      <c r="CIG277" s="287"/>
      <c r="CIH277" s="287"/>
      <c r="CII277" s="287"/>
      <c r="CIJ277" s="287"/>
      <c r="CIK277" s="287"/>
      <c r="CIL277" s="287"/>
      <c r="CIM277" s="287"/>
      <c r="CIN277" s="287"/>
      <c r="CIO277" s="287"/>
      <c r="CIP277" s="287"/>
      <c r="CIQ277" s="287"/>
      <c r="CIR277" s="287"/>
      <c r="CIS277" s="287"/>
      <c r="CIT277" s="287"/>
      <c r="CIU277" s="287"/>
      <c r="CIV277" s="287"/>
      <c r="CIW277" s="287"/>
      <c r="CIX277" s="287"/>
      <c r="CIY277" s="287"/>
      <c r="CIZ277" s="287"/>
      <c r="CJA277" s="287"/>
      <c r="CJB277" s="287"/>
      <c r="CJC277" s="287"/>
      <c r="CJD277" s="287"/>
      <c r="CJE277" s="287"/>
      <c r="CJF277" s="287"/>
      <c r="CJG277" s="287"/>
      <c r="CJH277" s="287"/>
      <c r="CJI277" s="287"/>
      <c r="CJJ277" s="287"/>
      <c r="CJK277" s="287"/>
      <c r="CJL277" s="287"/>
      <c r="CJM277" s="287"/>
      <c r="CJN277" s="287"/>
      <c r="CJO277" s="287"/>
      <c r="CJP277" s="287"/>
      <c r="CJQ277" s="287"/>
      <c r="CJR277" s="287"/>
      <c r="CJS277" s="287"/>
      <c r="CJT277" s="287"/>
      <c r="CJU277" s="287"/>
      <c r="CJV277" s="287"/>
      <c r="CJW277" s="287"/>
      <c r="CJX277" s="287"/>
      <c r="CJY277" s="287"/>
      <c r="CJZ277" s="287"/>
      <c r="CKA277" s="287"/>
      <c r="CKB277" s="287"/>
      <c r="CKC277" s="287"/>
      <c r="CKD277" s="287"/>
      <c r="CKE277" s="287"/>
      <c r="CKF277" s="287"/>
      <c r="CKG277" s="287"/>
      <c r="CKH277" s="287"/>
      <c r="CKI277" s="287"/>
      <c r="CKJ277" s="287"/>
      <c r="CKK277" s="287"/>
      <c r="CKL277" s="287"/>
      <c r="CKM277" s="287"/>
      <c r="CKN277" s="287"/>
      <c r="CKO277" s="287"/>
      <c r="CKP277" s="287"/>
      <c r="CKQ277" s="287"/>
      <c r="CKR277" s="287"/>
      <c r="CKS277" s="287"/>
      <c r="CKT277" s="287"/>
      <c r="CKU277" s="287"/>
      <c r="CKV277" s="287"/>
      <c r="CKW277" s="287"/>
      <c r="CKX277" s="287"/>
      <c r="CKY277" s="287"/>
      <c r="CKZ277" s="287"/>
      <c r="CLA277" s="287"/>
      <c r="CLB277" s="287"/>
      <c r="CLC277" s="287"/>
      <c r="CLD277" s="287"/>
      <c r="CLE277" s="287"/>
      <c r="CLF277" s="287"/>
      <c r="CLG277" s="287"/>
      <c r="CLH277" s="287"/>
      <c r="CLI277" s="287"/>
      <c r="CLJ277" s="287"/>
      <c r="CLK277" s="287"/>
      <c r="CLL277" s="287"/>
      <c r="CLM277" s="287"/>
      <c r="CLN277" s="287"/>
      <c r="CLO277" s="287"/>
      <c r="CLP277" s="287"/>
      <c r="CLQ277" s="287"/>
      <c r="CLR277" s="287"/>
      <c r="CLS277" s="287"/>
      <c r="CLT277" s="287"/>
      <c r="CLU277" s="287"/>
      <c r="CLV277" s="287"/>
      <c r="CLW277" s="287"/>
      <c r="CLX277" s="287"/>
      <c r="CLY277" s="287"/>
      <c r="CLZ277" s="287"/>
      <c r="CMA277" s="287"/>
      <c r="CMB277" s="287"/>
      <c r="CMC277" s="287"/>
      <c r="CMD277" s="287"/>
      <c r="CME277" s="287"/>
      <c r="CMF277" s="287"/>
      <c r="CMG277" s="287"/>
      <c r="CMH277" s="287"/>
      <c r="CMI277" s="287"/>
      <c r="CMJ277" s="287"/>
      <c r="CMK277" s="287"/>
      <c r="CML277" s="287"/>
      <c r="CMM277" s="287"/>
      <c r="CMN277" s="287"/>
      <c r="CMO277" s="287"/>
      <c r="CMP277" s="287"/>
      <c r="CMQ277" s="287"/>
      <c r="CMR277" s="287"/>
      <c r="CMS277" s="287"/>
      <c r="CMT277" s="287"/>
      <c r="CMU277" s="287"/>
      <c r="CMV277" s="287"/>
      <c r="CMW277" s="287"/>
      <c r="CMX277" s="287"/>
      <c r="CMY277" s="287"/>
      <c r="CMZ277" s="287"/>
      <c r="CNA277" s="287"/>
      <c r="CNB277" s="287"/>
      <c r="CNC277" s="287"/>
      <c r="CND277" s="287"/>
      <c r="CNE277" s="287"/>
      <c r="CNF277" s="287"/>
      <c r="CNG277" s="287"/>
      <c r="CNH277" s="287"/>
      <c r="CNI277" s="287"/>
      <c r="CNJ277" s="287"/>
      <c r="CNK277" s="287"/>
      <c r="CNL277" s="287"/>
      <c r="CNM277" s="287"/>
      <c r="CNN277" s="287"/>
      <c r="CNO277" s="287"/>
      <c r="CNP277" s="287"/>
      <c r="CNQ277" s="287"/>
      <c r="CNR277" s="287"/>
      <c r="CNS277" s="287"/>
      <c r="CNT277" s="287"/>
      <c r="CNU277" s="287"/>
      <c r="CNV277" s="287"/>
      <c r="CNW277" s="287"/>
      <c r="CNX277" s="287"/>
      <c r="CNY277" s="287"/>
      <c r="CNZ277" s="287"/>
      <c r="COA277" s="287"/>
      <c r="COB277" s="287"/>
      <c r="COC277" s="287"/>
      <c r="COD277" s="287"/>
      <c r="COE277" s="287"/>
      <c r="COF277" s="287"/>
      <c r="COG277" s="287"/>
      <c r="COH277" s="287"/>
      <c r="COI277" s="287"/>
      <c r="COJ277" s="287"/>
      <c r="COK277" s="287"/>
      <c r="COL277" s="287"/>
      <c r="COM277" s="287"/>
      <c r="CON277" s="287"/>
      <c r="COO277" s="287"/>
      <c r="COP277" s="287"/>
      <c r="COQ277" s="287"/>
      <c r="COR277" s="287"/>
      <c r="COS277" s="287"/>
      <c r="COT277" s="287"/>
      <c r="COU277" s="287"/>
      <c r="COV277" s="287"/>
      <c r="COW277" s="287"/>
      <c r="COX277" s="287"/>
      <c r="COY277" s="287"/>
      <c r="COZ277" s="287"/>
      <c r="CPA277" s="287"/>
      <c r="CPB277" s="287"/>
      <c r="CPC277" s="287"/>
      <c r="CPD277" s="287"/>
      <c r="CPE277" s="287"/>
      <c r="CPF277" s="287"/>
      <c r="CPG277" s="287"/>
      <c r="CPH277" s="287"/>
      <c r="CPI277" s="287"/>
      <c r="CPJ277" s="287"/>
      <c r="CPK277" s="287"/>
      <c r="CPL277" s="287"/>
      <c r="CPM277" s="287"/>
      <c r="CPN277" s="287"/>
      <c r="CPO277" s="287"/>
      <c r="CPP277" s="287"/>
      <c r="CPQ277" s="287"/>
      <c r="CPR277" s="287"/>
      <c r="CPS277" s="287"/>
      <c r="CPT277" s="287"/>
      <c r="CPU277" s="287"/>
      <c r="CPV277" s="287"/>
      <c r="CPW277" s="287"/>
      <c r="CPX277" s="287"/>
      <c r="CPY277" s="287"/>
      <c r="CPZ277" s="287"/>
      <c r="CQA277" s="287"/>
      <c r="CQB277" s="287"/>
      <c r="CQC277" s="287"/>
      <c r="CQD277" s="287"/>
      <c r="CQE277" s="287"/>
      <c r="CQF277" s="287"/>
      <c r="CQG277" s="287"/>
      <c r="CQH277" s="287"/>
      <c r="CQI277" s="287"/>
      <c r="CQJ277" s="287"/>
      <c r="CQK277" s="287"/>
      <c r="CQL277" s="287"/>
      <c r="CQM277" s="287"/>
      <c r="CQN277" s="287"/>
      <c r="CQO277" s="287"/>
      <c r="CQP277" s="287"/>
      <c r="CQQ277" s="287"/>
      <c r="CQR277" s="287"/>
      <c r="CQS277" s="287"/>
      <c r="CQT277" s="287"/>
      <c r="CQU277" s="287"/>
      <c r="CQV277" s="287"/>
      <c r="CQW277" s="287"/>
      <c r="CQX277" s="287"/>
      <c r="CQY277" s="287"/>
      <c r="CQZ277" s="287"/>
      <c r="CRA277" s="287"/>
      <c r="CRB277" s="287"/>
      <c r="CRC277" s="287"/>
      <c r="CRD277" s="287"/>
      <c r="CRE277" s="287"/>
      <c r="CRF277" s="287"/>
      <c r="CRG277" s="287"/>
      <c r="CRH277" s="287"/>
      <c r="CRI277" s="287"/>
      <c r="CRJ277" s="287"/>
      <c r="CRK277" s="287"/>
      <c r="CRL277" s="287"/>
      <c r="CRM277" s="287"/>
      <c r="CRN277" s="287"/>
      <c r="CRO277" s="287"/>
      <c r="CRP277" s="287"/>
      <c r="CRQ277" s="287"/>
      <c r="CRR277" s="287"/>
      <c r="CRS277" s="287"/>
      <c r="CRT277" s="287"/>
      <c r="CRU277" s="287"/>
      <c r="CRV277" s="287"/>
      <c r="CRW277" s="287"/>
      <c r="CRX277" s="287"/>
      <c r="CRY277" s="287"/>
      <c r="CRZ277" s="287"/>
      <c r="CSA277" s="287"/>
      <c r="CSB277" s="287"/>
      <c r="CSC277" s="287"/>
      <c r="CSD277" s="287"/>
      <c r="CSE277" s="287"/>
      <c r="CSF277" s="287"/>
      <c r="CSG277" s="287"/>
      <c r="CSH277" s="287"/>
      <c r="CSI277" s="287"/>
      <c r="CSJ277" s="287"/>
      <c r="CSK277" s="287"/>
      <c r="CSL277" s="287"/>
      <c r="CSM277" s="287"/>
      <c r="CSN277" s="287"/>
      <c r="CSO277" s="287"/>
      <c r="CSP277" s="287"/>
      <c r="CSQ277" s="287"/>
      <c r="CSR277" s="287"/>
      <c r="CSS277" s="287"/>
      <c r="CST277" s="287"/>
      <c r="CSU277" s="287"/>
      <c r="CSV277" s="287"/>
      <c r="CSW277" s="287"/>
      <c r="CSX277" s="287"/>
      <c r="CSY277" s="287"/>
      <c r="CSZ277" s="287"/>
      <c r="CTA277" s="287"/>
      <c r="CTB277" s="287"/>
      <c r="CTC277" s="287"/>
      <c r="CTD277" s="287"/>
      <c r="CTE277" s="287"/>
      <c r="CTF277" s="287"/>
      <c r="CTG277" s="287"/>
      <c r="CTH277" s="287"/>
      <c r="CTI277" s="287"/>
      <c r="CTJ277" s="287"/>
      <c r="CTK277" s="287"/>
      <c r="CTL277" s="287"/>
      <c r="CTM277" s="287"/>
      <c r="CTN277" s="287"/>
      <c r="CTO277" s="287"/>
      <c r="CTP277" s="287"/>
      <c r="CTQ277" s="287"/>
      <c r="CTR277" s="287"/>
      <c r="CTS277" s="287"/>
      <c r="CTT277" s="287"/>
      <c r="CTU277" s="287"/>
      <c r="CTV277" s="287"/>
      <c r="CTW277" s="287"/>
      <c r="CTX277" s="287"/>
      <c r="CTY277" s="287"/>
      <c r="CTZ277" s="287"/>
      <c r="CUA277" s="287"/>
      <c r="CUB277" s="287"/>
      <c r="CUC277" s="287"/>
      <c r="CUD277" s="287"/>
      <c r="CUE277" s="287"/>
      <c r="CUF277" s="287"/>
      <c r="CUG277" s="287"/>
      <c r="CUH277" s="287"/>
      <c r="CUI277" s="287"/>
      <c r="CUJ277" s="287"/>
      <c r="CUK277" s="287"/>
      <c r="CUL277" s="287"/>
      <c r="CUM277" s="287"/>
      <c r="CUN277" s="287"/>
      <c r="CUO277" s="287"/>
      <c r="CUP277" s="287"/>
      <c r="CUQ277" s="287"/>
      <c r="CUR277" s="287"/>
      <c r="CUS277" s="287"/>
      <c r="CUT277" s="287"/>
      <c r="CUU277" s="287"/>
      <c r="CUV277" s="287"/>
      <c r="CUW277" s="287"/>
      <c r="CUX277" s="287"/>
      <c r="CUY277" s="287"/>
      <c r="CUZ277" s="287"/>
      <c r="CVA277" s="287"/>
      <c r="CVB277" s="287"/>
      <c r="CVC277" s="287"/>
      <c r="CVD277" s="287"/>
      <c r="CVE277" s="287"/>
      <c r="CVF277" s="287"/>
      <c r="CVG277" s="287"/>
      <c r="CVH277" s="287"/>
      <c r="CVI277" s="287"/>
      <c r="CVJ277" s="287"/>
      <c r="CVK277" s="287"/>
      <c r="CVL277" s="287"/>
      <c r="CVM277" s="287"/>
      <c r="CVN277" s="287"/>
      <c r="CVO277" s="287"/>
      <c r="CVP277" s="287"/>
      <c r="CVQ277" s="287"/>
      <c r="CVR277" s="287"/>
      <c r="CVS277" s="287"/>
      <c r="CVT277" s="287"/>
      <c r="CVU277" s="287"/>
      <c r="CVV277" s="287"/>
      <c r="CVW277" s="287"/>
      <c r="CVX277" s="287"/>
      <c r="CVY277" s="287"/>
      <c r="CVZ277" s="287"/>
      <c r="CWA277" s="287"/>
      <c r="CWB277" s="287"/>
      <c r="CWC277" s="287"/>
      <c r="CWD277" s="287"/>
      <c r="CWE277" s="287"/>
      <c r="CWF277" s="287"/>
      <c r="CWG277" s="287"/>
      <c r="CWH277" s="287"/>
      <c r="CWI277" s="287"/>
      <c r="CWJ277" s="287"/>
      <c r="CWK277" s="287"/>
      <c r="CWL277" s="287"/>
      <c r="CWM277" s="287"/>
      <c r="CWN277" s="287"/>
      <c r="CWO277" s="287"/>
      <c r="CWP277" s="287"/>
      <c r="CWQ277" s="287"/>
      <c r="CWR277" s="287"/>
      <c r="CWS277" s="287"/>
      <c r="CWT277" s="287"/>
      <c r="CWU277" s="287"/>
      <c r="CWV277" s="287"/>
      <c r="CWW277" s="287"/>
      <c r="CWX277" s="287"/>
      <c r="CWY277" s="287"/>
      <c r="CWZ277" s="287"/>
      <c r="CXA277" s="287"/>
      <c r="CXB277" s="287"/>
      <c r="CXC277" s="287"/>
      <c r="CXD277" s="287"/>
      <c r="CXE277" s="287"/>
      <c r="CXF277" s="287"/>
      <c r="CXG277" s="287"/>
      <c r="CXH277" s="287"/>
      <c r="CXI277" s="287"/>
      <c r="CXJ277" s="287"/>
      <c r="CXK277" s="287"/>
      <c r="CXL277" s="287"/>
      <c r="CXM277" s="287"/>
      <c r="CXN277" s="287"/>
      <c r="CXO277" s="287"/>
      <c r="CXP277" s="287"/>
      <c r="CXQ277" s="287"/>
      <c r="CXR277" s="287"/>
      <c r="CXS277" s="287"/>
      <c r="CXT277" s="287"/>
      <c r="CXU277" s="287"/>
      <c r="CXV277" s="287"/>
      <c r="CXW277" s="287"/>
      <c r="CXX277" s="287"/>
      <c r="CXY277" s="287"/>
      <c r="CXZ277" s="287"/>
      <c r="CYA277" s="287"/>
      <c r="CYB277" s="287"/>
      <c r="CYC277" s="287"/>
      <c r="CYD277" s="287"/>
      <c r="CYE277" s="287"/>
      <c r="CYF277" s="287"/>
      <c r="CYG277" s="287"/>
      <c r="CYH277" s="287"/>
      <c r="CYI277" s="287"/>
      <c r="CYJ277" s="287"/>
      <c r="CYK277" s="287"/>
      <c r="CYL277" s="287"/>
      <c r="CYM277" s="287"/>
      <c r="CYN277" s="287"/>
      <c r="CYO277" s="287"/>
      <c r="CYP277" s="287"/>
      <c r="CYQ277" s="287"/>
      <c r="CYR277" s="287"/>
      <c r="CYS277" s="287"/>
      <c r="CYT277" s="287"/>
      <c r="CYU277" s="287"/>
      <c r="CYV277" s="287"/>
      <c r="CYW277" s="287"/>
      <c r="CYX277" s="287"/>
      <c r="CYY277" s="287"/>
      <c r="CYZ277" s="287"/>
      <c r="CZA277" s="287"/>
      <c r="CZB277" s="287"/>
      <c r="CZC277" s="287"/>
      <c r="CZD277" s="287"/>
      <c r="CZE277" s="287"/>
      <c r="CZF277" s="287"/>
      <c r="CZG277" s="287"/>
      <c r="CZH277" s="287"/>
      <c r="CZI277" s="287"/>
      <c r="CZJ277" s="287"/>
      <c r="CZK277" s="287"/>
      <c r="CZL277" s="287"/>
      <c r="CZM277" s="287"/>
      <c r="CZN277" s="287"/>
      <c r="CZO277" s="287"/>
      <c r="CZP277" s="287"/>
      <c r="CZQ277" s="287"/>
      <c r="CZR277" s="287"/>
      <c r="CZS277" s="287"/>
      <c r="CZT277" s="287"/>
      <c r="CZU277" s="287"/>
      <c r="CZV277" s="287"/>
      <c r="CZW277" s="287"/>
      <c r="CZX277" s="287"/>
      <c r="CZY277" s="287"/>
      <c r="CZZ277" s="287"/>
      <c r="DAA277" s="287"/>
      <c r="DAB277" s="287"/>
      <c r="DAC277" s="287"/>
      <c r="DAD277" s="287"/>
      <c r="DAE277" s="287"/>
      <c r="DAF277" s="287"/>
      <c r="DAG277" s="287"/>
      <c r="DAH277" s="287"/>
      <c r="DAI277" s="287"/>
      <c r="DAJ277" s="287"/>
      <c r="DAK277" s="287"/>
      <c r="DAL277" s="287"/>
      <c r="DAM277" s="287"/>
      <c r="DAN277" s="287"/>
      <c r="DAO277" s="287"/>
      <c r="DAP277" s="287"/>
      <c r="DAQ277" s="287"/>
      <c r="DAR277" s="287"/>
      <c r="DAS277" s="287"/>
      <c r="DAT277" s="287"/>
      <c r="DAU277" s="287"/>
      <c r="DAV277" s="287"/>
      <c r="DAW277" s="287"/>
      <c r="DAX277" s="287"/>
      <c r="DAY277" s="287"/>
      <c r="DAZ277" s="287"/>
      <c r="DBA277" s="287"/>
      <c r="DBB277" s="287"/>
      <c r="DBC277" s="287"/>
      <c r="DBD277" s="287"/>
      <c r="DBE277" s="287"/>
      <c r="DBF277" s="287"/>
      <c r="DBG277" s="287"/>
      <c r="DBH277" s="287"/>
      <c r="DBI277" s="287"/>
      <c r="DBJ277" s="287"/>
      <c r="DBK277" s="287"/>
      <c r="DBL277" s="287"/>
      <c r="DBM277" s="287"/>
      <c r="DBN277" s="287"/>
      <c r="DBO277" s="287"/>
      <c r="DBP277" s="287"/>
      <c r="DBQ277" s="287"/>
      <c r="DBR277" s="287"/>
      <c r="DBS277" s="287"/>
      <c r="DBT277" s="287"/>
      <c r="DBU277" s="287"/>
      <c r="DBV277" s="287"/>
      <c r="DBW277" s="287"/>
      <c r="DBX277" s="287"/>
      <c r="DBY277" s="287"/>
      <c r="DBZ277" s="287"/>
      <c r="DCA277" s="287"/>
      <c r="DCB277" s="287"/>
      <c r="DCC277" s="287"/>
      <c r="DCD277" s="287"/>
      <c r="DCE277" s="287"/>
      <c r="DCF277" s="287"/>
      <c r="DCG277" s="287"/>
      <c r="DCH277" s="287"/>
      <c r="DCI277" s="287"/>
      <c r="DCJ277" s="287"/>
      <c r="DCK277" s="287"/>
      <c r="DCL277" s="287"/>
      <c r="DCM277" s="287"/>
      <c r="DCN277" s="287"/>
      <c r="DCO277" s="287"/>
      <c r="DCP277" s="287"/>
      <c r="DCQ277" s="287"/>
      <c r="DCR277" s="287"/>
      <c r="DCS277" s="287"/>
      <c r="DCT277" s="287"/>
      <c r="DCU277" s="287"/>
      <c r="DCV277" s="287"/>
      <c r="DCW277" s="287"/>
      <c r="DCX277" s="287"/>
      <c r="DCY277" s="287"/>
      <c r="DCZ277" s="287"/>
      <c r="DDA277" s="287"/>
      <c r="DDB277" s="287"/>
      <c r="DDC277" s="287"/>
      <c r="DDD277" s="287"/>
      <c r="DDE277" s="287"/>
      <c r="DDF277" s="287"/>
      <c r="DDG277" s="287"/>
      <c r="DDH277" s="287"/>
      <c r="DDI277" s="287"/>
      <c r="DDJ277" s="287"/>
      <c r="DDK277" s="287"/>
      <c r="DDL277" s="287"/>
      <c r="DDM277" s="287"/>
      <c r="DDN277" s="287"/>
      <c r="DDO277" s="287"/>
      <c r="DDP277" s="287"/>
      <c r="DDQ277" s="287"/>
      <c r="DDR277" s="287"/>
      <c r="DDS277" s="287"/>
      <c r="DDT277" s="287"/>
      <c r="DDU277" s="287"/>
      <c r="DDV277" s="287"/>
      <c r="DDW277" s="287"/>
      <c r="DDX277" s="287"/>
      <c r="DDY277" s="287"/>
      <c r="DDZ277" s="287"/>
      <c r="DEA277" s="287"/>
      <c r="DEB277" s="287"/>
      <c r="DEC277" s="287"/>
      <c r="DED277" s="287"/>
      <c r="DEE277" s="287"/>
      <c r="DEF277" s="287"/>
      <c r="DEG277" s="287"/>
      <c r="DEH277" s="287"/>
      <c r="DEI277" s="287"/>
      <c r="DEJ277" s="287"/>
      <c r="DEK277" s="287"/>
      <c r="DEL277" s="287"/>
      <c r="DEM277" s="287"/>
      <c r="DEN277" s="287"/>
      <c r="DEO277" s="287"/>
      <c r="DEP277" s="287"/>
      <c r="DEQ277" s="287"/>
      <c r="DER277" s="287"/>
      <c r="DES277" s="287"/>
      <c r="DET277" s="287"/>
      <c r="DEU277" s="287"/>
      <c r="DEV277" s="287"/>
      <c r="DEW277" s="287"/>
      <c r="DEX277" s="287"/>
      <c r="DEY277" s="287"/>
      <c r="DEZ277" s="287"/>
      <c r="DFA277" s="287"/>
      <c r="DFB277" s="287"/>
      <c r="DFC277" s="287"/>
      <c r="DFD277" s="287"/>
      <c r="DFE277" s="287"/>
      <c r="DFF277" s="287"/>
      <c r="DFG277" s="287"/>
      <c r="DFH277" s="287"/>
      <c r="DFI277" s="287"/>
      <c r="DFJ277" s="287"/>
      <c r="DFK277" s="287"/>
      <c r="DFL277" s="287"/>
      <c r="DFM277" s="287"/>
      <c r="DFN277" s="287"/>
      <c r="DFO277" s="287"/>
      <c r="DFP277" s="287"/>
      <c r="DFQ277" s="287"/>
      <c r="DFR277" s="287"/>
      <c r="DFS277" s="287"/>
      <c r="DFT277" s="287"/>
      <c r="DFU277" s="287"/>
      <c r="DFV277" s="287"/>
      <c r="DFW277" s="287"/>
      <c r="DFX277" s="287"/>
      <c r="DFY277" s="287"/>
      <c r="DFZ277" s="287"/>
      <c r="DGA277" s="287"/>
      <c r="DGB277" s="287"/>
      <c r="DGC277" s="287"/>
      <c r="DGD277" s="287"/>
      <c r="DGE277" s="287"/>
      <c r="DGF277" s="287"/>
      <c r="DGG277" s="287"/>
      <c r="DGH277" s="287"/>
      <c r="DGI277" s="287"/>
      <c r="DGJ277" s="287"/>
      <c r="DGK277" s="287"/>
      <c r="DGL277" s="287"/>
      <c r="DGM277" s="287"/>
      <c r="DGN277" s="287"/>
      <c r="DGO277" s="287"/>
      <c r="DGP277" s="287"/>
      <c r="DGQ277" s="287"/>
      <c r="DGR277" s="287"/>
      <c r="DGS277" s="287"/>
      <c r="DGT277" s="287"/>
      <c r="DGU277" s="287"/>
      <c r="DGV277" s="287"/>
      <c r="DGW277" s="287"/>
      <c r="DGX277" s="287"/>
      <c r="DGY277" s="287"/>
      <c r="DGZ277" s="287"/>
      <c r="DHA277" s="287"/>
      <c r="DHB277" s="287"/>
      <c r="DHC277" s="287"/>
      <c r="DHD277" s="287"/>
      <c r="DHE277" s="287"/>
      <c r="DHF277" s="287"/>
      <c r="DHG277" s="287"/>
      <c r="DHH277" s="287"/>
      <c r="DHI277" s="287"/>
      <c r="DHJ277" s="287"/>
      <c r="DHK277" s="287"/>
      <c r="DHL277" s="287"/>
      <c r="DHM277" s="287"/>
      <c r="DHN277" s="287"/>
      <c r="DHO277" s="287"/>
      <c r="DHP277" s="287"/>
      <c r="DHQ277" s="287"/>
      <c r="DHR277" s="287"/>
      <c r="DHS277" s="287"/>
      <c r="DHT277" s="287"/>
      <c r="DHU277" s="287"/>
      <c r="DHV277" s="287"/>
      <c r="DHW277" s="287"/>
      <c r="DHX277" s="287"/>
      <c r="DHY277" s="287"/>
      <c r="DHZ277" s="287"/>
      <c r="DIA277" s="287"/>
      <c r="DIB277" s="287"/>
      <c r="DIC277" s="287"/>
      <c r="DID277" s="287"/>
      <c r="DIE277" s="287"/>
      <c r="DIF277" s="287"/>
      <c r="DIG277" s="287"/>
      <c r="DIH277" s="287"/>
      <c r="DII277" s="287"/>
      <c r="DIJ277" s="287"/>
      <c r="DIK277" s="287"/>
      <c r="DIL277" s="287"/>
      <c r="DIM277" s="287"/>
      <c r="DIN277" s="287"/>
      <c r="DIO277" s="287"/>
      <c r="DIP277" s="287"/>
      <c r="DIQ277" s="287"/>
      <c r="DIR277" s="287"/>
      <c r="DIS277" s="287"/>
      <c r="DIT277" s="287"/>
      <c r="DIU277" s="287"/>
      <c r="DIV277" s="287"/>
      <c r="DIW277" s="287"/>
      <c r="DIX277" s="287"/>
      <c r="DIY277" s="287"/>
      <c r="DIZ277" s="287"/>
      <c r="DJA277" s="287"/>
      <c r="DJB277" s="287"/>
      <c r="DJC277" s="287"/>
      <c r="DJD277" s="287"/>
      <c r="DJE277" s="287"/>
      <c r="DJF277" s="287"/>
      <c r="DJG277" s="287"/>
      <c r="DJH277" s="287"/>
      <c r="DJI277" s="287"/>
      <c r="DJJ277" s="287"/>
      <c r="DJK277" s="287"/>
      <c r="DJL277" s="287"/>
      <c r="DJM277" s="287"/>
      <c r="DJN277" s="287"/>
      <c r="DJO277" s="287"/>
      <c r="DJP277" s="287"/>
      <c r="DJQ277" s="287"/>
      <c r="DJR277" s="287"/>
      <c r="DJS277" s="287"/>
      <c r="DJT277" s="287"/>
      <c r="DJU277" s="287"/>
      <c r="DJV277" s="287"/>
      <c r="DJW277" s="287"/>
      <c r="DJX277" s="287"/>
      <c r="DJY277" s="287"/>
      <c r="DJZ277" s="287"/>
      <c r="DKA277" s="287"/>
      <c r="DKB277" s="287"/>
      <c r="DKC277" s="287"/>
      <c r="DKD277" s="287"/>
      <c r="DKE277" s="287"/>
      <c r="DKF277" s="287"/>
      <c r="DKG277" s="287"/>
      <c r="DKH277" s="287"/>
      <c r="DKI277" s="287"/>
      <c r="DKJ277" s="287"/>
      <c r="DKK277" s="287"/>
      <c r="DKL277" s="287"/>
      <c r="DKM277" s="287"/>
      <c r="DKN277" s="287"/>
      <c r="DKO277" s="287"/>
      <c r="DKP277" s="287"/>
      <c r="DKQ277" s="287"/>
      <c r="DKR277" s="287"/>
      <c r="DKS277" s="287"/>
      <c r="DKT277" s="287"/>
      <c r="DKU277" s="287"/>
      <c r="DKV277" s="287"/>
      <c r="DKW277" s="287"/>
      <c r="DKX277" s="287"/>
      <c r="DKY277" s="287"/>
      <c r="DKZ277" s="287"/>
      <c r="DLA277" s="287"/>
      <c r="DLB277" s="287"/>
      <c r="DLC277" s="287"/>
      <c r="DLD277" s="287"/>
      <c r="DLE277" s="287"/>
      <c r="DLF277" s="287"/>
      <c r="DLG277" s="287"/>
      <c r="DLH277" s="287"/>
      <c r="DLI277" s="287"/>
      <c r="DLJ277" s="287"/>
      <c r="DLK277" s="287"/>
      <c r="DLL277" s="287"/>
      <c r="DLM277" s="287"/>
      <c r="DLN277" s="287"/>
      <c r="DLO277" s="287"/>
      <c r="DLP277" s="287"/>
      <c r="DLQ277" s="287"/>
      <c r="DLR277" s="287"/>
      <c r="DLS277" s="287"/>
      <c r="DLT277" s="287"/>
      <c r="DLU277" s="287"/>
      <c r="DLV277" s="287"/>
      <c r="DLW277" s="287"/>
      <c r="DLX277" s="287"/>
      <c r="DLY277" s="287"/>
      <c r="DLZ277" s="287"/>
      <c r="DMA277" s="287"/>
      <c r="DMB277" s="287"/>
      <c r="DMC277" s="287"/>
      <c r="DMD277" s="287"/>
      <c r="DME277" s="287"/>
      <c r="DMF277" s="287"/>
      <c r="DMG277" s="287"/>
      <c r="DMH277" s="287"/>
      <c r="DMI277" s="287"/>
      <c r="DMJ277" s="287"/>
      <c r="DMK277" s="287"/>
      <c r="DML277" s="287"/>
      <c r="DMM277" s="287"/>
      <c r="DMN277" s="287"/>
      <c r="DMO277" s="287"/>
      <c r="DMP277" s="287"/>
      <c r="DMQ277" s="287"/>
      <c r="DMR277" s="287"/>
      <c r="DMS277" s="287"/>
      <c r="DMT277" s="287"/>
      <c r="DMU277" s="287"/>
      <c r="DMV277" s="287"/>
      <c r="DMW277" s="287"/>
      <c r="DMX277" s="287"/>
      <c r="DMY277" s="287"/>
      <c r="DMZ277" s="287"/>
      <c r="DNA277" s="287"/>
      <c r="DNB277" s="287"/>
      <c r="DNC277" s="287"/>
      <c r="DND277" s="287"/>
      <c r="DNE277" s="287"/>
      <c r="DNF277" s="287"/>
      <c r="DNG277" s="287"/>
      <c r="DNH277" s="287"/>
      <c r="DNI277" s="287"/>
      <c r="DNJ277" s="287"/>
      <c r="DNK277" s="287"/>
      <c r="DNL277" s="287"/>
      <c r="DNM277" s="287"/>
      <c r="DNN277" s="287"/>
      <c r="DNO277" s="287"/>
      <c r="DNP277" s="287"/>
      <c r="DNQ277" s="287"/>
      <c r="DNR277" s="287"/>
      <c r="DNS277" s="287"/>
      <c r="DNT277" s="287"/>
      <c r="DNU277" s="287"/>
      <c r="DNV277" s="287"/>
      <c r="DNW277" s="287"/>
      <c r="DNX277" s="287"/>
      <c r="DNY277" s="287"/>
      <c r="DNZ277" s="287"/>
      <c r="DOA277" s="287"/>
      <c r="DOB277" s="287"/>
      <c r="DOC277" s="287"/>
      <c r="DOD277" s="287"/>
      <c r="DOE277" s="287"/>
      <c r="DOF277" s="287"/>
      <c r="DOG277" s="287"/>
      <c r="DOH277" s="287"/>
      <c r="DOI277" s="287"/>
      <c r="DOJ277" s="287"/>
      <c r="DOK277" s="287"/>
      <c r="DOL277" s="287"/>
      <c r="DOM277" s="287"/>
      <c r="DON277" s="287"/>
      <c r="DOO277" s="287"/>
      <c r="DOP277" s="287"/>
      <c r="DOQ277" s="287"/>
      <c r="DOR277" s="287"/>
      <c r="DOS277" s="287"/>
      <c r="DOT277" s="287"/>
      <c r="DOU277" s="287"/>
      <c r="DOV277" s="287"/>
      <c r="DOW277" s="287"/>
      <c r="DOX277" s="287"/>
      <c r="DOY277" s="287"/>
      <c r="DOZ277" s="287"/>
      <c r="DPA277" s="287"/>
      <c r="DPB277" s="287"/>
      <c r="DPC277" s="287"/>
      <c r="DPD277" s="287"/>
      <c r="DPE277" s="287"/>
      <c r="DPF277" s="287"/>
      <c r="DPG277" s="287"/>
      <c r="DPH277" s="287"/>
      <c r="DPI277" s="287"/>
      <c r="DPJ277" s="287"/>
      <c r="DPK277" s="287"/>
      <c r="DPL277" s="287"/>
      <c r="DPM277" s="287"/>
      <c r="DPN277" s="287"/>
      <c r="DPO277" s="287"/>
      <c r="DPP277" s="287"/>
      <c r="DPQ277" s="287"/>
      <c r="DPR277" s="287"/>
      <c r="DPS277" s="287"/>
      <c r="DPT277" s="287"/>
      <c r="DPU277" s="287"/>
      <c r="DPV277" s="287"/>
      <c r="DPW277" s="287"/>
      <c r="DPX277" s="287"/>
      <c r="DPY277" s="287"/>
      <c r="DPZ277" s="287"/>
      <c r="DQA277" s="287"/>
      <c r="DQB277" s="287"/>
      <c r="DQC277" s="287"/>
      <c r="DQD277" s="287"/>
      <c r="DQE277" s="287"/>
      <c r="DQF277" s="287"/>
      <c r="DQG277" s="287"/>
      <c r="DQH277" s="287"/>
      <c r="DQI277" s="287"/>
      <c r="DQJ277" s="287"/>
      <c r="DQK277" s="287"/>
      <c r="DQL277" s="287"/>
      <c r="DQM277" s="287"/>
      <c r="DQN277" s="287"/>
      <c r="DQO277" s="287"/>
      <c r="DQP277" s="287"/>
      <c r="DQQ277" s="287"/>
      <c r="DQR277" s="287"/>
      <c r="DQS277" s="287"/>
      <c r="DQT277" s="287"/>
      <c r="DQU277" s="287"/>
      <c r="DQV277" s="287"/>
      <c r="DQW277" s="287"/>
      <c r="DQX277" s="287"/>
      <c r="DQY277" s="287"/>
      <c r="DQZ277" s="287"/>
      <c r="DRA277" s="287"/>
      <c r="DRB277" s="287"/>
      <c r="DRC277" s="287"/>
      <c r="DRD277" s="287"/>
      <c r="DRE277" s="287"/>
      <c r="DRF277" s="287"/>
      <c r="DRG277" s="287"/>
      <c r="DRH277" s="287"/>
      <c r="DRI277" s="287"/>
      <c r="DRJ277" s="287"/>
      <c r="DRK277" s="287"/>
      <c r="DRL277" s="287"/>
      <c r="DRM277" s="287"/>
      <c r="DRN277" s="287"/>
      <c r="DRO277" s="287"/>
      <c r="DRP277" s="287"/>
      <c r="DRQ277" s="287"/>
      <c r="DRR277" s="287"/>
      <c r="DRS277" s="287"/>
      <c r="DRT277" s="287"/>
      <c r="DRU277" s="287"/>
      <c r="DRV277" s="287"/>
      <c r="DRW277" s="287"/>
      <c r="DRX277" s="287"/>
      <c r="DRY277" s="287"/>
      <c r="DRZ277" s="287"/>
      <c r="DSA277" s="287"/>
      <c r="DSB277" s="287"/>
      <c r="DSC277" s="287"/>
      <c r="DSD277" s="287"/>
      <c r="DSE277" s="287"/>
      <c r="DSF277" s="287"/>
      <c r="DSG277" s="287"/>
      <c r="DSH277" s="287"/>
      <c r="DSI277" s="287"/>
      <c r="DSJ277" s="287"/>
      <c r="DSK277" s="287"/>
      <c r="DSL277" s="287"/>
      <c r="DSM277" s="287"/>
      <c r="DSN277" s="287"/>
      <c r="DSO277" s="287"/>
      <c r="DSP277" s="287"/>
      <c r="DSQ277" s="287"/>
      <c r="DSR277" s="287"/>
      <c r="DSS277" s="287"/>
      <c r="DST277" s="287"/>
      <c r="DSU277" s="287"/>
      <c r="DSV277" s="287"/>
      <c r="DSW277" s="287"/>
      <c r="DSX277" s="287"/>
      <c r="DSY277" s="287"/>
      <c r="DSZ277" s="287"/>
      <c r="DTA277" s="287"/>
      <c r="DTB277" s="287"/>
      <c r="DTC277" s="287"/>
      <c r="DTD277" s="287"/>
      <c r="DTE277" s="287"/>
      <c r="DTF277" s="287"/>
      <c r="DTG277" s="287"/>
      <c r="DTH277" s="287"/>
      <c r="DTI277" s="287"/>
      <c r="DTJ277" s="287"/>
      <c r="DTK277" s="287"/>
      <c r="DTL277" s="287"/>
      <c r="DTM277" s="287"/>
      <c r="DTN277" s="287"/>
      <c r="DTO277" s="287"/>
      <c r="DTP277" s="287"/>
      <c r="DTQ277" s="287"/>
      <c r="DTR277" s="287"/>
      <c r="DTS277" s="287"/>
      <c r="DTT277" s="287"/>
      <c r="DTU277" s="287"/>
      <c r="DTV277" s="287"/>
      <c r="DTW277" s="287"/>
      <c r="DTX277" s="287"/>
      <c r="DTY277" s="287"/>
      <c r="DTZ277" s="287"/>
      <c r="DUA277" s="287"/>
      <c r="DUB277" s="287"/>
      <c r="DUC277" s="287"/>
      <c r="DUD277" s="287"/>
      <c r="DUE277" s="287"/>
      <c r="DUF277" s="287"/>
      <c r="DUG277" s="287"/>
      <c r="DUH277" s="287"/>
      <c r="DUI277" s="287"/>
      <c r="DUJ277" s="287"/>
      <c r="DUK277" s="287"/>
      <c r="DUL277" s="287"/>
      <c r="DUM277" s="287"/>
      <c r="DUN277" s="287"/>
      <c r="DUO277" s="287"/>
      <c r="DUP277" s="287"/>
      <c r="DUQ277" s="287"/>
      <c r="DUR277" s="287"/>
      <c r="DUS277" s="287"/>
      <c r="DUT277" s="287"/>
      <c r="DUU277" s="287"/>
      <c r="DUV277" s="287"/>
      <c r="DUW277" s="287"/>
      <c r="DUX277" s="287"/>
      <c r="DUY277" s="287"/>
      <c r="DUZ277" s="287"/>
      <c r="DVA277" s="287"/>
      <c r="DVB277" s="287"/>
      <c r="DVC277" s="287"/>
      <c r="DVD277" s="287"/>
      <c r="DVE277" s="287"/>
      <c r="DVF277" s="287"/>
      <c r="DVG277" s="287"/>
      <c r="DVH277" s="287"/>
      <c r="DVI277" s="287"/>
      <c r="DVJ277" s="287"/>
      <c r="DVK277" s="287"/>
      <c r="DVL277" s="287"/>
      <c r="DVM277" s="287"/>
      <c r="DVN277" s="287"/>
      <c r="DVO277" s="287"/>
      <c r="DVP277" s="287"/>
      <c r="DVQ277" s="287"/>
      <c r="DVR277" s="287"/>
      <c r="DVS277" s="287"/>
      <c r="DVT277" s="287"/>
      <c r="DVU277" s="287"/>
      <c r="DVV277" s="287"/>
      <c r="DVW277" s="287"/>
      <c r="DVX277" s="287"/>
      <c r="DVY277" s="287"/>
      <c r="DVZ277" s="287"/>
      <c r="DWA277" s="287"/>
      <c r="DWB277" s="287"/>
      <c r="DWC277" s="287"/>
      <c r="DWD277" s="287"/>
      <c r="DWE277" s="287"/>
      <c r="DWF277" s="287"/>
      <c r="DWG277" s="287"/>
      <c r="DWH277" s="287"/>
      <c r="DWI277" s="287"/>
      <c r="DWJ277" s="287"/>
      <c r="DWK277" s="287"/>
      <c r="DWL277" s="287"/>
      <c r="DWM277" s="287"/>
      <c r="DWN277" s="287"/>
      <c r="DWO277" s="287"/>
      <c r="DWP277" s="287"/>
      <c r="DWQ277" s="287"/>
      <c r="DWR277" s="287"/>
      <c r="DWS277" s="287"/>
      <c r="DWT277" s="287"/>
      <c r="DWU277" s="287"/>
      <c r="DWV277" s="287"/>
      <c r="DWW277" s="287"/>
      <c r="DWX277" s="287"/>
      <c r="DWY277" s="287"/>
      <c r="DWZ277" s="287"/>
      <c r="DXA277" s="287"/>
      <c r="DXB277" s="287"/>
      <c r="DXC277" s="287"/>
      <c r="DXD277" s="287"/>
      <c r="DXE277" s="287"/>
      <c r="DXF277" s="287"/>
      <c r="DXG277" s="287"/>
      <c r="DXH277" s="287"/>
      <c r="DXI277" s="287"/>
      <c r="DXJ277" s="287"/>
      <c r="DXK277" s="287"/>
      <c r="DXL277" s="287"/>
      <c r="DXM277" s="287"/>
      <c r="DXN277" s="287"/>
      <c r="DXO277" s="287"/>
      <c r="DXP277" s="287"/>
      <c r="DXQ277" s="287"/>
      <c r="DXR277" s="287"/>
      <c r="DXS277" s="287"/>
      <c r="DXT277" s="287"/>
      <c r="DXU277" s="287"/>
      <c r="DXV277" s="287"/>
      <c r="DXW277" s="287"/>
      <c r="DXX277" s="287"/>
      <c r="DXY277" s="287"/>
      <c r="DXZ277" s="287"/>
      <c r="DYA277" s="287"/>
      <c r="DYB277" s="287"/>
      <c r="DYC277" s="287"/>
      <c r="DYD277" s="287"/>
      <c r="DYE277" s="287"/>
      <c r="DYF277" s="287"/>
      <c r="DYG277" s="287"/>
      <c r="DYH277" s="287"/>
      <c r="DYI277" s="287"/>
      <c r="DYJ277" s="287"/>
      <c r="DYK277" s="287"/>
      <c r="DYL277" s="287"/>
      <c r="DYM277" s="287"/>
      <c r="DYN277" s="287"/>
      <c r="DYO277" s="287"/>
      <c r="DYP277" s="287"/>
      <c r="DYQ277" s="287"/>
      <c r="DYR277" s="287"/>
      <c r="DYS277" s="287"/>
      <c r="DYT277" s="287"/>
      <c r="DYU277" s="287"/>
      <c r="DYV277" s="287"/>
      <c r="DYW277" s="287"/>
      <c r="DYX277" s="287"/>
      <c r="DYY277" s="287"/>
      <c r="DYZ277" s="287"/>
      <c r="DZA277" s="287"/>
      <c r="DZB277" s="287"/>
      <c r="DZC277" s="287"/>
      <c r="DZD277" s="287"/>
      <c r="DZE277" s="287"/>
      <c r="DZF277" s="287"/>
      <c r="DZG277" s="287"/>
      <c r="DZH277" s="287"/>
      <c r="DZI277" s="287"/>
      <c r="DZJ277" s="287"/>
      <c r="DZK277" s="287"/>
      <c r="DZL277" s="287"/>
      <c r="DZM277" s="287"/>
      <c r="DZN277" s="287"/>
      <c r="DZO277" s="287"/>
      <c r="DZP277" s="287"/>
      <c r="DZQ277" s="287"/>
      <c r="DZR277" s="287"/>
      <c r="DZS277" s="287"/>
      <c r="DZT277" s="287"/>
      <c r="DZU277" s="287"/>
      <c r="DZV277" s="287"/>
      <c r="DZW277" s="287"/>
      <c r="DZX277" s="287"/>
      <c r="DZY277" s="287"/>
      <c r="DZZ277" s="287"/>
      <c r="EAA277" s="287"/>
      <c r="EAB277" s="287"/>
      <c r="EAC277" s="287"/>
      <c r="EAD277" s="287"/>
      <c r="EAE277" s="287"/>
      <c r="EAF277" s="287"/>
      <c r="EAG277" s="287"/>
      <c r="EAH277" s="287"/>
      <c r="EAI277" s="287"/>
      <c r="EAJ277" s="287"/>
      <c r="EAK277" s="287"/>
      <c r="EAL277" s="287"/>
      <c r="EAM277" s="287"/>
      <c r="EAN277" s="287"/>
      <c r="EAO277" s="287"/>
      <c r="EAP277" s="287"/>
      <c r="EAQ277" s="287"/>
      <c r="EAR277" s="287"/>
      <c r="EAS277" s="287"/>
      <c r="EAT277" s="287"/>
      <c r="EAU277" s="287"/>
      <c r="EAV277" s="287"/>
      <c r="EAW277" s="287"/>
      <c r="EAX277" s="287"/>
      <c r="EAY277" s="287"/>
      <c r="EAZ277" s="287"/>
      <c r="EBA277" s="287"/>
      <c r="EBB277" s="287"/>
      <c r="EBC277" s="287"/>
      <c r="EBD277" s="287"/>
      <c r="EBE277" s="287"/>
      <c r="EBF277" s="287"/>
      <c r="EBG277" s="287"/>
      <c r="EBH277" s="287"/>
      <c r="EBI277" s="287"/>
      <c r="EBJ277" s="287"/>
      <c r="EBK277" s="287"/>
      <c r="EBL277" s="287"/>
      <c r="EBM277" s="287"/>
      <c r="EBN277" s="287"/>
      <c r="EBO277" s="287"/>
      <c r="EBP277" s="287"/>
      <c r="EBQ277" s="287"/>
      <c r="EBR277" s="287"/>
      <c r="EBS277" s="287"/>
      <c r="EBT277" s="287"/>
      <c r="EBU277" s="287"/>
      <c r="EBV277" s="287"/>
      <c r="EBW277" s="287"/>
      <c r="EBX277" s="287"/>
      <c r="EBY277" s="287"/>
      <c r="EBZ277" s="287"/>
      <c r="ECA277" s="287"/>
      <c r="ECB277" s="287"/>
      <c r="ECC277" s="287"/>
      <c r="ECD277" s="287"/>
      <c r="ECE277" s="287"/>
      <c r="ECF277" s="287"/>
      <c r="ECG277" s="287"/>
      <c r="ECH277" s="287"/>
      <c r="ECI277" s="287"/>
      <c r="ECJ277" s="287"/>
      <c r="ECK277" s="287"/>
      <c r="ECL277" s="287"/>
      <c r="ECM277" s="287"/>
      <c r="ECN277" s="287"/>
      <c r="ECO277" s="287"/>
      <c r="ECP277" s="287"/>
      <c r="ECQ277" s="287"/>
      <c r="ECR277" s="287"/>
      <c r="ECS277" s="287"/>
      <c r="ECT277" s="287"/>
      <c r="ECU277" s="287"/>
      <c r="ECV277" s="287"/>
      <c r="ECW277" s="287"/>
      <c r="ECX277" s="287"/>
      <c r="ECY277" s="287"/>
      <c r="ECZ277" s="287"/>
      <c r="EDA277" s="287"/>
      <c r="EDB277" s="287"/>
      <c r="EDC277" s="287"/>
      <c r="EDD277" s="287"/>
      <c r="EDE277" s="287"/>
      <c r="EDF277" s="287"/>
      <c r="EDG277" s="287"/>
      <c r="EDH277" s="287"/>
      <c r="EDI277" s="287"/>
      <c r="EDJ277" s="287"/>
      <c r="EDK277" s="287"/>
      <c r="EDL277" s="287"/>
      <c r="EDM277" s="287"/>
      <c r="EDN277" s="287"/>
      <c r="EDO277" s="287"/>
      <c r="EDP277" s="287"/>
      <c r="EDQ277" s="287"/>
      <c r="EDR277" s="287"/>
      <c r="EDS277" s="287"/>
      <c r="EDT277" s="287"/>
      <c r="EDU277" s="287"/>
      <c r="EDV277" s="287"/>
      <c r="EDW277" s="287"/>
      <c r="EDX277" s="287"/>
      <c r="EDY277" s="287"/>
      <c r="EDZ277" s="287"/>
      <c r="EEA277" s="287"/>
      <c r="EEB277" s="287"/>
      <c r="EEC277" s="287"/>
      <c r="EED277" s="287"/>
      <c r="EEE277" s="287"/>
      <c r="EEF277" s="287"/>
      <c r="EEG277" s="287"/>
      <c r="EEH277" s="287"/>
      <c r="EEI277" s="287"/>
      <c r="EEJ277" s="287"/>
      <c r="EEK277" s="287"/>
      <c r="EEL277" s="287"/>
      <c r="EEM277" s="287"/>
      <c r="EEN277" s="287"/>
      <c r="EEO277" s="287"/>
      <c r="EEP277" s="287"/>
      <c r="EEQ277" s="287"/>
      <c r="EER277" s="287"/>
      <c r="EES277" s="287"/>
      <c r="EET277" s="287"/>
      <c r="EEU277" s="287"/>
      <c r="EEV277" s="287"/>
      <c r="EEW277" s="287"/>
      <c r="EEX277" s="287"/>
      <c r="EEY277" s="287"/>
      <c r="EEZ277" s="287"/>
      <c r="EFA277" s="287"/>
      <c r="EFB277" s="287"/>
      <c r="EFC277" s="287"/>
      <c r="EFD277" s="287"/>
      <c r="EFE277" s="287"/>
      <c r="EFF277" s="287"/>
      <c r="EFG277" s="287"/>
      <c r="EFH277" s="287"/>
      <c r="EFI277" s="287"/>
      <c r="EFJ277" s="287"/>
      <c r="EFK277" s="287"/>
      <c r="EFL277" s="287"/>
      <c r="EFM277" s="287"/>
      <c r="EFN277" s="287"/>
      <c r="EFO277" s="287"/>
      <c r="EFP277" s="287"/>
      <c r="EFQ277" s="287"/>
      <c r="EFR277" s="287"/>
      <c r="EFS277" s="287"/>
      <c r="EFT277" s="287"/>
      <c r="EFU277" s="287"/>
      <c r="EFV277" s="287"/>
      <c r="EFW277" s="287"/>
      <c r="EFX277" s="287"/>
      <c r="EFY277" s="287"/>
      <c r="EFZ277" s="287"/>
      <c r="EGA277" s="287"/>
      <c r="EGB277" s="287"/>
      <c r="EGC277" s="287"/>
      <c r="EGD277" s="287"/>
      <c r="EGE277" s="287"/>
      <c r="EGF277" s="287"/>
      <c r="EGG277" s="287"/>
      <c r="EGH277" s="287"/>
      <c r="EGI277" s="287"/>
      <c r="EGJ277" s="287"/>
      <c r="EGK277" s="287"/>
      <c r="EGL277" s="287"/>
      <c r="EGM277" s="287"/>
      <c r="EGN277" s="287"/>
      <c r="EGO277" s="287"/>
      <c r="EGP277" s="287"/>
      <c r="EGQ277" s="287"/>
      <c r="EGR277" s="287"/>
      <c r="EGS277" s="287"/>
      <c r="EGT277" s="287"/>
      <c r="EGU277" s="287"/>
      <c r="EGV277" s="287"/>
      <c r="EGW277" s="287"/>
      <c r="EGX277" s="287"/>
      <c r="EGY277" s="287"/>
      <c r="EGZ277" s="287"/>
      <c r="EHA277" s="287"/>
      <c r="EHB277" s="287"/>
      <c r="EHC277" s="287"/>
      <c r="EHD277" s="287"/>
      <c r="EHE277" s="287"/>
      <c r="EHF277" s="287"/>
      <c r="EHG277" s="287"/>
      <c r="EHH277" s="287"/>
      <c r="EHI277" s="287"/>
      <c r="EHJ277" s="287"/>
      <c r="EHK277" s="287"/>
      <c r="EHL277" s="287"/>
      <c r="EHM277" s="287"/>
      <c r="EHN277" s="287"/>
      <c r="EHO277" s="287"/>
      <c r="EHP277" s="287"/>
      <c r="EHQ277" s="287"/>
      <c r="EHR277" s="287"/>
      <c r="EHS277" s="287"/>
      <c r="EHT277" s="287"/>
      <c r="EHU277" s="287"/>
      <c r="EHV277" s="287"/>
      <c r="EHW277" s="287"/>
      <c r="EHX277" s="287"/>
      <c r="EHY277" s="287"/>
      <c r="EHZ277" s="287"/>
      <c r="EIA277" s="287"/>
      <c r="EIB277" s="287"/>
      <c r="EIC277" s="287"/>
      <c r="EID277" s="287"/>
      <c r="EIE277" s="287"/>
      <c r="EIF277" s="287"/>
      <c r="EIG277" s="287"/>
      <c r="EIH277" s="287"/>
      <c r="EII277" s="287"/>
      <c r="EIJ277" s="287"/>
      <c r="EIK277" s="287"/>
      <c r="EIL277" s="287"/>
      <c r="EIM277" s="287"/>
      <c r="EIN277" s="287"/>
      <c r="EIO277" s="287"/>
      <c r="EIP277" s="287"/>
      <c r="EIQ277" s="287"/>
      <c r="EIR277" s="287"/>
      <c r="EIS277" s="287"/>
      <c r="EIT277" s="287"/>
      <c r="EIU277" s="287"/>
      <c r="EIV277" s="287"/>
      <c r="EIW277" s="287"/>
      <c r="EIX277" s="287"/>
      <c r="EIY277" s="287"/>
      <c r="EIZ277" s="287"/>
      <c r="EJA277" s="287"/>
      <c r="EJB277" s="287"/>
      <c r="EJC277" s="287"/>
      <c r="EJD277" s="287"/>
      <c r="EJE277" s="287"/>
      <c r="EJF277" s="287"/>
      <c r="EJG277" s="287"/>
      <c r="EJH277" s="287"/>
      <c r="EJI277" s="287"/>
      <c r="EJJ277" s="287"/>
      <c r="EJK277" s="287"/>
      <c r="EJL277" s="287"/>
      <c r="EJM277" s="287"/>
      <c r="EJN277" s="287"/>
      <c r="EJO277" s="287"/>
      <c r="EJP277" s="287"/>
      <c r="EJQ277" s="287"/>
      <c r="EJR277" s="287"/>
      <c r="EJS277" s="287"/>
      <c r="EJT277" s="287"/>
      <c r="EJU277" s="287"/>
      <c r="EJV277" s="287"/>
      <c r="EJW277" s="287"/>
      <c r="EJX277" s="287"/>
      <c r="EJY277" s="287"/>
      <c r="EJZ277" s="287"/>
      <c r="EKA277" s="287"/>
      <c r="EKB277" s="287"/>
      <c r="EKC277" s="287"/>
      <c r="EKD277" s="287"/>
      <c r="EKE277" s="287"/>
      <c r="EKF277" s="287"/>
      <c r="EKG277" s="287"/>
      <c r="EKH277" s="287"/>
      <c r="EKI277" s="287"/>
      <c r="EKJ277" s="287"/>
      <c r="EKK277" s="287"/>
      <c r="EKL277" s="287"/>
      <c r="EKM277" s="287"/>
      <c r="EKN277" s="287"/>
      <c r="EKO277" s="287"/>
      <c r="EKP277" s="287"/>
      <c r="EKQ277" s="287"/>
      <c r="EKR277" s="287"/>
      <c r="EKS277" s="287"/>
      <c r="EKT277" s="287"/>
      <c r="EKU277" s="287"/>
      <c r="EKV277" s="287"/>
      <c r="EKW277" s="287"/>
      <c r="EKX277" s="287"/>
      <c r="EKY277" s="287"/>
      <c r="EKZ277" s="287"/>
      <c r="ELA277" s="287"/>
      <c r="ELB277" s="287"/>
      <c r="ELC277" s="287"/>
      <c r="ELD277" s="287"/>
      <c r="ELE277" s="287"/>
      <c r="ELF277" s="287"/>
      <c r="ELG277" s="287"/>
      <c r="ELH277" s="287"/>
      <c r="ELI277" s="287"/>
      <c r="ELJ277" s="287"/>
      <c r="ELK277" s="287"/>
      <c r="ELL277" s="287"/>
      <c r="ELM277" s="287"/>
      <c r="ELN277" s="287"/>
      <c r="ELO277" s="287"/>
      <c r="ELP277" s="287"/>
      <c r="ELQ277" s="287"/>
      <c r="ELR277" s="287"/>
      <c r="ELS277" s="287"/>
      <c r="ELT277" s="287"/>
      <c r="ELU277" s="287"/>
      <c r="ELV277" s="287"/>
      <c r="ELW277" s="287"/>
      <c r="ELX277" s="287"/>
      <c r="ELY277" s="287"/>
      <c r="ELZ277" s="287"/>
      <c r="EMA277" s="287"/>
      <c r="EMB277" s="287"/>
      <c r="EMC277" s="287"/>
      <c r="EMD277" s="287"/>
      <c r="EME277" s="287"/>
      <c r="EMF277" s="287"/>
      <c r="EMG277" s="287"/>
      <c r="EMH277" s="287"/>
      <c r="EMI277" s="287"/>
      <c r="EMJ277" s="287"/>
      <c r="EMK277" s="287"/>
      <c r="EML277" s="287"/>
      <c r="EMM277" s="287"/>
      <c r="EMN277" s="287"/>
      <c r="EMO277" s="287"/>
      <c r="EMP277" s="287"/>
      <c r="EMQ277" s="287"/>
      <c r="EMR277" s="287"/>
      <c r="EMS277" s="287"/>
      <c r="EMT277" s="287"/>
      <c r="EMU277" s="287"/>
      <c r="EMV277" s="287"/>
      <c r="EMW277" s="287"/>
      <c r="EMX277" s="287"/>
      <c r="EMY277" s="287"/>
      <c r="EMZ277" s="287"/>
      <c r="ENA277" s="287"/>
      <c r="ENB277" s="287"/>
      <c r="ENC277" s="287"/>
      <c r="END277" s="287"/>
      <c r="ENE277" s="287"/>
      <c r="ENF277" s="287"/>
      <c r="ENG277" s="287"/>
      <c r="ENH277" s="287"/>
      <c r="ENI277" s="287"/>
      <c r="ENJ277" s="287"/>
      <c r="ENK277" s="287"/>
      <c r="ENL277" s="287"/>
      <c r="ENM277" s="287"/>
      <c r="ENN277" s="287"/>
      <c r="ENO277" s="287"/>
      <c r="ENP277" s="287"/>
      <c r="ENQ277" s="287"/>
      <c r="ENR277" s="287"/>
      <c r="ENS277" s="287"/>
      <c r="ENT277" s="287"/>
      <c r="ENU277" s="287"/>
      <c r="ENV277" s="287"/>
      <c r="ENW277" s="287"/>
      <c r="ENX277" s="287"/>
      <c r="ENY277" s="287"/>
      <c r="ENZ277" s="287"/>
      <c r="EOA277" s="287"/>
      <c r="EOB277" s="287"/>
      <c r="EOC277" s="287"/>
      <c r="EOD277" s="287"/>
      <c r="EOE277" s="287"/>
      <c r="EOF277" s="287"/>
      <c r="EOG277" s="287"/>
      <c r="EOH277" s="287"/>
      <c r="EOI277" s="287"/>
      <c r="EOJ277" s="287"/>
      <c r="EOK277" s="287"/>
      <c r="EOL277" s="287"/>
      <c r="EOM277" s="287"/>
      <c r="EON277" s="287"/>
      <c r="EOO277" s="287"/>
      <c r="EOP277" s="287"/>
      <c r="EOQ277" s="287"/>
      <c r="EOR277" s="287"/>
      <c r="EOS277" s="287"/>
      <c r="EOT277" s="287"/>
      <c r="EOU277" s="287"/>
      <c r="EOV277" s="287"/>
      <c r="EOW277" s="287"/>
      <c r="EOX277" s="287"/>
      <c r="EOY277" s="287"/>
      <c r="EOZ277" s="287"/>
      <c r="EPA277" s="287"/>
      <c r="EPB277" s="287"/>
      <c r="EPC277" s="287"/>
      <c r="EPD277" s="287"/>
      <c r="EPE277" s="287"/>
      <c r="EPF277" s="287"/>
      <c r="EPG277" s="287"/>
      <c r="EPH277" s="287"/>
      <c r="EPI277" s="287"/>
      <c r="EPJ277" s="287"/>
      <c r="EPK277" s="287"/>
      <c r="EPL277" s="287"/>
      <c r="EPM277" s="287"/>
      <c r="EPN277" s="287"/>
      <c r="EPO277" s="287"/>
      <c r="EPP277" s="287"/>
      <c r="EPQ277" s="287"/>
      <c r="EPR277" s="287"/>
      <c r="EPS277" s="287"/>
      <c r="EPT277" s="287"/>
      <c r="EPU277" s="287"/>
      <c r="EPV277" s="287"/>
      <c r="EPW277" s="287"/>
      <c r="EPX277" s="287"/>
      <c r="EPY277" s="287"/>
      <c r="EPZ277" s="287"/>
      <c r="EQA277" s="287"/>
      <c r="EQB277" s="287"/>
      <c r="EQC277" s="287"/>
      <c r="EQD277" s="287"/>
      <c r="EQE277" s="287"/>
      <c r="EQF277" s="287"/>
      <c r="EQG277" s="287"/>
      <c r="EQH277" s="287"/>
      <c r="EQI277" s="287"/>
      <c r="EQJ277" s="287"/>
      <c r="EQK277" s="287"/>
      <c r="EQL277" s="287"/>
      <c r="EQM277" s="287"/>
      <c r="EQN277" s="287"/>
      <c r="EQO277" s="287"/>
      <c r="EQP277" s="287"/>
      <c r="EQQ277" s="287"/>
      <c r="EQR277" s="287"/>
      <c r="EQS277" s="287"/>
      <c r="EQT277" s="287"/>
      <c r="EQU277" s="287"/>
      <c r="EQV277" s="287"/>
      <c r="EQW277" s="287"/>
      <c r="EQX277" s="287"/>
      <c r="EQY277" s="287"/>
      <c r="EQZ277" s="287"/>
      <c r="ERA277" s="287"/>
      <c r="ERB277" s="287"/>
      <c r="ERC277" s="287"/>
      <c r="ERD277" s="287"/>
      <c r="ERE277" s="287"/>
      <c r="ERF277" s="287"/>
      <c r="ERG277" s="287"/>
      <c r="ERH277" s="287"/>
      <c r="ERI277" s="287"/>
      <c r="ERJ277" s="287"/>
      <c r="ERK277" s="287"/>
      <c r="ERL277" s="287"/>
      <c r="ERM277" s="287"/>
      <c r="ERN277" s="287"/>
      <c r="ERO277" s="287"/>
      <c r="ERP277" s="287"/>
      <c r="ERQ277" s="287"/>
      <c r="ERR277" s="287"/>
      <c r="ERS277" s="287"/>
      <c r="ERT277" s="287"/>
      <c r="ERU277" s="287"/>
      <c r="ERV277" s="287"/>
      <c r="ERW277" s="287"/>
      <c r="ERX277" s="287"/>
      <c r="ERY277" s="287"/>
      <c r="ERZ277" s="287"/>
      <c r="ESA277" s="287"/>
      <c r="ESB277" s="287"/>
      <c r="ESC277" s="287"/>
      <c r="ESD277" s="287"/>
      <c r="ESE277" s="287"/>
      <c r="ESF277" s="287"/>
      <c r="ESG277" s="287"/>
      <c r="ESH277" s="287"/>
      <c r="ESI277" s="287"/>
      <c r="ESJ277" s="287"/>
      <c r="ESK277" s="287"/>
      <c r="ESL277" s="287"/>
      <c r="ESM277" s="287"/>
      <c r="ESN277" s="287"/>
      <c r="ESO277" s="287"/>
      <c r="ESP277" s="287"/>
      <c r="ESQ277" s="287"/>
      <c r="ESR277" s="287"/>
      <c r="ESS277" s="287"/>
      <c r="EST277" s="287"/>
      <c r="ESU277" s="287"/>
      <c r="ESV277" s="287"/>
      <c r="ESW277" s="287"/>
      <c r="ESX277" s="287"/>
      <c r="ESY277" s="287"/>
      <c r="ESZ277" s="287"/>
      <c r="ETA277" s="287"/>
      <c r="ETB277" s="287"/>
      <c r="ETC277" s="287"/>
      <c r="ETD277" s="287"/>
      <c r="ETE277" s="287"/>
      <c r="ETF277" s="287"/>
      <c r="ETG277" s="287"/>
      <c r="ETH277" s="287"/>
      <c r="ETI277" s="287"/>
      <c r="ETJ277" s="287"/>
      <c r="ETK277" s="287"/>
      <c r="ETL277" s="287"/>
      <c r="ETM277" s="287"/>
      <c r="ETN277" s="287"/>
      <c r="ETO277" s="287"/>
      <c r="ETP277" s="287"/>
      <c r="ETQ277" s="287"/>
      <c r="ETR277" s="287"/>
      <c r="ETS277" s="287"/>
      <c r="ETT277" s="287"/>
      <c r="ETU277" s="287"/>
      <c r="ETV277" s="287"/>
      <c r="ETW277" s="287"/>
      <c r="ETX277" s="287"/>
      <c r="ETY277" s="287"/>
      <c r="ETZ277" s="287"/>
      <c r="EUA277" s="287"/>
      <c r="EUB277" s="287"/>
      <c r="EUC277" s="287"/>
      <c r="EUD277" s="287"/>
      <c r="EUE277" s="287"/>
      <c r="EUF277" s="287"/>
      <c r="EUG277" s="287"/>
      <c r="EUH277" s="287"/>
      <c r="EUI277" s="287"/>
      <c r="EUJ277" s="287"/>
      <c r="EUK277" s="287"/>
      <c r="EUL277" s="287"/>
      <c r="EUM277" s="287"/>
      <c r="EUN277" s="287"/>
      <c r="EUO277" s="287"/>
      <c r="EUP277" s="287"/>
      <c r="EUQ277" s="287"/>
      <c r="EUR277" s="287"/>
      <c r="EUS277" s="287"/>
      <c r="EUT277" s="287"/>
      <c r="EUU277" s="287"/>
      <c r="EUV277" s="287"/>
      <c r="EUW277" s="287"/>
      <c r="EUX277" s="287"/>
      <c r="EUY277" s="287"/>
      <c r="EUZ277" s="287"/>
      <c r="EVA277" s="287"/>
      <c r="EVB277" s="287"/>
      <c r="EVC277" s="287"/>
      <c r="EVD277" s="287"/>
      <c r="EVE277" s="287"/>
      <c r="EVF277" s="287"/>
      <c r="EVG277" s="287"/>
      <c r="EVH277" s="287"/>
      <c r="EVI277" s="287"/>
      <c r="EVJ277" s="287"/>
      <c r="EVK277" s="287"/>
      <c r="EVL277" s="287"/>
      <c r="EVM277" s="287"/>
      <c r="EVN277" s="287"/>
      <c r="EVO277" s="287"/>
      <c r="EVP277" s="287"/>
      <c r="EVQ277" s="287"/>
      <c r="EVR277" s="287"/>
      <c r="EVS277" s="287"/>
      <c r="EVT277" s="287"/>
      <c r="EVU277" s="287"/>
      <c r="EVV277" s="287"/>
      <c r="EVW277" s="287"/>
      <c r="EVX277" s="287"/>
      <c r="EVY277" s="287"/>
      <c r="EVZ277" s="287"/>
      <c r="EWA277" s="287"/>
      <c r="EWB277" s="287"/>
      <c r="EWC277" s="287"/>
      <c r="EWD277" s="287"/>
      <c r="EWE277" s="287"/>
      <c r="EWF277" s="287"/>
      <c r="EWG277" s="287"/>
      <c r="EWH277" s="287"/>
      <c r="EWI277" s="287"/>
      <c r="EWJ277" s="287"/>
      <c r="EWK277" s="287"/>
      <c r="EWL277" s="287"/>
      <c r="EWM277" s="287"/>
      <c r="EWN277" s="287"/>
      <c r="EWO277" s="287"/>
      <c r="EWP277" s="287"/>
      <c r="EWQ277" s="287"/>
      <c r="EWR277" s="287"/>
      <c r="EWS277" s="287"/>
      <c r="EWT277" s="287"/>
      <c r="EWU277" s="287"/>
      <c r="EWV277" s="287"/>
      <c r="EWW277" s="287"/>
      <c r="EWX277" s="287"/>
      <c r="EWY277" s="287"/>
      <c r="EWZ277" s="287"/>
      <c r="EXA277" s="287"/>
      <c r="EXB277" s="287"/>
      <c r="EXC277" s="287"/>
      <c r="EXD277" s="287"/>
      <c r="EXE277" s="287"/>
      <c r="EXF277" s="287"/>
      <c r="EXG277" s="287"/>
      <c r="EXH277" s="287"/>
      <c r="EXI277" s="287"/>
      <c r="EXJ277" s="287"/>
      <c r="EXK277" s="287"/>
      <c r="EXL277" s="287"/>
      <c r="EXM277" s="287"/>
      <c r="EXN277" s="287"/>
      <c r="EXO277" s="287"/>
      <c r="EXP277" s="287"/>
      <c r="EXQ277" s="287"/>
      <c r="EXR277" s="287"/>
      <c r="EXS277" s="287"/>
      <c r="EXT277" s="287"/>
      <c r="EXU277" s="287"/>
      <c r="EXV277" s="287"/>
      <c r="EXW277" s="287"/>
      <c r="EXX277" s="287"/>
      <c r="EXY277" s="287"/>
      <c r="EXZ277" s="287"/>
      <c r="EYA277" s="287"/>
      <c r="EYB277" s="287"/>
      <c r="EYC277" s="287"/>
      <c r="EYD277" s="287"/>
      <c r="EYE277" s="287"/>
      <c r="EYF277" s="287"/>
      <c r="EYG277" s="287"/>
      <c r="EYH277" s="287"/>
      <c r="EYI277" s="287"/>
      <c r="EYJ277" s="287"/>
      <c r="EYK277" s="287"/>
      <c r="EYL277" s="287"/>
      <c r="EYM277" s="287"/>
      <c r="EYN277" s="287"/>
      <c r="EYO277" s="287"/>
      <c r="EYP277" s="287"/>
      <c r="EYQ277" s="287"/>
      <c r="EYR277" s="287"/>
      <c r="EYS277" s="287"/>
      <c r="EYT277" s="287"/>
      <c r="EYU277" s="287"/>
      <c r="EYV277" s="287"/>
      <c r="EYW277" s="287"/>
      <c r="EYX277" s="287"/>
      <c r="EYY277" s="287"/>
      <c r="EYZ277" s="287"/>
      <c r="EZA277" s="287"/>
      <c r="EZB277" s="287"/>
      <c r="EZC277" s="287"/>
      <c r="EZD277" s="287"/>
      <c r="EZE277" s="287"/>
      <c r="EZF277" s="287"/>
      <c r="EZG277" s="287"/>
      <c r="EZH277" s="287"/>
      <c r="EZI277" s="287"/>
      <c r="EZJ277" s="287"/>
      <c r="EZK277" s="287"/>
      <c r="EZL277" s="287"/>
      <c r="EZM277" s="287"/>
      <c r="EZN277" s="287"/>
      <c r="EZO277" s="287"/>
      <c r="EZP277" s="287"/>
      <c r="EZQ277" s="287"/>
      <c r="EZR277" s="287"/>
      <c r="EZS277" s="287"/>
      <c r="EZT277" s="287"/>
      <c r="EZU277" s="287"/>
      <c r="EZV277" s="287"/>
      <c r="EZW277" s="287"/>
      <c r="EZX277" s="287"/>
      <c r="EZY277" s="287"/>
      <c r="EZZ277" s="287"/>
      <c r="FAA277" s="287"/>
      <c r="FAB277" s="287"/>
      <c r="FAC277" s="287"/>
      <c r="FAD277" s="287"/>
      <c r="FAE277" s="287"/>
      <c r="FAF277" s="287"/>
      <c r="FAG277" s="287"/>
      <c r="FAH277" s="287"/>
      <c r="FAI277" s="287"/>
      <c r="FAJ277" s="287"/>
      <c r="FAK277" s="287"/>
      <c r="FAL277" s="287"/>
      <c r="FAM277" s="287"/>
      <c r="FAN277" s="287"/>
      <c r="FAO277" s="287"/>
      <c r="FAP277" s="287"/>
      <c r="FAQ277" s="287"/>
      <c r="FAR277" s="287"/>
      <c r="FAS277" s="287"/>
      <c r="FAT277" s="287"/>
      <c r="FAU277" s="287"/>
      <c r="FAV277" s="287"/>
      <c r="FAW277" s="287"/>
      <c r="FAX277" s="287"/>
      <c r="FAY277" s="287"/>
      <c r="FAZ277" s="287"/>
      <c r="FBA277" s="287"/>
      <c r="FBB277" s="287"/>
      <c r="FBC277" s="287"/>
      <c r="FBD277" s="287"/>
      <c r="FBE277" s="287"/>
      <c r="FBF277" s="287"/>
      <c r="FBG277" s="287"/>
      <c r="FBH277" s="287"/>
      <c r="FBI277" s="287"/>
      <c r="FBJ277" s="287"/>
      <c r="FBK277" s="287"/>
      <c r="FBL277" s="287"/>
      <c r="FBM277" s="287"/>
      <c r="FBN277" s="287"/>
      <c r="FBO277" s="287"/>
      <c r="FBP277" s="287"/>
      <c r="FBQ277" s="287"/>
      <c r="FBR277" s="287"/>
      <c r="FBS277" s="287"/>
      <c r="FBT277" s="287"/>
      <c r="FBU277" s="287"/>
      <c r="FBV277" s="287"/>
      <c r="FBW277" s="287"/>
      <c r="FBX277" s="287"/>
      <c r="FBY277" s="287"/>
      <c r="FBZ277" s="287"/>
      <c r="FCA277" s="287"/>
      <c r="FCB277" s="287"/>
      <c r="FCC277" s="287"/>
      <c r="FCD277" s="287"/>
      <c r="FCE277" s="287"/>
      <c r="FCF277" s="287"/>
      <c r="FCG277" s="287"/>
      <c r="FCH277" s="287"/>
      <c r="FCI277" s="287"/>
      <c r="FCJ277" s="287"/>
      <c r="FCK277" s="287"/>
      <c r="FCL277" s="287"/>
      <c r="FCM277" s="287"/>
      <c r="FCN277" s="287"/>
      <c r="FCO277" s="287"/>
      <c r="FCP277" s="287"/>
      <c r="FCQ277" s="287"/>
      <c r="FCR277" s="287"/>
      <c r="FCS277" s="287"/>
      <c r="FCT277" s="287"/>
      <c r="FCU277" s="287"/>
      <c r="FCV277" s="287"/>
      <c r="FCW277" s="287"/>
      <c r="FCX277" s="287"/>
      <c r="FCY277" s="287"/>
      <c r="FCZ277" s="287"/>
      <c r="FDA277" s="287"/>
      <c r="FDB277" s="287"/>
      <c r="FDC277" s="287"/>
      <c r="FDD277" s="287"/>
      <c r="FDE277" s="287"/>
      <c r="FDF277" s="287"/>
      <c r="FDG277" s="287"/>
      <c r="FDH277" s="287"/>
      <c r="FDI277" s="287"/>
      <c r="FDJ277" s="287"/>
      <c r="FDK277" s="287"/>
      <c r="FDL277" s="287"/>
      <c r="FDM277" s="287"/>
      <c r="FDN277" s="287"/>
      <c r="FDO277" s="287"/>
      <c r="FDP277" s="287"/>
      <c r="FDQ277" s="287"/>
      <c r="FDR277" s="287"/>
      <c r="FDS277" s="287"/>
      <c r="FDT277" s="287"/>
      <c r="FDU277" s="287"/>
      <c r="FDV277" s="287"/>
      <c r="FDW277" s="287"/>
      <c r="FDX277" s="287"/>
      <c r="FDY277" s="287"/>
      <c r="FDZ277" s="287"/>
      <c r="FEA277" s="287"/>
      <c r="FEB277" s="287"/>
      <c r="FEC277" s="287"/>
      <c r="FED277" s="287"/>
      <c r="FEE277" s="287"/>
      <c r="FEF277" s="287"/>
      <c r="FEG277" s="287"/>
      <c r="FEH277" s="287"/>
      <c r="FEI277" s="287"/>
      <c r="FEJ277" s="287"/>
      <c r="FEK277" s="287"/>
      <c r="FEL277" s="287"/>
      <c r="FEM277" s="287"/>
      <c r="FEN277" s="287"/>
      <c r="FEO277" s="287"/>
      <c r="FEP277" s="287"/>
      <c r="FEQ277" s="287"/>
      <c r="FER277" s="287"/>
      <c r="FES277" s="287"/>
      <c r="FET277" s="287"/>
      <c r="FEU277" s="287"/>
      <c r="FEV277" s="287"/>
      <c r="FEW277" s="287"/>
      <c r="FEX277" s="287"/>
      <c r="FEY277" s="287"/>
      <c r="FEZ277" s="287"/>
      <c r="FFA277" s="287"/>
      <c r="FFB277" s="287"/>
      <c r="FFC277" s="287"/>
      <c r="FFD277" s="287"/>
      <c r="FFE277" s="287"/>
      <c r="FFF277" s="287"/>
      <c r="FFG277" s="287"/>
      <c r="FFH277" s="287"/>
      <c r="FFI277" s="287"/>
      <c r="FFJ277" s="287"/>
      <c r="FFK277" s="287"/>
      <c r="FFL277" s="287"/>
      <c r="FFM277" s="287"/>
      <c r="FFN277" s="287"/>
      <c r="FFO277" s="287"/>
      <c r="FFP277" s="287"/>
      <c r="FFQ277" s="287"/>
      <c r="FFR277" s="287"/>
      <c r="FFS277" s="287"/>
      <c r="FFT277" s="287"/>
      <c r="FFU277" s="287"/>
      <c r="FFV277" s="287"/>
      <c r="FFW277" s="287"/>
      <c r="FFX277" s="287"/>
      <c r="FFY277" s="287"/>
      <c r="FFZ277" s="287"/>
      <c r="FGA277" s="287"/>
      <c r="FGB277" s="287"/>
      <c r="FGC277" s="287"/>
      <c r="FGD277" s="287"/>
      <c r="FGE277" s="287"/>
      <c r="FGF277" s="287"/>
      <c r="FGG277" s="287"/>
      <c r="FGH277" s="287"/>
      <c r="FGI277" s="287"/>
      <c r="FGJ277" s="287"/>
      <c r="FGK277" s="287"/>
      <c r="FGL277" s="287"/>
      <c r="FGM277" s="287"/>
      <c r="FGN277" s="287"/>
      <c r="FGO277" s="287"/>
      <c r="FGP277" s="287"/>
      <c r="FGQ277" s="287"/>
      <c r="FGR277" s="287"/>
      <c r="FGS277" s="287"/>
      <c r="FGT277" s="287"/>
      <c r="FGU277" s="287"/>
      <c r="FGV277" s="287"/>
      <c r="FGW277" s="287"/>
      <c r="FGX277" s="287"/>
      <c r="FGY277" s="287"/>
      <c r="FGZ277" s="287"/>
      <c r="FHA277" s="287"/>
      <c r="FHB277" s="287"/>
      <c r="FHC277" s="287"/>
      <c r="FHD277" s="287"/>
      <c r="FHE277" s="287"/>
      <c r="FHF277" s="287"/>
      <c r="FHG277" s="287"/>
      <c r="FHH277" s="287"/>
      <c r="FHI277" s="287"/>
      <c r="FHJ277" s="287"/>
      <c r="FHK277" s="287"/>
      <c r="FHL277" s="287"/>
      <c r="FHM277" s="287"/>
      <c r="FHN277" s="287"/>
      <c r="FHO277" s="287"/>
      <c r="FHP277" s="287"/>
      <c r="FHQ277" s="287"/>
      <c r="FHR277" s="287"/>
      <c r="FHS277" s="287"/>
      <c r="FHT277" s="287"/>
      <c r="FHU277" s="287"/>
      <c r="FHV277" s="287"/>
      <c r="FHW277" s="287"/>
      <c r="FHX277" s="287"/>
      <c r="FHY277" s="287"/>
      <c r="FHZ277" s="287"/>
      <c r="FIA277" s="287"/>
      <c r="FIB277" s="287"/>
      <c r="FIC277" s="287"/>
      <c r="FID277" s="287"/>
      <c r="FIE277" s="287"/>
      <c r="FIF277" s="287"/>
      <c r="FIG277" s="287"/>
      <c r="FIH277" s="287"/>
      <c r="FII277" s="287"/>
      <c r="FIJ277" s="287"/>
      <c r="FIK277" s="287"/>
      <c r="FIL277" s="287"/>
      <c r="FIM277" s="287"/>
      <c r="FIN277" s="287"/>
      <c r="FIO277" s="287"/>
      <c r="FIP277" s="287"/>
      <c r="FIQ277" s="287"/>
      <c r="FIR277" s="287"/>
      <c r="FIS277" s="287"/>
      <c r="FIT277" s="287"/>
      <c r="FIU277" s="287"/>
      <c r="FIV277" s="287"/>
      <c r="FIW277" s="287"/>
      <c r="FIX277" s="287"/>
      <c r="FIY277" s="287"/>
      <c r="FIZ277" s="287"/>
      <c r="FJA277" s="287"/>
      <c r="FJB277" s="287"/>
      <c r="FJC277" s="287"/>
      <c r="FJD277" s="287"/>
      <c r="FJE277" s="287"/>
      <c r="FJF277" s="287"/>
      <c r="FJG277" s="287"/>
      <c r="FJH277" s="287"/>
      <c r="FJI277" s="287"/>
      <c r="FJJ277" s="287"/>
      <c r="FJK277" s="287"/>
      <c r="FJL277" s="287"/>
      <c r="FJM277" s="287"/>
      <c r="FJN277" s="287"/>
      <c r="FJO277" s="287"/>
      <c r="FJP277" s="287"/>
      <c r="FJQ277" s="287"/>
      <c r="FJR277" s="287"/>
      <c r="FJS277" s="287"/>
      <c r="FJT277" s="287"/>
      <c r="FJU277" s="287"/>
      <c r="FJV277" s="287"/>
      <c r="FJW277" s="287"/>
      <c r="FJX277" s="287"/>
      <c r="FJY277" s="287"/>
      <c r="FJZ277" s="287"/>
      <c r="FKA277" s="287"/>
      <c r="FKB277" s="287"/>
      <c r="FKC277" s="287"/>
      <c r="FKD277" s="287"/>
      <c r="FKE277" s="287"/>
      <c r="FKF277" s="287"/>
      <c r="FKG277" s="287"/>
      <c r="FKH277" s="287"/>
      <c r="FKI277" s="287"/>
      <c r="FKJ277" s="287"/>
      <c r="FKK277" s="287"/>
      <c r="FKL277" s="287"/>
      <c r="FKM277" s="287"/>
      <c r="FKN277" s="287"/>
      <c r="FKO277" s="287"/>
      <c r="FKP277" s="287"/>
      <c r="FKQ277" s="287"/>
      <c r="FKR277" s="287"/>
      <c r="FKS277" s="287"/>
      <c r="FKT277" s="287"/>
      <c r="FKU277" s="287"/>
      <c r="FKV277" s="287"/>
      <c r="FKW277" s="287"/>
      <c r="FKX277" s="287"/>
      <c r="FKY277" s="287"/>
      <c r="FKZ277" s="287"/>
      <c r="FLA277" s="287"/>
      <c r="FLB277" s="287"/>
      <c r="FLC277" s="287"/>
      <c r="FLD277" s="287"/>
      <c r="FLE277" s="287"/>
      <c r="FLF277" s="287"/>
      <c r="FLG277" s="287"/>
      <c r="FLH277" s="287"/>
      <c r="FLI277" s="287"/>
      <c r="FLJ277" s="287"/>
      <c r="FLK277" s="287"/>
      <c r="FLL277" s="287"/>
      <c r="FLM277" s="287"/>
      <c r="FLN277" s="287"/>
      <c r="FLO277" s="287"/>
      <c r="FLP277" s="287"/>
      <c r="FLQ277" s="287"/>
      <c r="FLR277" s="287"/>
      <c r="FLS277" s="287"/>
      <c r="FLT277" s="287"/>
      <c r="FLU277" s="287"/>
      <c r="FLV277" s="287"/>
      <c r="FLW277" s="287"/>
      <c r="FLX277" s="287"/>
      <c r="FLY277" s="287"/>
      <c r="FLZ277" s="287"/>
      <c r="FMA277" s="287"/>
      <c r="FMB277" s="287"/>
      <c r="FMC277" s="287"/>
      <c r="FMD277" s="287"/>
      <c r="FME277" s="287"/>
      <c r="FMF277" s="287"/>
      <c r="FMG277" s="287"/>
      <c r="FMH277" s="287"/>
      <c r="FMI277" s="287"/>
      <c r="FMJ277" s="287"/>
      <c r="FMK277" s="287"/>
      <c r="FML277" s="287"/>
      <c r="FMM277" s="287"/>
      <c r="FMN277" s="287"/>
      <c r="FMO277" s="287"/>
      <c r="FMP277" s="287"/>
      <c r="FMQ277" s="287"/>
      <c r="FMR277" s="287"/>
      <c r="FMS277" s="287"/>
      <c r="FMT277" s="287"/>
      <c r="FMU277" s="287"/>
      <c r="FMV277" s="287"/>
      <c r="FMW277" s="287"/>
      <c r="FMX277" s="287"/>
      <c r="FMY277" s="287"/>
      <c r="FMZ277" s="287"/>
      <c r="FNA277" s="287"/>
      <c r="FNB277" s="287"/>
      <c r="FNC277" s="287"/>
      <c r="FND277" s="287"/>
      <c r="FNE277" s="287"/>
      <c r="FNF277" s="287"/>
      <c r="FNG277" s="287"/>
      <c r="FNH277" s="287"/>
      <c r="FNI277" s="287"/>
      <c r="FNJ277" s="287"/>
      <c r="FNK277" s="287"/>
      <c r="FNL277" s="287"/>
      <c r="FNM277" s="287"/>
      <c r="FNN277" s="287"/>
      <c r="FNO277" s="287"/>
      <c r="FNP277" s="287"/>
      <c r="FNQ277" s="287"/>
      <c r="FNR277" s="287"/>
      <c r="FNS277" s="287"/>
      <c r="FNT277" s="287"/>
      <c r="FNU277" s="287"/>
      <c r="FNV277" s="287"/>
      <c r="FNW277" s="287"/>
      <c r="FNX277" s="287"/>
      <c r="FNY277" s="287"/>
      <c r="FNZ277" s="287"/>
      <c r="FOA277" s="287"/>
      <c r="FOB277" s="287"/>
      <c r="FOC277" s="287"/>
      <c r="FOD277" s="287"/>
      <c r="FOE277" s="287"/>
      <c r="FOF277" s="287"/>
      <c r="FOG277" s="287"/>
      <c r="FOH277" s="287"/>
      <c r="FOI277" s="287"/>
      <c r="FOJ277" s="287"/>
      <c r="FOK277" s="287"/>
      <c r="FOL277" s="287"/>
      <c r="FOM277" s="287"/>
      <c r="FON277" s="287"/>
      <c r="FOO277" s="287"/>
      <c r="FOP277" s="287"/>
      <c r="FOQ277" s="287"/>
      <c r="FOR277" s="287"/>
      <c r="FOS277" s="287"/>
      <c r="FOT277" s="287"/>
      <c r="FOU277" s="287"/>
      <c r="FOV277" s="287"/>
      <c r="FOW277" s="287"/>
      <c r="FOX277" s="287"/>
      <c r="FOY277" s="287"/>
      <c r="FOZ277" s="287"/>
      <c r="FPA277" s="287"/>
      <c r="FPB277" s="287"/>
      <c r="FPC277" s="287"/>
      <c r="FPD277" s="287"/>
      <c r="FPE277" s="287"/>
      <c r="FPF277" s="287"/>
      <c r="FPG277" s="287"/>
      <c r="FPH277" s="287"/>
      <c r="FPI277" s="287"/>
      <c r="FPJ277" s="287"/>
      <c r="FPK277" s="287"/>
      <c r="FPL277" s="287"/>
      <c r="FPM277" s="287"/>
      <c r="FPN277" s="287"/>
      <c r="FPO277" s="287"/>
      <c r="FPP277" s="287"/>
      <c r="FPQ277" s="287"/>
      <c r="FPR277" s="287"/>
      <c r="FPS277" s="287"/>
      <c r="FPT277" s="287"/>
      <c r="FPU277" s="287"/>
      <c r="FPV277" s="287"/>
      <c r="FPW277" s="287"/>
      <c r="FPX277" s="287"/>
      <c r="FPY277" s="287"/>
      <c r="FPZ277" s="287"/>
      <c r="FQA277" s="287"/>
      <c r="FQB277" s="287"/>
      <c r="FQC277" s="287"/>
      <c r="FQD277" s="287"/>
      <c r="FQE277" s="287"/>
      <c r="FQF277" s="287"/>
      <c r="FQG277" s="287"/>
      <c r="FQH277" s="287"/>
      <c r="FQI277" s="287"/>
      <c r="FQJ277" s="287"/>
      <c r="FQK277" s="287"/>
      <c r="FQL277" s="287"/>
      <c r="FQM277" s="287"/>
      <c r="FQN277" s="287"/>
      <c r="FQO277" s="287"/>
      <c r="FQP277" s="287"/>
      <c r="FQQ277" s="287"/>
      <c r="FQR277" s="287"/>
      <c r="FQS277" s="287"/>
      <c r="FQT277" s="287"/>
      <c r="FQU277" s="287"/>
      <c r="FQV277" s="287"/>
      <c r="FQW277" s="287"/>
      <c r="FQX277" s="287"/>
      <c r="FQY277" s="287"/>
      <c r="FQZ277" s="287"/>
      <c r="FRA277" s="287"/>
      <c r="FRB277" s="287"/>
      <c r="FRC277" s="287"/>
      <c r="FRD277" s="287"/>
      <c r="FRE277" s="287"/>
      <c r="FRF277" s="287"/>
      <c r="FRG277" s="287"/>
      <c r="FRH277" s="287"/>
      <c r="FRI277" s="287"/>
      <c r="FRJ277" s="287"/>
      <c r="FRK277" s="287"/>
      <c r="FRL277" s="287"/>
      <c r="FRM277" s="287"/>
      <c r="FRN277" s="287"/>
      <c r="FRO277" s="287"/>
      <c r="FRP277" s="287"/>
      <c r="FRQ277" s="287"/>
      <c r="FRR277" s="287"/>
      <c r="FRS277" s="287"/>
      <c r="FRT277" s="287"/>
      <c r="FRU277" s="287"/>
      <c r="FRV277" s="287"/>
      <c r="FRW277" s="287"/>
      <c r="FRX277" s="287"/>
      <c r="FRY277" s="287"/>
      <c r="FRZ277" s="287"/>
      <c r="FSA277" s="287"/>
      <c r="FSB277" s="287"/>
      <c r="FSC277" s="287"/>
      <c r="FSD277" s="287"/>
      <c r="FSE277" s="287"/>
      <c r="FSF277" s="287"/>
      <c r="FSG277" s="287"/>
      <c r="FSH277" s="287"/>
      <c r="FSI277" s="287"/>
      <c r="FSJ277" s="287"/>
      <c r="FSK277" s="287"/>
      <c r="FSL277" s="287"/>
      <c r="FSM277" s="287"/>
      <c r="FSN277" s="287"/>
      <c r="FSO277" s="287"/>
      <c r="FSP277" s="287"/>
      <c r="FSQ277" s="287"/>
      <c r="FSR277" s="287"/>
      <c r="FSS277" s="287"/>
      <c r="FST277" s="287"/>
      <c r="FSU277" s="287"/>
      <c r="FSV277" s="287"/>
      <c r="FSW277" s="287"/>
      <c r="FSX277" s="287"/>
      <c r="FSY277" s="287"/>
      <c r="FSZ277" s="287"/>
      <c r="FTA277" s="287"/>
      <c r="FTB277" s="287"/>
      <c r="FTC277" s="287"/>
      <c r="FTD277" s="287"/>
      <c r="FTE277" s="287"/>
      <c r="FTF277" s="287"/>
      <c r="FTG277" s="287"/>
      <c r="FTH277" s="287"/>
      <c r="FTI277" s="287"/>
      <c r="FTJ277" s="287"/>
      <c r="FTK277" s="287"/>
      <c r="FTL277" s="287"/>
      <c r="FTM277" s="287"/>
      <c r="FTN277" s="287"/>
      <c r="FTO277" s="287"/>
      <c r="FTP277" s="287"/>
      <c r="FTQ277" s="287"/>
      <c r="FTR277" s="287"/>
      <c r="FTS277" s="287"/>
      <c r="FTT277" s="287"/>
      <c r="FTU277" s="287"/>
      <c r="FTV277" s="287"/>
      <c r="FTW277" s="287"/>
      <c r="FTX277" s="287"/>
      <c r="FTY277" s="287"/>
      <c r="FTZ277" s="287"/>
      <c r="FUA277" s="287"/>
      <c r="FUB277" s="287"/>
      <c r="FUC277" s="287"/>
      <c r="FUD277" s="287"/>
      <c r="FUE277" s="287"/>
      <c r="FUF277" s="287"/>
      <c r="FUG277" s="287"/>
      <c r="FUH277" s="287"/>
      <c r="FUI277" s="287"/>
      <c r="FUJ277" s="287"/>
      <c r="FUK277" s="287"/>
      <c r="FUL277" s="287"/>
      <c r="FUM277" s="287"/>
      <c r="FUN277" s="287"/>
      <c r="FUO277" s="287"/>
      <c r="FUP277" s="287"/>
      <c r="FUQ277" s="287"/>
      <c r="FUR277" s="287"/>
      <c r="FUS277" s="287"/>
      <c r="FUT277" s="287"/>
      <c r="FUU277" s="287"/>
      <c r="FUV277" s="287"/>
      <c r="FUW277" s="287"/>
      <c r="FUX277" s="287"/>
      <c r="FUY277" s="287"/>
      <c r="FUZ277" s="287"/>
      <c r="FVA277" s="287"/>
      <c r="FVB277" s="287"/>
      <c r="FVC277" s="287"/>
      <c r="FVD277" s="287"/>
      <c r="FVE277" s="287"/>
      <c r="FVF277" s="287"/>
      <c r="FVG277" s="287"/>
      <c r="FVH277" s="287"/>
      <c r="FVI277" s="287"/>
      <c r="FVJ277" s="287"/>
      <c r="FVK277" s="287"/>
      <c r="FVL277" s="287"/>
      <c r="FVM277" s="287"/>
      <c r="FVN277" s="287"/>
      <c r="FVO277" s="287"/>
      <c r="FVP277" s="287"/>
      <c r="FVQ277" s="287"/>
      <c r="FVR277" s="287"/>
      <c r="FVS277" s="287"/>
      <c r="FVT277" s="287"/>
      <c r="FVU277" s="287"/>
      <c r="FVV277" s="287"/>
      <c r="FVW277" s="287"/>
      <c r="FVX277" s="287"/>
      <c r="FVY277" s="287"/>
      <c r="FVZ277" s="287"/>
      <c r="FWA277" s="287"/>
      <c r="FWB277" s="287"/>
      <c r="FWC277" s="287"/>
      <c r="FWD277" s="287"/>
      <c r="FWE277" s="287"/>
      <c r="FWF277" s="287"/>
      <c r="FWG277" s="287"/>
      <c r="FWH277" s="287"/>
      <c r="FWI277" s="287"/>
      <c r="FWJ277" s="287"/>
      <c r="FWK277" s="287"/>
      <c r="FWL277" s="287"/>
      <c r="FWM277" s="287"/>
      <c r="FWN277" s="287"/>
      <c r="FWO277" s="287"/>
      <c r="FWP277" s="287"/>
      <c r="FWQ277" s="287"/>
      <c r="FWR277" s="287"/>
      <c r="FWS277" s="287"/>
      <c r="FWT277" s="287"/>
      <c r="FWU277" s="287"/>
      <c r="FWV277" s="287"/>
      <c r="FWW277" s="287"/>
      <c r="FWX277" s="287"/>
      <c r="FWY277" s="287"/>
      <c r="FWZ277" s="287"/>
      <c r="FXA277" s="287"/>
      <c r="FXB277" s="287"/>
      <c r="FXC277" s="287"/>
      <c r="FXD277" s="287"/>
      <c r="FXE277" s="287"/>
      <c r="FXF277" s="287"/>
      <c r="FXG277" s="287"/>
      <c r="FXH277" s="287"/>
      <c r="FXI277" s="287"/>
      <c r="FXJ277" s="287"/>
      <c r="FXK277" s="287"/>
      <c r="FXL277" s="287"/>
      <c r="FXM277" s="287"/>
      <c r="FXN277" s="287"/>
      <c r="FXO277" s="287"/>
      <c r="FXP277" s="287"/>
      <c r="FXQ277" s="287"/>
      <c r="FXR277" s="287"/>
      <c r="FXS277" s="287"/>
      <c r="FXT277" s="287"/>
      <c r="FXU277" s="287"/>
      <c r="FXV277" s="287"/>
      <c r="FXW277" s="287"/>
      <c r="FXX277" s="287"/>
      <c r="FXY277" s="287"/>
      <c r="FXZ277" s="287"/>
      <c r="FYA277" s="287"/>
      <c r="FYB277" s="287"/>
      <c r="FYC277" s="287"/>
      <c r="FYD277" s="287"/>
      <c r="FYE277" s="287"/>
      <c r="FYF277" s="287"/>
      <c r="FYG277" s="287"/>
      <c r="FYH277" s="287"/>
      <c r="FYI277" s="287"/>
      <c r="FYJ277" s="287"/>
      <c r="FYK277" s="287"/>
      <c r="FYL277" s="287"/>
      <c r="FYM277" s="287"/>
      <c r="FYN277" s="287"/>
      <c r="FYO277" s="287"/>
      <c r="FYP277" s="287"/>
      <c r="FYQ277" s="287"/>
      <c r="FYR277" s="287"/>
      <c r="FYS277" s="287"/>
      <c r="FYT277" s="287"/>
      <c r="FYU277" s="287"/>
      <c r="FYV277" s="287"/>
      <c r="FYW277" s="287"/>
      <c r="FYX277" s="287"/>
      <c r="FYY277" s="287"/>
      <c r="FYZ277" s="287"/>
      <c r="FZA277" s="287"/>
      <c r="FZB277" s="287"/>
      <c r="FZC277" s="287"/>
      <c r="FZD277" s="287"/>
      <c r="FZE277" s="287"/>
      <c r="FZF277" s="287"/>
      <c r="FZG277" s="287"/>
      <c r="FZH277" s="287"/>
      <c r="FZI277" s="287"/>
      <c r="FZJ277" s="287"/>
      <c r="FZK277" s="287"/>
      <c r="FZL277" s="287"/>
      <c r="FZM277" s="287"/>
      <c r="FZN277" s="287"/>
      <c r="FZO277" s="287"/>
      <c r="FZP277" s="287"/>
      <c r="FZQ277" s="287"/>
      <c r="FZR277" s="287"/>
      <c r="FZS277" s="287"/>
      <c r="FZT277" s="287"/>
      <c r="FZU277" s="287"/>
      <c r="FZV277" s="287"/>
      <c r="FZW277" s="287"/>
      <c r="FZX277" s="287"/>
      <c r="FZY277" s="287"/>
      <c r="FZZ277" s="287"/>
      <c r="GAA277" s="287"/>
      <c r="GAB277" s="287"/>
      <c r="GAC277" s="287"/>
      <c r="GAD277" s="287"/>
      <c r="GAE277" s="287"/>
      <c r="GAF277" s="287"/>
      <c r="GAG277" s="287"/>
      <c r="GAH277" s="287"/>
      <c r="GAI277" s="287"/>
      <c r="GAJ277" s="287"/>
      <c r="GAK277" s="287"/>
      <c r="GAL277" s="287"/>
      <c r="GAM277" s="287"/>
      <c r="GAN277" s="287"/>
      <c r="GAO277" s="287"/>
      <c r="GAP277" s="287"/>
      <c r="GAQ277" s="287"/>
      <c r="GAR277" s="287"/>
      <c r="GAS277" s="287"/>
      <c r="GAT277" s="287"/>
      <c r="GAU277" s="287"/>
      <c r="GAV277" s="287"/>
      <c r="GAW277" s="287"/>
      <c r="GAX277" s="287"/>
      <c r="GAY277" s="287"/>
      <c r="GAZ277" s="287"/>
      <c r="GBA277" s="287"/>
      <c r="GBB277" s="287"/>
      <c r="GBC277" s="287"/>
      <c r="GBD277" s="287"/>
      <c r="GBE277" s="287"/>
      <c r="GBF277" s="287"/>
      <c r="GBG277" s="287"/>
      <c r="GBH277" s="287"/>
      <c r="GBI277" s="287"/>
      <c r="GBJ277" s="287"/>
      <c r="GBK277" s="287"/>
      <c r="GBL277" s="287"/>
      <c r="GBM277" s="287"/>
      <c r="GBN277" s="287"/>
      <c r="GBO277" s="287"/>
      <c r="GBP277" s="287"/>
      <c r="GBQ277" s="287"/>
      <c r="GBR277" s="287"/>
      <c r="GBS277" s="287"/>
      <c r="GBT277" s="287"/>
      <c r="GBU277" s="287"/>
      <c r="GBV277" s="287"/>
      <c r="GBW277" s="287"/>
      <c r="GBX277" s="287"/>
      <c r="GBY277" s="287"/>
      <c r="GBZ277" s="287"/>
      <c r="GCA277" s="287"/>
      <c r="GCB277" s="287"/>
      <c r="GCC277" s="287"/>
      <c r="GCD277" s="287"/>
      <c r="GCE277" s="287"/>
      <c r="GCF277" s="287"/>
      <c r="GCG277" s="287"/>
      <c r="GCH277" s="287"/>
      <c r="GCI277" s="287"/>
      <c r="GCJ277" s="287"/>
      <c r="GCK277" s="287"/>
      <c r="GCL277" s="287"/>
      <c r="GCM277" s="287"/>
      <c r="GCN277" s="287"/>
      <c r="GCO277" s="287"/>
      <c r="GCP277" s="287"/>
      <c r="GCQ277" s="287"/>
      <c r="GCR277" s="287"/>
      <c r="GCS277" s="287"/>
      <c r="GCT277" s="287"/>
      <c r="GCU277" s="287"/>
      <c r="GCV277" s="287"/>
      <c r="GCW277" s="287"/>
      <c r="GCX277" s="287"/>
      <c r="GCY277" s="287"/>
      <c r="GCZ277" s="287"/>
      <c r="GDA277" s="287"/>
      <c r="GDB277" s="287"/>
      <c r="GDC277" s="287"/>
      <c r="GDD277" s="287"/>
      <c r="GDE277" s="287"/>
      <c r="GDF277" s="287"/>
      <c r="GDG277" s="287"/>
      <c r="GDH277" s="287"/>
      <c r="GDI277" s="287"/>
      <c r="GDJ277" s="287"/>
      <c r="GDK277" s="287"/>
      <c r="GDL277" s="287"/>
      <c r="GDM277" s="287"/>
      <c r="GDN277" s="287"/>
      <c r="GDO277" s="287"/>
      <c r="GDP277" s="287"/>
      <c r="GDQ277" s="287"/>
      <c r="GDR277" s="287"/>
      <c r="GDS277" s="287"/>
      <c r="GDT277" s="287"/>
      <c r="GDU277" s="287"/>
      <c r="GDV277" s="287"/>
      <c r="GDW277" s="287"/>
      <c r="GDX277" s="287"/>
      <c r="GDY277" s="287"/>
      <c r="GDZ277" s="287"/>
      <c r="GEA277" s="287"/>
      <c r="GEB277" s="287"/>
      <c r="GEC277" s="287"/>
      <c r="GED277" s="287"/>
      <c r="GEE277" s="287"/>
      <c r="GEF277" s="287"/>
      <c r="GEG277" s="287"/>
      <c r="GEH277" s="287"/>
      <c r="GEI277" s="287"/>
      <c r="GEJ277" s="287"/>
      <c r="GEK277" s="287"/>
      <c r="GEL277" s="287"/>
      <c r="GEM277" s="287"/>
      <c r="GEN277" s="287"/>
      <c r="GEO277" s="287"/>
      <c r="GEP277" s="287"/>
      <c r="GEQ277" s="287"/>
      <c r="GER277" s="287"/>
      <c r="GES277" s="287"/>
      <c r="GET277" s="287"/>
      <c r="GEU277" s="287"/>
      <c r="GEV277" s="287"/>
      <c r="GEW277" s="287"/>
      <c r="GEX277" s="287"/>
      <c r="GEY277" s="287"/>
      <c r="GEZ277" s="287"/>
      <c r="GFA277" s="287"/>
      <c r="GFB277" s="287"/>
      <c r="GFC277" s="287"/>
      <c r="GFD277" s="287"/>
      <c r="GFE277" s="287"/>
      <c r="GFF277" s="287"/>
      <c r="GFG277" s="287"/>
      <c r="GFH277" s="287"/>
      <c r="GFI277" s="287"/>
      <c r="GFJ277" s="287"/>
      <c r="GFK277" s="287"/>
      <c r="GFL277" s="287"/>
      <c r="GFM277" s="287"/>
      <c r="GFN277" s="287"/>
      <c r="GFO277" s="287"/>
      <c r="GFP277" s="287"/>
      <c r="GFQ277" s="287"/>
      <c r="GFR277" s="287"/>
      <c r="GFS277" s="287"/>
      <c r="GFT277" s="287"/>
      <c r="GFU277" s="287"/>
      <c r="GFV277" s="287"/>
      <c r="GFW277" s="287"/>
      <c r="GFX277" s="287"/>
      <c r="GFY277" s="287"/>
      <c r="GFZ277" s="287"/>
      <c r="GGA277" s="287"/>
      <c r="GGB277" s="287"/>
      <c r="GGC277" s="287"/>
      <c r="GGD277" s="287"/>
      <c r="GGE277" s="287"/>
      <c r="GGF277" s="287"/>
      <c r="GGG277" s="287"/>
      <c r="GGH277" s="287"/>
      <c r="GGI277" s="287"/>
      <c r="GGJ277" s="287"/>
      <c r="GGK277" s="287"/>
      <c r="GGL277" s="287"/>
      <c r="GGM277" s="287"/>
      <c r="GGN277" s="287"/>
      <c r="GGO277" s="287"/>
      <c r="GGP277" s="287"/>
      <c r="GGQ277" s="287"/>
      <c r="GGR277" s="287"/>
      <c r="GGS277" s="287"/>
      <c r="GGT277" s="287"/>
      <c r="GGU277" s="287"/>
      <c r="GGV277" s="287"/>
      <c r="GGW277" s="287"/>
      <c r="GGX277" s="287"/>
      <c r="GGY277" s="287"/>
      <c r="GGZ277" s="287"/>
      <c r="GHA277" s="287"/>
      <c r="GHB277" s="287"/>
      <c r="GHC277" s="287"/>
      <c r="GHD277" s="287"/>
      <c r="GHE277" s="287"/>
      <c r="GHF277" s="287"/>
      <c r="GHG277" s="287"/>
      <c r="GHH277" s="287"/>
      <c r="GHI277" s="287"/>
      <c r="GHJ277" s="287"/>
      <c r="GHK277" s="287"/>
      <c r="GHL277" s="287"/>
      <c r="GHM277" s="287"/>
      <c r="GHN277" s="287"/>
      <c r="GHO277" s="287"/>
      <c r="GHP277" s="287"/>
      <c r="GHQ277" s="287"/>
      <c r="GHR277" s="287"/>
      <c r="GHS277" s="287"/>
      <c r="GHT277" s="287"/>
      <c r="GHU277" s="287"/>
      <c r="GHV277" s="287"/>
      <c r="GHW277" s="287"/>
      <c r="GHX277" s="287"/>
      <c r="GHY277" s="287"/>
      <c r="GHZ277" s="287"/>
      <c r="GIA277" s="287"/>
      <c r="GIB277" s="287"/>
      <c r="GIC277" s="287"/>
      <c r="GID277" s="287"/>
      <c r="GIE277" s="287"/>
      <c r="GIF277" s="287"/>
      <c r="GIG277" s="287"/>
      <c r="GIH277" s="287"/>
      <c r="GII277" s="287"/>
      <c r="GIJ277" s="287"/>
      <c r="GIK277" s="287"/>
      <c r="GIL277" s="287"/>
      <c r="GIM277" s="287"/>
      <c r="GIN277" s="287"/>
      <c r="GIO277" s="287"/>
      <c r="GIP277" s="287"/>
      <c r="GIQ277" s="287"/>
      <c r="GIR277" s="287"/>
      <c r="GIS277" s="287"/>
      <c r="GIT277" s="287"/>
      <c r="GIU277" s="287"/>
      <c r="GIV277" s="287"/>
      <c r="GIW277" s="287"/>
      <c r="GIX277" s="287"/>
      <c r="GIY277" s="287"/>
      <c r="GIZ277" s="287"/>
      <c r="GJA277" s="287"/>
      <c r="GJB277" s="287"/>
      <c r="GJC277" s="287"/>
      <c r="GJD277" s="287"/>
      <c r="GJE277" s="287"/>
      <c r="GJF277" s="287"/>
      <c r="GJG277" s="287"/>
      <c r="GJH277" s="287"/>
      <c r="GJI277" s="287"/>
      <c r="GJJ277" s="287"/>
      <c r="GJK277" s="287"/>
      <c r="GJL277" s="287"/>
      <c r="GJM277" s="287"/>
      <c r="GJN277" s="287"/>
      <c r="GJO277" s="287"/>
      <c r="GJP277" s="287"/>
      <c r="GJQ277" s="287"/>
      <c r="GJR277" s="287"/>
      <c r="GJS277" s="287"/>
      <c r="GJT277" s="287"/>
      <c r="GJU277" s="287"/>
      <c r="GJV277" s="287"/>
      <c r="GJW277" s="287"/>
      <c r="GJX277" s="287"/>
      <c r="GJY277" s="287"/>
      <c r="GJZ277" s="287"/>
      <c r="GKA277" s="287"/>
      <c r="GKB277" s="287"/>
      <c r="GKC277" s="287"/>
      <c r="GKD277" s="287"/>
      <c r="GKE277" s="287"/>
      <c r="GKF277" s="287"/>
      <c r="GKG277" s="287"/>
      <c r="GKH277" s="287"/>
      <c r="GKI277" s="287"/>
      <c r="GKJ277" s="287"/>
      <c r="GKK277" s="287"/>
      <c r="GKL277" s="287"/>
      <c r="GKM277" s="287"/>
      <c r="GKN277" s="287"/>
      <c r="GKO277" s="287"/>
      <c r="GKP277" s="287"/>
      <c r="GKQ277" s="287"/>
      <c r="GKR277" s="287"/>
      <c r="GKS277" s="287"/>
      <c r="GKT277" s="287"/>
      <c r="GKU277" s="287"/>
      <c r="GKV277" s="287"/>
      <c r="GKW277" s="287"/>
      <c r="GKX277" s="287"/>
      <c r="GKY277" s="287"/>
      <c r="GKZ277" s="287"/>
      <c r="GLA277" s="287"/>
      <c r="GLB277" s="287"/>
      <c r="GLC277" s="287"/>
      <c r="GLD277" s="287"/>
      <c r="GLE277" s="287"/>
      <c r="GLF277" s="287"/>
      <c r="GLG277" s="287"/>
      <c r="GLH277" s="287"/>
      <c r="GLI277" s="287"/>
      <c r="GLJ277" s="287"/>
      <c r="GLK277" s="287"/>
      <c r="GLL277" s="287"/>
      <c r="GLM277" s="287"/>
      <c r="GLN277" s="287"/>
      <c r="GLO277" s="287"/>
      <c r="GLP277" s="287"/>
      <c r="GLQ277" s="287"/>
      <c r="GLR277" s="287"/>
      <c r="GLS277" s="287"/>
      <c r="GLT277" s="287"/>
      <c r="GLU277" s="287"/>
      <c r="GLV277" s="287"/>
      <c r="GLW277" s="287"/>
      <c r="GLX277" s="287"/>
      <c r="GLY277" s="287"/>
      <c r="GLZ277" s="287"/>
      <c r="GMA277" s="287"/>
      <c r="GMB277" s="287"/>
      <c r="GMC277" s="287"/>
      <c r="GMD277" s="287"/>
      <c r="GME277" s="287"/>
      <c r="GMF277" s="287"/>
      <c r="GMG277" s="287"/>
      <c r="GMH277" s="287"/>
      <c r="GMI277" s="287"/>
      <c r="GMJ277" s="287"/>
      <c r="GMK277" s="287"/>
      <c r="GML277" s="287"/>
      <c r="GMM277" s="287"/>
      <c r="GMN277" s="287"/>
      <c r="GMO277" s="287"/>
      <c r="GMP277" s="287"/>
      <c r="GMQ277" s="287"/>
      <c r="GMR277" s="287"/>
      <c r="GMS277" s="287"/>
      <c r="GMT277" s="287"/>
      <c r="GMU277" s="287"/>
      <c r="GMV277" s="287"/>
      <c r="GMW277" s="287"/>
      <c r="GMX277" s="287"/>
      <c r="GMY277" s="287"/>
      <c r="GMZ277" s="287"/>
      <c r="GNA277" s="287"/>
      <c r="GNB277" s="287"/>
      <c r="GNC277" s="287"/>
      <c r="GND277" s="287"/>
      <c r="GNE277" s="287"/>
      <c r="GNF277" s="287"/>
      <c r="GNG277" s="287"/>
      <c r="GNH277" s="287"/>
      <c r="GNI277" s="287"/>
      <c r="GNJ277" s="287"/>
      <c r="GNK277" s="287"/>
      <c r="GNL277" s="287"/>
      <c r="GNM277" s="287"/>
      <c r="GNN277" s="287"/>
      <c r="GNO277" s="287"/>
      <c r="GNP277" s="287"/>
      <c r="GNQ277" s="287"/>
      <c r="GNR277" s="287"/>
      <c r="GNS277" s="287"/>
      <c r="GNT277" s="287"/>
      <c r="GNU277" s="287"/>
      <c r="GNV277" s="287"/>
      <c r="GNW277" s="287"/>
      <c r="GNX277" s="287"/>
      <c r="GNY277" s="287"/>
      <c r="GNZ277" s="287"/>
      <c r="GOA277" s="287"/>
      <c r="GOB277" s="287"/>
      <c r="GOC277" s="287"/>
      <c r="GOD277" s="287"/>
      <c r="GOE277" s="287"/>
      <c r="GOF277" s="287"/>
      <c r="GOG277" s="287"/>
      <c r="GOH277" s="287"/>
      <c r="GOI277" s="287"/>
      <c r="GOJ277" s="287"/>
      <c r="GOK277" s="287"/>
      <c r="GOL277" s="287"/>
      <c r="GOM277" s="287"/>
      <c r="GON277" s="287"/>
      <c r="GOO277" s="287"/>
      <c r="GOP277" s="287"/>
      <c r="GOQ277" s="287"/>
      <c r="GOR277" s="287"/>
      <c r="GOS277" s="287"/>
      <c r="GOT277" s="287"/>
      <c r="GOU277" s="287"/>
      <c r="GOV277" s="287"/>
      <c r="GOW277" s="287"/>
      <c r="GOX277" s="287"/>
      <c r="GOY277" s="287"/>
      <c r="GOZ277" s="287"/>
      <c r="GPA277" s="287"/>
      <c r="GPB277" s="287"/>
      <c r="GPC277" s="287"/>
      <c r="GPD277" s="287"/>
      <c r="GPE277" s="287"/>
      <c r="GPF277" s="287"/>
      <c r="GPG277" s="287"/>
      <c r="GPH277" s="287"/>
      <c r="GPI277" s="287"/>
      <c r="GPJ277" s="287"/>
      <c r="GPK277" s="287"/>
      <c r="GPL277" s="287"/>
      <c r="GPM277" s="287"/>
      <c r="GPN277" s="287"/>
      <c r="GPO277" s="287"/>
      <c r="GPP277" s="287"/>
      <c r="GPQ277" s="287"/>
      <c r="GPR277" s="287"/>
      <c r="GPS277" s="287"/>
      <c r="GPT277" s="287"/>
      <c r="GPU277" s="287"/>
      <c r="GPV277" s="287"/>
      <c r="GPW277" s="287"/>
      <c r="GPX277" s="287"/>
      <c r="GPY277" s="287"/>
      <c r="GPZ277" s="287"/>
      <c r="GQA277" s="287"/>
      <c r="GQB277" s="287"/>
      <c r="GQC277" s="287"/>
      <c r="GQD277" s="287"/>
      <c r="GQE277" s="287"/>
      <c r="GQF277" s="287"/>
      <c r="GQG277" s="287"/>
      <c r="GQH277" s="287"/>
      <c r="GQI277" s="287"/>
      <c r="GQJ277" s="287"/>
      <c r="GQK277" s="287"/>
      <c r="GQL277" s="287"/>
      <c r="GQM277" s="287"/>
      <c r="GQN277" s="287"/>
      <c r="GQO277" s="287"/>
      <c r="GQP277" s="287"/>
      <c r="GQQ277" s="287"/>
      <c r="GQR277" s="287"/>
      <c r="GQS277" s="287"/>
      <c r="GQT277" s="287"/>
      <c r="GQU277" s="287"/>
      <c r="GQV277" s="287"/>
      <c r="GQW277" s="287"/>
      <c r="GQX277" s="287"/>
      <c r="GQY277" s="287"/>
      <c r="GQZ277" s="287"/>
      <c r="GRA277" s="287"/>
      <c r="GRB277" s="287"/>
      <c r="GRC277" s="287"/>
      <c r="GRD277" s="287"/>
      <c r="GRE277" s="287"/>
      <c r="GRF277" s="287"/>
      <c r="GRG277" s="287"/>
      <c r="GRH277" s="287"/>
      <c r="GRI277" s="287"/>
      <c r="GRJ277" s="287"/>
      <c r="GRK277" s="287"/>
      <c r="GRL277" s="287"/>
      <c r="GRM277" s="287"/>
      <c r="GRN277" s="287"/>
      <c r="GRO277" s="287"/>
      <c r="GRP277" s="287"/>
      <c r="GRQ277" s="287"/>
      <c r="GRR277" s="287"/>
      <c r="GRS277" s="287"/>
      <c r="GRT277" s="287"/>
      <c r="GRU277" s="287"/>
      <c r="GRV277" s="287"/>
      <c r="GRW277" s="287"/>
      <c r="GRX277" s="287"/>
      <c r="GRY277" s="287"/>
      <c r="GRZ277" s="287"/>
      <c r="GSA277" s="287"/>
      <c r="GSB277" s="287"/>
      <c r="GSC277" s="287"/>
      <c r="GSD277" s="287"/>
      <c r="GSE277" s="287"/>
      <c r="GSF277" s="287"/>
      <c r="GSG277" s="287"/>
      <c r="GSH277" s="287"/>
      <c r="GSI277" s="287"/>
      <c r="GSJ277" s="287"/>
      <c r="GSK277" s="287"/>
      <c r="GSL277" s="287"/>
      <c r="GSM277" s="287"/>
      <c r="GSN277" s="287"/>
      <c r="GSO277" s="287"/>
      <c r="GSP277" s="287"/>
      <c r="GSQ277" s="287"/>
      <c r="GSR277" s="287"/>
      <c r="GSS277" s="287"/>
      <c r="GST277" s="287"/>
      <c r="GSU277" s="287"/>
      <c r="GSV277" s="287"/>
      <c r="GSW277" s="287"/>
      <c r="GSX277" s="287"/>
      <c r="GSY277" s="287"/>
      <c r="GSZ277" s="287"/>
      <c r="GTA277" s="287"/>
      <c r="GTB277" s="287"/>
      <c r="GTC277" s="287"/>
      <c r="GTD277" s="287"/>
      <c r="GTE277" s="287"/>
      <c r="GTF277" s="287"/>
      <c r="GTG277" s="287"/>
      <c r="GTH277" s="287"/>
      <c r="GTI277" s="287"/>
      <c r="GTJ277" s="287"/>
      <c r="GTK277" s="287"/>
      <c r="GTL277" s="287"/>
      <c r="GTM277" s="287"/>
      <c r="GTN277" s="287"/>
      <c r="GTO277" s="287"/>
      <c r="GTP277" s="287"/>
      <c r="GTQ277" s="287"/>
      <c r="GTR277" s="287"/>
      <c r="GTS277" s="287"/>
      <c r="GTT277" s="287"/>
      <c r="GTU277" s="287"/>
      <c r="GTV277" s="287"/>
      <c r="GTW277" s="287"/>
      <c r="GTX277" s="287"/>
      <c r="GTY277" s="287"/>
      <c r="GTZ277" s="287"/>
      <c r="GUA277" s="287"/>
      <c r="GUB277" s="287"/>
      <c r="GUC277" s="287"/>
      <c r="GUD277" s="287"/>
      <c r="GUE277" s="287"/>
      <c r="GUF277" s="287"/>
      <c r="GUG277" s="287"/>
      <c r="GUH277" s="287"/>
      <c r="GUI277" s="287"/>
      <c r="GUJ277" s="287"/>
      <c r="GUK277" s="287"/>
      <c r="GUL277" s="287"/>
      <c r="GUM277" s="287"/>
      <c r="GUN277" s="287"/>
      <c r="GUO277" s="287"/>
      <c r="GUP277" s="287"/>
      <c r="GUQ277" s="287"/>
      <c r="GUR277" s="287"/>
      <c r="GUS277" s="287"/>
      <c r="GUT277" s="287"/>
      <c r="GUU277" s="287"/>
      <c r="GUV277" s="287"/>
      <c r="GUW277" s="287"/>
      <c r="GUX277" s="287"/>
      <c r="GUY277" s="287"/>
      <c r="GUZ277" s="287"/>
      <c r="GVA277" s="287"/>
      <c r="GVB277" s="287"/>
      <c r="GVC277" s="287"/>
      <c r="GVD277" s="287"/>
      <c r="GVE277" s="287"/>
      <c r="GVF277" s="287"/>
      <c r="GVG277" s="287"/>
      <c r="GVH277" s="287"/>
      <c r="GVI277" s="287"/>
      <c r="GVJ277" s="287"/>
      <c r="GVK277" s="287"/>
      <c r="GVL277" s="287"/>
      <c r="GVM277" s="287"/>
      <c r="GVN277" s="287"/>
      <c r="GVO277" s="287"/>
      <c r="GVP277" s="287"/>
      <c r="GVQ277" s="287"/>
      <c r="GVR277" s="287"/>
      <c r="GVS277" s="287"/>
      <c r="GVT277" s="287"/>
      <c r="GVU277" s="287"/>
      <c r="GVV277" s="287"/>
      <c r="GVW277" s="287"/>
      <c r="GVX277" s="287"/>
      <c r="GVY277" s="287"/>
      <c r="GVZ277" s="287"/>
      <c r="GWA277" s="287"/>
      <c r="GWB277" s="287"/>
      <c r="GWC277" s="287"/>
      <c r="GWD277" s="287"/>
      <c r="GWE277" s="287"/>
      <c r="GWF277" s="287"/>
      <c r="GWG277" s="287"/>
      <c r="GWH277" s="287"/>
      <c r="GWI277" s="287"/>
      <c r="GWJ277" s="287"/>
      <c r="GWK277" s="287"/>
      <c r="GWL277" s="287"/>
      <c r="GWM277" s="287"/>
      <c r="GWN277" s="287"/>
      <c r="GWO277" s="287"/>
      <c r="GWP277" s="287"/>
      <c r="GWQ277" s="287"/>
      <c r="GWR277" s="287"/>
      <c r="GWS277" s="287"/>
      <c r="GWT277" s="287"/>
      <c r="GWU277" s="287"/>
      <c r="GWV277" s="287"/>
      <c r="GWW277" s="287"/>
      <c r="GWX277" s="287"/>
      <c r="GWY277" s="287"/>
      <c r="GWZ277" s="287"/>
      <c r="GXA277" s="287"/>
      <c r="GXB277" s="287"/>
      <c r="GXC277" s="287"/>
      <c r="GXD277" s="287"/>
      <c r="GXE277" s="287"/>
      <c r="GXF277" s="287"/>
      <c r="GXG277" s="287"/>
      <c r="GXH277" s="287"/>
      <c r="GXI277" s="287"/>
      <c r="GXJ277" s="287"/>
      <c r="GXK277" s="287"/>
      <c r="GXL277" s="287"/>
      <c r="GXM277" s="287"/>
      <c r="GXN277" s="287"/>
      <c r="GXO277" s="287"/>
      <c r="GXP277" s="287"/>
      <c r="GXQ277" s="287"/>
      <c r="GXR277" s="287"/>
      <c r="GXS277" s="287"/>
      <c r="GXT277" s="287"/>
      <c r="GXU277" s="287"/>
      <c r="GXV277" s="287"/>
      <c r="GXW277" s="287"/>
      <c r="GXX277" s="287"/>
      <c r="GXY277" s="287"/>
      <c r="GXZ277" s="287"/>
      <c r="GYA277" s="287"/>
      <c r="GYB277" s="287"/>
      <c r="GYC277" s="287"/>
      <c r="GYD277" s="287"/>
      <c r="GYE277" s="287"/>
      <c r="GYF277" s="287"/>
      <c r="GYG277" s="287"/>
      <c r="GYH277" s="287"/>
      <c r="GYI277" s="287"/>
      <c r="GYJ277" s="287"/>
      <c r="GYK277" s="287"/>
      <c r="GYL277" s="287"/>
      <c r="GYM277" s="287"/>
      <c r="GYN277" s="287"/>
      <c r="GYO277" s="287"/>
      <c r="GYP277" s="287"/>
      <c r="GYQ277" s="287"/>
      <c r="GYR277" s="287"/>
      <c r="GYS277" s="287"/>
      <c r="GYT277" s="287"/>
      <c r="GYU277" s="287"/>
      <c r="GYV277" s="287"/>
      <c r="GYW277" s="287"/>
      <c r="GYX277" s="287"/>
      <c r="GYY277" s="287"/>
      <c r="GYZ277" s="287"/>
      <c r="GZA277" s="287"/>
      <c r="GZB277" s="287"/>
      <c r="GZC277" s="287"/>
      <c r="GZD277" s="287"/>
      <c r="GZE277" s="287"/>
      <c r="GZF277" s="287"/>
      <c r="GZG277" s="287"/>
      <c r="GZH277" s="287"/>
      <c r="GZI277" s="287"/>
      <c r="GZJ277" s="287"/>
      <c r="GZK277" s="287"/>
      <c r="GZL277" s="287"/>
      <c r="GZM277" s="287"/>
      <c r="GZN277" s="287"/>
      <c r="GZO277" s="287"/>
      <c r="GZP277" s="287"/>
      <c r="GZQ277" s="287"/>
      <c r="GZR277" s="287"/>
      <c r="GZS277" s="287"/>
      <c r="GZT277" s="287"/>
      <c r="GZU277" s="287"/>
      <c r="GZV277" s="287"/>
      <c r="GZW277" s="287"/>
      <c r="GZX277" s="287"/>
      <c r="GZY277" s="287"/>
      <c r="GZZ277" s="287"/>
      <c r="HAA277" s="287"/>
      <c r="HAB277" s="287"/>
      <c r="HAC277" s="287"/>
      <c r="HAD277" s="287"/>
      <c r="HAE277" s="287"/>
      <c r="HAF277" s="287"/>
      <c r="HAG277" s="287"/>
      <c r="HAH277" s="287"/>
      <c r="HAI277" s="287"/>
      <c r="HAJ277" s="287"/>
      <c r="HAK277" s="287"/>
      <c r="HAL277" s="287"/>
      <c r="HAM277" s="287"/>
      <c r="HAN277" s="287"/>
      <c r="HAO277" s="287"/>
      <c r="HAP277" s="287"/>
      <c r="HAQ277" s="287"/>
      <c r="HAR277" s="287"/>
      <c r="HAS277" s="287"/>
      <c r="HAT277" s="287"/>
      <c r="HAU277" s="287"/>
      <c r="HAV277" s="287"/>
      <c r="HAW277" s="287"/>
      <c r="HAX277" s="287"/>
      <c r="HAY277" s="287"/>
      <c r="HAZ277" s="287"/>
      <c r="HBA277" s="287"/>
      <c r="HBB277" s="287"/>
      <c r="HBC277" s="287"/>
      <c r="HBD277" s="287"/>
      <c r="HBE277" s="287"/>
      <c r="HBF277" s="287"/>
      <c r="HBG277" s="287"/>
      <c r="HBH277" s="287"/>
      <c r="HBI277" s="287"/>
      <c r="HBJ277" s="287"/>
      <c r="HBK277" s="287"/>
      <c r="HBL277" s="287"/>
      <c r="HBM277" s="287"/>
      <c r="HBN277" s="287"/>
      <c r="HBO277" s="287"/>
      <c r="HBP277" s="287"/>
      <c r="HBQ277" s="287"/>
      <c r="HBR277" s="287"/>
      <c r="HBS277" s="287"/>
      <c r="HBT277" s="287"/>
      <c r="HBU277" s="287"/>
      <c r="HBV277" s="287"/>
      <c r="HBW277" s="287"/>
      <c r="HBX277" s="287"/>
      <c r="HBY277" s="287"/>
      <c r="HBZ277" s="287"/>
      <c r="HCA277" s="287"/>
      <c r="HCB277" s="287"/>
      <c r="HCC277" s="287"/>
      <c r="HCD277" s="287"/>
      <c r="HCE277" s="287"/>
      <c r="HCF277" s="287"/>
      <c r="HCG277" s="287"/>
      <c r="HCH277" s="287"/>
      <c r="HCI277" s="287"/>
      <c r="HCJ277" s="287"/>
      <c r="HCK277" s="287"/>
      <c r="HCL277" s="287"/>
      <c r="HCM277" s="287"/>
      <c r="HCN277" s="287"/>
      <c r="HCO277" s="287"/>
      <c r="HCP277" s="287"/>
      <c r="HCQ277" s="287"/>
      <c r="HCR277" s="287"/>
      <c r="HCS277" s="287"/>
      <c r="HCT277" s="287"/>
      <c r="HCU277" s="287"/>
      <c r="HCV277" s="287"/>
      <c r="HCW277" s="287"/>
      <c r="HCX277" s="287"/>
      <c r="HCY277" s="287"/>
      <c r="HCZ277" s="287"/>
      <c r="HDA277" s="287"/>
      <c r="HDB277" s="287"/>
      <c r="HDC277" s="287"/>
      <c r="HDD277" s="287"/>
      <c r="HDE277" s="287"/>
      <c r="HDF277" s="287"/>
      <c r="HDG277" s="287"/>
      <c r="HDH277" s="287"/>
      <c r="HDI277" s="287"/>
      <c r="HDJ277" s="287"/>
      <c r="HDK277" s="287"/>
      <c r="HDL277" s="287"/>
      <c r="HDM277" s="287"/>
      <c r="HDN277" s="287"/>
      <c r="HDO277" s="287"/>
      <c r="HDP277" s="287"/>
      <c r="HDQ277" s="287"/>
      <c r="HDR277" s="287"/>
      <c r="HDS277" s="287"/>
      <c r="HDT277" s="287"/>
      <c r="HDU277" s="287"/>
      <c r="HDV277" s="287"/>
      <c r="HDW277" s="287"/>
      <c r="HDX277" s="287"/>
      <c r="HDY277" s="287"/>
      <c r="HDZ277" s="287"/>
      <c r="HEA277" s="287"/>
      <c r="HEB277" s="287"/>
      <c r="HEC277" s="287"/>
      <c r="HED277" s="287"/>
      <c r="HEE277" s="287"/>
      <c r="HEF277" s="287"/>
      <c r="HEG277" s="287"/>
      <c r="HEH277" s="287"/>
      <c r="HEI277" s="287"/>
      <c r="HEJ277" s="287"/>
      <c r="HEK277" s="287"/>
      <c r="HEL277" s="287"/>
      <c r="HEM277" s="287"/>
      <c r="HEN277" s="287"/>
      <c r="HEO277" s="287"/>
      <c r="HEP277" s="287"/>
      <c r="HEQ277" s="287"/>
      <c r="HER277" s="287"/>
      <c r="HES277" s="287"/>
      <c r="HET277" s="287"/>
      <c r="HEU277" s="287"/>
      <c r="HEV277" s="287"/>
      <c r="HEW277" s="287"/>
      <c r="HEX277" s="287"/>
      <c r="HEY277" s="287"/>
      <c r="HEZ277" s="287"/>
      <c r="HFA277" s="287"/>
      <c r="HFB277" s="287"/>
      <c r="HFC277" s="287"/>
      <c r="HFD277" s="287"/>
      <c r="HFE277" s="287"/>
      <c r="HFF277" s="287"/>
      <c r="HFG277" s="287"/>
      <c r="HFH277" s="287"/>
      <c r="HFI277" s="287"/>
      <c r="HFJ277" s="287"/>
      <c r="HFK277" s="287"/>
      <c r="HFL277" s="287"/>
      <c r="HFM277" s="287"/>
      <c r="HFN277" s="287"/>
      <c r="HFO277" s="287"/>
      <c r="HFP277" s="287"/>
      <c r="HFQ277" s="287"/>
      <c r="HFR277" s="287"/>
      <c r="HFS277" s="287"/>
      <c r="HFT277" s="287"/>
      <c r="HFU277" s="287"/>
      <c r="HFV277" s="287"/>
      <c r="HFW277" s="287"/>
      <c r="HFX277" s="287"/>
      <c r="HFY277" s="287"/>
      <c r="HFZ277" s="287"/>
      <c r="HGA277" s="287"/>
      <c r="HGB277" s="287"/>
      <c r="HGC277" s="287"/>
      <c r="HGD277" s="287"/>
      <c r="HGE277" s="287"/>
      <c r="HGF277" s="287"/>
      <c r="HGG277" s="287"/>
      <c r="HGH277" s="287"/>
      <c r="HGI277" s="287"/>
      <c r="HGJ277" s="287"/>
      <c r="HGK277" s="287"/>
      <c r="HGL277" s="287"/>
      <c r="HGM277" s="287"/>
      <c r="HGN277" s="287"/>
      <c r="HGO277" s="287"/>
      <c r="HGP277" s="287"/>
      <c r="HGQ277" s="287"/>
      <c r="HGR277" s="287"/>
      <c r="HGS277" s="287"/>
      <c r="HGT277" s="287"/>
      <c r="HGU277" s="287"/>
      <c r="HGV277" s="287"/>
      <c r="HGW277" s="287"/>
      <c r="HGX277" s="287"/>
      <c r="HGY277" s="287"/>
      <c r="HGZ277" s="287"/>
      <c r="HHA277" s="287"/>
      <c r="HHB277" s="287"/>
      <c r="HHC277" s="287"/>
      <c r="HHD277" s="287"/>
      <c r="HHE277" s="287"/>
      <c r="HHF277" s="287"/>
      <c r="HHG277" s="287"/>
      <c r="HHH277" s="287"/>
      <c r="HHI277" s="287"/>
      <c r="HHJ277" s="287"/>
      <c r="HHK277" s="287"/>
      <c r="HHL277" s="287"/>
      <c r="HHM277" s="287"/>
      <c r="HHN277" s="287"/>
      <c r="HHO277" s="287"/>
      <c r="HHP277" s="287"/>
      <c r="HHQ277" s="287"/>
      <c r="HHR277" s="287"/>
      <c r="HHS277" s="287"/>
      <c r="HHT277" s="287"/>
      <c r="HHU277" s="287"/>
      <c r="HHV277" s="287"/>
      <c r="HHW277" s="287"/>
      <c r="HHX277" s="287"/>
      <c r="HHY277" s="287"/>
      <c r="HHZ277" s="287"/>
      <c r="HIA277" s="287"/>
      <c r="HIB277" s="287"/>
      <c r="HIC277" s="287"/>
      <c r="HID277" s="287"/>
      <c r="HIE277" s="287"/>
      <c r="HIF277" s="287"/>
      <c r="HIG277" s="287"/>
      <c r="HIH277" s="287"/>
      <c r="HII277" s="287"/>
      <c r="HIJ277" s="287"/>
      <c r="HIK277" s="287"/>
      <c r="HIL277" s="287"/>
      <c r="HIM277" s="287"/>
      <c r="HIN277" s="287"/>
      <c r="HIO277" s="287"/>
      <c r="HIP277" s="287"/>
      <c r="HIQ277" s="287"/>
      <c r="HIR277" s="287"/>
      <c r="HIS277" s="287"/>
      <c r="HIT277" s="287"/>
      <c r="HIU277" s="287"/>
      <c r="HIV277" s="287"/>
      <c r="HIW277" s="287"/>
      <c r="HIX277" s="287"/>
      <c r="HIY277" s="287"/>
      <c r="HIZ277" s="287"/>
      <c r="HJA277" s="287"/>
      <c r="HJB277" s="287"/>
      <c r="HJC277" s="287"/>
      <c r="HJD277" s="287"/>
      <c r="HJE277" s="287"/>
      <c r="HJF277" s="287"/>
      <c r="HJG277" s="287"/>
      <c r="HJH277" s="287"/>
      <c r="HJI277" s="287"/>
      <c r="HJJ277" s="287"/>
      <c r="HJK277" s="287"/>
      <c r="HJL277" s="287"/>
      <c r="HJM277" s="287"/>
      <c r="HJN277" s="287"/>
      <c r="HJO277" s="287"/>
      <c r="HJP277" s="287"/>
      <c r="HJQ277" s="287"/>
      <c r="HJR277" s="287"/>
      <c r="HJS277" s="287"/>
      <c r="HJT277" s="287"/>
      <c r="HJU277" s="287"/>
      <c r="HJV277" s="287"/>
      <c r="HJW277" s="287"/>
      <c r="HJX277" s="287"/>
      <c r="HJY277" s="287"/>
      <c r="HJZ277" s="287"/>
      <c r="HKA277" s="287"/>
      <c r="HKB277" s="287"/>
      <c r="HKC277" s="287"/>
      <c r="HKD277" s="287"/>
      <c r="HKE277" s="287"/>
      <c r="HKF277" s="287"/>
      <c r="HKG277" s="287"/>
      <c r="HKH277" s="287"/>
      <c r="HKI277" s="287"/>
      <c r="HKJ277" s="287"/>
      <c r="HKK277" s="287"/>
      <c r="HKL277" s="287"/>
      <c r="HKM277" s="287"/>
      <c r="HKN277" s="287"/>
      <c r="HKO277" s="287"/>
      <c r="HKP277" s="287"/>
      <c r="HKQ277" s="287"/>
      <c r="HKR277" s="287"/>
      <c r="HKS277" s="287"/>
      <c r="HKT277" s="287"/>
      <c r="HKU277" s="287"/>
      <c r="HKV277" s="287"/>
      <c r="HKW277" s="287"/>
      <c r="HKX277" s="287"/>
      <c r="HKY277" s="287"/>
      <c r="HKZ277" s="287"/>
      <c r="HLA277" s="287"/>
      <c r="HLB277" s="287"/>
      <c r="HLC277" s="287"/>
      <c r="HLD277" s="287"/>
      <c r="HLE277" s="287"/>
      <c r="HLF277" s="287"/>
      <c r="HLG277" s="287"/>
      <c r="HLH277" s="287"/>
      <c r="HLI277" s="287"/>
      <c r="HLJ277" s="287"/>
      <c r="HLK277" s="287"/>
      <c r="HLL277" s="287"/>
      <c r="HLM277" s="287"/>
      <c r="HLN277" s="287"/>
      <c r="HLO277" s="287"/>
      <c r="HLP277" s="287"/>
      <c r="HLQ277" s="287"/>
      <c r="HLR277" s="287"/>
      <c r="HLS277" s="287"/>
      <c r="HLT277" s="287"/>
      <c r="HLU277" s="287"/>
      <c r="HLV277" s="287"/>
      <c r="HLW277" s="287"/>
      <c r="HLX277" s="287"/>
      <c r="HLY277" s="287"/>
      <c r="HLZ277" s="287"/>
      <c r="HMA277" s="287"/>
      <c r="HMB277" s="287"/>
      <c r="HMC277" s="287"/>
      <c r="HMD277" s="287"/>
      <c r="HME277" s="287"/>
      <c r="HMF277" s="287"/>
      <c r="HMG277" s="287"/>
      <c r="HMH277" s="287"/>
      <c r="HMI277" s="287"/>
      <c r="HMJ277" s="287"/>
      <c r="HMK277" s="287"/>
      <c r="HML277" s="287"/>
      <c r="HMM277" s="287"/>
      <c r="HMN277" s="287"/>
      <c r="HMO277" s="287"/>
      <c r="HMP277" s="287"/>
      <c r="HMQ277" s="287"/>
      <c r="HMR277" s="287"/>
      <c r="HMS277" s="287"/>
      <c r="HMT277" s="287"/>
      <c r="HMU277" s="287"/>
      <c r="HMV277" s="287"/>
      <c r="HMW277" s="287"/>
      <c r="HMX277" s="287"/>
      <c r="HMY277" s="287"/>
      <c r="HMZ277" s="287"/>
      <c r="HNA277" s="287"/>
      <c r="HNB277" s="287"/>
      <c r="HNC277" s="287"/>
      <c r="HND277" s="287"/>
      <c r="HNE277" s="287"/>
      <c r="HNF277" s="287"/>
      <c r="HNG277" s="287"/>
      <c r="HNH277" s="287"/>
      <c r="HNI277" s="287"/>
      <c r="HNJ277" s="287"/>
      <c r="HNK277" s="287"/>
      <c r="HNL277" s="287"/>
      <c r="HNM277" s="287"/>
      <c r="HNN277" s="287"/>
      <c r="HNO277" s="287"/>
      <c r="HNP277" s="287"/>
      <c r="HNQ277" s="287"/>
      <c r="HNR277" s="287"/>
      <c r="HNS277" s="287"/>
      <c r="HNT277" s="287"/>
      <c r="HNU277" s="287"/>
      <c r="HNV277" s="287"/>
      <c r="HNW277" s="287"/>
      <c r="HNX277" s="287"/>
      <c r="HNY277" s="287"/>
      <c r="HNZ277" s="287"/>
      <c r="HOA277" s="287"/>
      <c r="HOB277" s="287"/>
      <c r="HOC277" s="287"/>
      <c r="HOD277" s="287"/>
      <c r="HOE277" s="287"/>
      <c r="HOF277" s="287"/>
      <c r="HOG277" s="287"/>
      <c r="HOH277" s="287"/>
      <c r="HOI277" s="287"/>
      <c r="HOJ277" s="287"/>
      <c r="HOK277" s="287"/>
      <c r="HOL277" s="287"/>
      <c r="HOM277" s="287"/>
      <c r="HON277" s="287"/>
      <c r="HOO277" s="287"/>
      <c r="HOP277" s="287"/>
      <c r="HOQ277" s="287"/>
      <c r="HOR277" s="287"/>
      <c r="HOS277" s="287"/>
      <c r="HOT277" s="287"/>
      <c r="HOU277" s="287"/>
      <c r="HOV277" s="287"/>
      <c r="HOW277" s="287"/>
      <c r="HOX277" s="287"/>
      <c r="HOY277" s="287"/>
      <c r="HOZ277" s="287"/>
      <c r="HPA277" s="287"/>
      <c r="HPB277" s="287"/>
      <c r="HPC277" s="287"/>
      <c r="HPD277" s="287"/>
      <c r="HPE277" s="287"/>
      <c r="HPF277" s="287"/>
      <c r="HPG277" s="287"/>
      <c r="HPH277" s="287"/>
      <c r="HPI277" s="287"/>
      <c r="HPJ277" s="287"/>
      <c r="HPK277" s="287"/>
      <c r="HPL277" s="287"/>
      <c r="HPM277" s="287"/>
      <c r="HPN277" s="287"/>
      <c r="HPO277" s="287"/>
      <c r="HPP277" s="287"/>
      <c r="HPQ277" s="287"/>
      <c r="HPR277" s="287"/>
      <c r="HPS277" s="287"/>
      <c r="HPT277" s="287"/>
      <c r="HPU277" s="287"/>
      <c r="HPV277" s="287"/>
      <c r="HPW277" s="287"/>
      <c r="HPX277" s="287"/>
      <c r="HPY277" s="287"/>
      <c r="HPZ277" s="287"/>
      <c r="HQA277" s="287"/>
      <c r="HQB277" s="287"/>
      <c r="HQC277" s="287"/>
      <c r="HQD277" s="287"/>
      <c r="HQE277" s="287"/>
      <c r="HQF277" s="287"/>
      <c r="HQG277" s="287"/>
      <c r="HQH277" s="287"/>
      <c r="HQI277" s="287"/>
      <c r="HQJ277" s="287"/>
      <c r="HQK277" s="287"/>
      <c r="HQL277" s="287"/>
      <c r="HQM277" s="287"/>
      <c r="HQN277" s="287"/>
      <c r="HQO277" s="287"/>
      <c r="HQP277" s="287"/>
      <c r="HQQ277" s="287"/>
      <c r="HQR277" s="287"/>
      <c r="HQS277" s="287"/>
      <c r="HQT277" s="287"/>
      <c r="HQU277" s="287"/>
      <c r="HQV277" s="287"/>
      <c r="HQW277" s="287"/>
      <c r="HQX277" s="287"/>
      <c r="HQY277" s="287"/>
      <c r="HQZ277" s="287"/>
      <c r="HRA277" s="287"/>
      <c r="HRB277" s="287"/>
      <c r="HRC277" s="287"/>
      <c r="HRD277" s="287"/>
      <c r="HRE277" s="287"/>
      <c r="HRF277" s="287"/>
      <c r="HRG277" s="287"/>
      <c r="HRH277" s="287"/>
      <c r="HRI277" s="287"/>
      <c r="HRJ277" s="287"/>
      <c r="HRK277" s="287"/>
      <c r="HRL277" s="287"/>
      <c r="HRM277" s="287"/>
      <c r="HRN277" s="287"/>
      <c r="HRO277" s="287"/>
      <c r="HRP277" s="287"/>
      <c r="HRQ277" s="287"/>
      <c r="HRR277" s="287"/>
      <c r="HRS277" s="287"/>
      <c r="HRT277" s="287"/>
      <c r="HRU277" s="287"/>
      <c r="HRV277" s="287"/>
      <c r="HRW277" s="287"/>
      <c r="HRX277" s="287"/>
      <c r="HRY277" s="287"/>
      <c r="HRZ277" s="287"/>
      <c r="HSA277" s="287"/>
      <c r="HSB277" s="287"/>
      <c r="HSC277" s="287"/>
      <c r="HSD277" s="287"/>
      <c r="HSE277" s="287"/>
      <c r="HSF277" s="287"/>
      <c r="HSG277" s="287"/>
      <c r="HSH277" s="287"/>
      <c r="HSI277" s="287"/>
      <c r="HSJ277" s="287"/>
      <c r="HSK277" s="287"/>
      <c r="HSL277" s="287"/>
      <c r="HSM277" s="287"/>
      <c r="HSN277" s="287"/>
      <c r="HSO277" s="287"/>
      <c r="HSP277" s="287"/>
      <c r="HSQ277" s="287"/>
      <c r="HSR277" s="287"/>
      <c r="HSS277" s="287"/>
      <c r="HST277" s="287"/>
      <c r="HSU277" s="287"/>
      <c r="HSV277" s="287"/>
      <c r="HSW277" s="287"/>
      <c r="HSX277" s="287"/>
      <c r="HSY277" s="287"/>
      <c r="HSZ277" s="287"/>
      <c r="HTA277" s="287"/>
      <c r="HTB277" s="287"/>
      <c r="HTC277" s="287"/>
      <c r="HTD277" s="287"/>
      <c r="HTE277" s="287"/>
      <c r="HTF277" s="287"/>
      <c r="HTG277" s="287"/>
      <c r="HTH277" s="287"/>
      <c r="HTI277" s="287"/>
      <c r="HTJ277" s="287"/>
      <c r="HTK277" s="287"/>
      <c r="HTL277" s="287"/>
      <c r="HTM277" s="287"/>
      <c r="HTN277" s="287"/>
      <c r="HTO277" s="287"/>
      <c r="HTP277" s="287"/>
      <c r="HTQ277" s="287"/>
      <c r="HTR277" s="287"/>
      <c r="HTS277" s="287"/>
      <c r="HTT277" s="287"/>
      <c r="HTU277" s="287"/>
      <c r="HTV277" s="287"/>
      <c r="HTW277" s="287"/>
      <c r="HTX277" s="287"/>
      <c r="HTY277" s="287"/>
      <c r="HTZ277" s="287"/>
      <c r="HUA277" s="287"/>
      <c r="HUB277" s="287"/>
      <c r="HUC277" s="287"/>
      <c r="HUD277" s="287"/>
      <c r="HUE277" s="287"/>
      <c r="HUF277" s="287"/>
      <c r="HUG277" s="287"/>
      <c r="HUH277" s="287"/>
      <c r="HUI277" s="287"/>
      <c r="HUJ277" s="287"/>
      <c r="HUK277" s="287"/>
      <c r="HUL277" s="287"/>
      <c r="HUM277" s="287"/>
      <c r="HUN277" s="287"/>
      <c r="HUO277" s="287"/>
      <c r="HUP277" s="287"/>
      <c r="HUQ277" s="287"/>
      <c r="HUR277" s="287"/>
      <c r="HUS277" s="287"/>
      <c r="HUT277" s="287"/>
      <c r="HUU277" s="287"/>
      <c r="HUV277" s="287"/>
      <c r="HUW277" s="287"/>
      <c r="HUX277" s="287"/>
      <c r="HUY277" s="287"/>
      <c r="HUZ277" s="287"/>
      <c r="HVA277" s="287"/>
      <c r="HVB277" s="287"/>
      <c r="HVC277" s="287"/>
      <c r="HVD277" s="287"/>
      <c r="HVE277" s="287"/>
      <c r="HVF277" s="287"/>
      <c r="HVG277" s="287"/>
      <c r="HVH277" s="287"/>
      <c r="HVI277" s="287"/>
      <c r="HVJ277" s="287"/>
      <c r="HVK277" s="287"/>
      <c r="HVL277" s="287"/>
      <c r="HVM277" s="287"/>
      <c r="HVN277" s="287"/>
      <c r="HVO277" s="287"/>
      <c r="HVP277" s="287"/>
      <c r="HVQ277" s="287"/>
      <c r="HVR277" s="287"/>
      <c r="HVS277" s="287"/>
      <c r="HVT277" s="287"/>
      <c r="HVU277" s="287"/>
      <c r="HVV277" s="287"/>
      <c r="HVW277" s="287"/>
      <c r="HVX277" s="287"/>
      <c r="HVY277" s="287"/>
      <c r="HVZ277" s="287"/>
      <c r="HWA277" s="287"/>
      <c r="HWB277" s="287"/>
      <c r="HWC277" s="287"/>
      <c r="HWD277" s="287"/>
      <c r="HWE277" s="287"/>
      <c r="HWF277" s="287"/>
      <c r="HWG277" s="287"/>
      <c r="HWH277" s="287"/>
      <c r="HWI277" s="287"/>
      <c r="HWJ277" s="287"/>
      <c r="HWK277" s="287"/>
      <c r="HWL277" s="287"/>
      <c r="HWM277" s="287"/>
      <c r="HWN277" s="287"/>
      <c r="HWO277" s="287"/>
      <c r="HWP277" s="287"/>
      <c r="HWQ277" s="287"/>
      <c r="HWR277" s="287"/>
      <c r="HWS277" s="287"/>
      <c r="HWT277" s="287"/>
      <c r="HWU277" s="287"/>
      <c r="HWV277" s="287"/>
      <c r="HWW277" s="287"/>
      <c r="HWX277" s="287"/>
      <c r="HWY277" s="287"/>
      <c r="HWZ277" s="287"/>
      <c r="HXA277" s="287"/>
      <c r="HXB277" s="287"/>
      <c r="HXC277" s="287"/>
      <c r="HXD277" s="287"/>
      <c r="HXE277" s="287"/>
      <c r="HXF277" s="287"/>
      <c r="HXG277" s="287"/>
      <c r="HXH277" s="287"/>
      <c r="HXI277" s="287"/>
      <c r="HXJ277" s="287"/>
      <c r="HXK277" s="287"/>
      <c r="HXL277" s="287"/>
      <c r="HXM277" s="287"/>
      <c r="HXN277" s="287"/>
      <c r="HXO277" s="287"/>
      <c r="HXP277" s="287"/>
      <c r="HXQ277" s="287"/>
      <c r="HXR277" s="287"/>
      <c r="HXS277" s="287"/>
      <c r="HXT277" s="287"/>
      <c r="HXU277" s="287"/>
      <c r="HXV277" s="287"/>
      <c r="HXW277" s="287"/>
      <c r="HXX277" s="287"/>
      <c r="HXY277" s="287"/>
      <c r="HXZ277" s="287"/>
      <c r="HYA277" s="287"/>
      <c r="HYB277" s="287"/>
      <c r="HYC277" s="287"/>
      <c r="HYD277" s="287"/>
      <c r="HYE277" s="287"/>
      <c r="HYF277" s="287"/>
      <c r="HYG277" s="287"/>
      <c r="HYH277" s="287"/>
      <c r="HYI277" s="287"/>
      <c r="HYJ277" s="287"/>
      <c r="HYK277" s="287"/>
      <c r="HYL277" s="287"/>
      <c r="HYM277" s="287"/>
      <c r="HYN277" s="287"/>
      <c r="HYO277" s="287"/>
      <c r="HYP277" s="287"/>
      <c r="HYQ277" s="287"/>
      <c r="HYR277" s="287"/>
      <c r="HYS277" s="287"/>
      <c r="HYT277" s="287"/>
      <c r="HYU277" s="287"/>
      <c r="HYV277" s="287"/>
      <c r="HYW277" s="287"/>
      <c r="HYX277" s="287"/>
      <c r="HYY277" s="287"/>
      <c r="HYZ277" s="287"/>
      <c r="HZA277" s="287"/>
      <c r="HZB277" s="287"/>
      <c r="HZC277" s="287"/>
      <c r="HZD277" s="287"/>
      <c r="HZE277" s="287"/>
      <c r="HZF277" s="287"/>
      <c r="HZG277" s="287"/>
      <c r="HZH277" s="287"/>
      <c r="HZI277" s="287"/>
      <c r="HZJ277" s="287"/>
      <c r="HZK277" s="287"/>
      <c r="HZL277" s="287"/>
      <c r="HZM277" s="287"/>
      <c r="HZN277" s="287"/>
      <c r="HZO277" s="287"/>
      <c r="HZP277" s="287"/>
      <c r="HZQ277" s="287"/>
      <c r="HZR277" s="287"/>
      <c r="HZS277" s="287"/>
      <c r="HZT277" s="287"/>
      <c r="HZU277" s="287"/>
      <c r="HZV277" s="287"/>
      <c r="HZW277" s="287"/>
      <c r="HZX277" s="287"/>
      <c r="HZY277" s="287"/>
      <c r="HZZ277" s="287"/>
      <c r="IAA277" s="287"/>
      <c r="IAB277" s="287"/>
      <c r="IAC277" s="287"/>
      <c r="IAD277" s="287"/>
      <c r="IAE277" s="287"/>
      <c r="IAF277" s="287"/>
      <c r="IAG277" s="287"/>
      <c r="IAH277" s="287"/>
      <c r="IAI277" s="287"/>
      <c r="IAJ277" s="287"/>
      <c r="IAK277" s="287"/>
      <c r="IAL277" s="287"/>
      <c r="IAM277" s="287"/>
      <c r="IAN277" s="287"/>
      <c r="IAO277" s="287"/>
      <c r="IAP277" s="287"/>
      <c r="IAQ277" s="287"/>
      <c r="IAR277" s="287"/>
      <c r="IAS277" s="287"/>
      <c r="IAT277" s="287"/>
      <c r="IAU277" s="287"/>
      <c r="IAV277" s="287"/>
      <c r="IAW277" s="287"/>
      <c r="IAX277" s="287"/>
      <c r="IAY277" s="287"/>
      <c r="IAZ277" s="287"/>
      <c r="IBA277" s="287"/>
      <c r="IBB277" s="287"/>
      <c r="IBC277" s="287"/>
      <c r="IBD277" s="287"/>
      <c r="IBE277" s="287"/>
      <c r="IBF277" s="287"/>
      <c r="IBG277" s="287"/>
      <c r="IBH277" s="287"/>
      <c r="IBI277" s="287"/>
      <c r="IBJ277" s="287"/>
      <c r="IBK277" s="287"/>
      <c r="IBL277" s="287"/>
      <c r="IBM277" s="287"/>
      <c r="IBN277" s="287"/>
      <c r="IBO277" s="287"/>
      <c r="IBP277" s="287"/>
      <c r="IBQ277" s="287"/>
      <c r="IBR277" s="287"/>
      <c r="IBS277" s="287"/>
      <c r="IBT277" s="287"/>
      <c r="IBU277" s="287"/>
      <c r="IBV277" s="287"/>
      <c r="IBW277" s="287"/>
      <c r="IBX277" s="287"/>
      <c r="IBY277" s="287"/>
      <c r="IBZ277" s="287"/>
      <c r="ICA277" s="287"/>
      <c r="ICB277" s="287"/>
      <c r="ICC277" s="287"/>
      <c r="ICD277" s="287"/>
      <c r="ICE277" s="287"/>
      <c r="ICF277" s="287"/>
      <c r="ICG277" s="287"/>
      <c r="ICH277" s="287"/>
      <c r="ICI277" s="287"/>
      <c r="ICJ277" s="287"/>
      <c r="ICK277" s="287"/>
      <c r="ICL277" s="287"/>
      <c r="ICM277" s="287"/>
      <c r="ICN277" s="287"/>
      <c r="ICO277" s="287"/>
      <c r="ICP277" s="287"/>
      <c r="ICQ277" s="287"/>
      <c r="ICR277" s="287"/>
      <c r="ICS277" s="287"/>
      <c r="ICT277" s="287"/>
      <c r="ICU277" s="287"/>
      <c r="ICV277" s="287"/>
      <c r="ICW277" s="287"/>
      <c r="ICX277" s="287"/>
      <c r="ICY277" s="287"/>
      <c r="ICZ277" s="287"/>
      <c r="IDA277" s="287"/>
      <c r="IDB277" s="287"/>
      <c r="IDC277" s="287"/>
      <c r="IDD277" s="287"/>
      <c r="IDE277" s="287"/>
      <c r="IDF277" s="287"/>
      <c r="IDG277" s="287"/>
      <c r="IDH277" s="287"/>
      <c r="IDI277" s="287"/>
      <c r="IDJ277" s="287"/>
      <c r="IDK277" s="287"/>
      <c r="IDL277" s="287"/>
      <c r="IDM277" s="287"/>
      <c r="IDN277" s="287"/>
      <c r="IDO277" s="287"/>
      <c r="IDP277" s="287"/>
      <c r="IDQ277" s="287"/>
      <c r="IDR277" s="287"/>
      <c r="IDS277" s="287"/>
      <c r="IDT277" s="287"/>
      <c r="IDU277" s="287"/>
      <c r="IDV277" s="287"/>
      <c r="IDW277" s="287"/>
      <c r="IDX277" s="287"/>
      <c r="IDY277" s="287"/>
      <c r="IDZ277" s="287"/>
      <c r="IEA277" s="287"/>
      <c r="IEB277" s="287"/>
      <c r="IEC277" s="287"/>
      <c r="IED277" s="287"/>
      <c r="IEE277" s="287"/>
      <c r="IEF277" s="287"/>
      <c r="IEG277" s="287"/>
      <c r="IEH277" s="287"/>
      <c r="IEI277" s="287"/>
      <c r="IEJ277" s="287"/>
      <c r="IEK277" s="287"/>
      <c r="IEL277" s="287"/>
      <c r="IEM277" s="287"/>
      <c r="IEN277" s="287"/>
      <c r="IEO277" s="287"/>
      <c r="IEP277" s="287"/>
      <c r="IEQ277" s="287"/>
      <c r="IER277" s="287"/>
      <c r="IES277" s="287"/>
      <c r="IET277" s="287"/>
      <c r="IEU277" s="287"/>
      <c r="IEV277" s="287"/>
      <c r="IEW277" s="287"/>
      <c r="IEX277" s="287"/>
      <c r="IEY277" s="287"/>
      <c r="IEZ277" s="287"/>
      <c r="IFA277" s="287"/>
      <c r="IFB277" s="287"/>
      <c r="IFC277" s="287"/>
      <c r="IFD277" s="287"/>
      <c r="IFE277" s="287"/>
      <c r="IFF277" s="287"/>
      <c r="IFG277" s="287"/>
      <c r="IFH277" s="287"/>
      <c r="IFI277" s="287"/>
      <c r="IFJ277" s="287"/>
      <c r="IFK277" s="287"/>
      <c r="IFL277" s="287"/>
      <c r="IFM277" s="287"/>
      <c r="IFN277" s="287"/>
      <c r="IFO277" s="287"/>
      <c r="IFP277" s="287"/>
      <c r="IFQ277" s="287"/>
      <c r="IFR277" s="287"/>
      <c r="IFS277" s="287"/>
      <c r="IFT277" s="287"/>
      <c r="IFU277" s="287"/>
      <c r="IFV277" s="287"/>
      <c r="IFW277" s="287"/>
      <c r="IFX277" s="287"/>
      <c r="IFY277" s="287"/>
      <c r="IFZ277" s="287"/>
      <c r="IGA277" s="287"/>
      <c r="IGB277" s="287"/>
      <c r="IGC277" s="287"/>
      <c r="IGD277" s="287"/>
      <c r="IGE277" s="287"/>
      <c r="IGF277" s="287"/>
      <c r="IGG277" s="287"/>
      <c r="IGH277" s="287"/>
      <c r="IGI277" s="287"/>
      <c r="IGJ277" s="287"/>
      <c r="IGK277" s="287"/>
      <c r="IGL277" s="287"/>
      <c r="IGM277" s="287"/>
      <c r="IGN277" s="287"/>
      <c r="IGO277" s="287"/>
      <c r="IGP277" s="287"/>
      <c r="IGQ277" s="287"/>
      <c r="IGR277" s="287"/>
      <c r="IGS277" s="287"/>
      <c r="IGT277" s="287"/>
      <c r="IGU277" s="287"/>
      <c r="IGV277" s="287"/>
      <c r="IGW277" s="287"/>
      <c r="IGX277" s="287"/>
      <c r="IGY277" s="287"/>
      <c r="IGZ277" s="287"/>
      <c r="IHA277" s="287"/>
      <c r="IHB277" s="287"/>
      <c r="IHC277" s="287"/>
      <c r="IHD277" s="287"/>
      <c r="IHE277" s="287"/>
      <c r="IHF277" s="287"/>
      <c r="IHG277" s="287"/>
      <c r="IHH277" s="287"/>
      <c r="IHI277" s="287"/>
      <c r="IHJ277" s="287"/>
      <c r="IHK277" s="287"/>
      <c r="IHL277" s="287"/>
      <c r="IHM277" s="287"/>
      <c r="IHN277" s="287"/>
      <c r="IHO277" s="287"/>
      <c r="IHP277" s="287"/>
      <c r="IHQ277" s="287"/>
      <c r="IHR277" s="287"/>
      <c r="IHS277" s="287"/>
      <c r="IHT277" s="287"/>
      <c r="IHU277" s="287"/>
      <c r="IHV277" s="287"/>
      <c r="IHW277" s="287"/>
      <c r="IHX277" s="287"/>
      <c r="IHY277" s="287"/>
      <c r="IHZ277" s="287"/>
      <c r="IIA277" s="287"/>
      <c r="IIB277" s="287"/>
      <c r="IIC277" s="287"/>
      <c r="IID277" s="287"/>
      <c r="IIE277" s="287"/>
      <c r="IIF277" s="287"/>
      <c r="IIG277" s="287"/>
      <c r="IIH277" s="287"/>
      <c r="III277" s="287"/>
      <c r="IIJ277" s="287"/>
      <c r="IIK277" s="287"/>
      <c r="IIL277" s="287"/>
      <c r="IIM277" s="287"/>
      <c r="IIN277" s="287"/>
      <c r="IIO277" s="287"/>
      <c r="IIP277" s="287"/>
      <c r="IIQ277" s="287"/>
      <c r="IIR277" s="287"/>
      <c r="IIS277" s="287"/>
      <c r="IIT277" s="287"/>
      <c r="IIU277" s="287"/>
      <c r="IIV277" s="287"/>
      <c r="IIW277" s="287"/>
      <c r="IIX277" s="287"/>
      <c r="IIY277" s="287"/>
      <c r="IIZ277" s="287"/>
      <c r="IJA277" s="287"/>
      <c r="IJB277" s="287"/>
      <c r="IJC277" s="287"/>
      <c r="IJD277" s="287"/>
      <c r="IJE277" s="287"/>
      <c r="IJF277" s="287"/>
      <c r="IJG277" s="287"/>
      <c r="IJH277" s="287"/>
      <c r="IJI277" s="287"/>
      <c r="IJJ277" s="287"/>
      <c r="IJK277" s="287"/>
      <c r="IJL277" s="287"/>
      <c r="IJM277" s="287"/>
      <c r="IJN277" s="287"/>
      <c r="IJO277" s="287"/>
      <c r="IJP277" s="287"/>
      <c r="IJQ277" s="287"/>
      <c r="IJR277" s="287"/>
      <c r="IJS277" s="287"/>
      <c r="IJT277" s="287"/>
      <c r="IJU277" s="287"/>
      <c r="IJV277" s="287"/>
      <c r="IJW277" s="287"/>
      <c r="IJX277" s="287"/>
      <c r="IJY277" s="287"/>
      <c r="IJZ277" s="287"/>
      <c r="IKA277" s="287"/>
      <c r="IKB277" s="287"/>
      <c r="IKC277" s="287"/>
      <c r="IKD277" s="287"/>
      <c r="IKE277" s="287"/>
      <c r="IKF277" s="287"/>
      <c r="IKG277" s="287"/>
      <c r="IKH277" s="287"/>
      <c r="IKI277" s="287"/>
      <c r="IKJ277" s="287"/>
      <c r="IKK277" s="287"/>
      <c r="IKL277" s="287"/>
      <c r="IKM277" s="287"/>
      <c r="IKN277" s="287"/>
      <c r="IKO277" s="287"/>
      <c r="IKP277" s="287"/>
      <c r="IKQ277" s="287"/>
      <c r="IKR277" s="287"/>
      <c r="IKS277" s="287"/>
      <c r="IKT277" s="287"/>
      <c r="IKU277" s="287"/>
      <c r="IKV277" s="287"/>
      <c r="IKW277" s="287"/>
      <c r="IKX277" s="287"/>
      <c r="IKY277" s="287"/>
      <c r="IKZ277" s="287"/>
      <c r="ILA277" s="287"/>
      <c r="ILB277" s="287"/>
      <c r="ILC277" s="287"/>
      <c r="ILD277" s="287"/>
      <c r="ILE277" s="287"/>
      <c r="ILF277" s="287"/>
      <c r="ILG277" s="287"/>
      <c r="ILH277" s="287"/>
      <c r="ILI277" s="287"/>
      <c r="ILJ277" s="287"/>
      <c r="ILK277" s="287"/>
      <c r="ILL277" s="287"/>
      <c r="ILM277" s="287"/>
      <c r="ILN277" s="287"/>
      <c r="ILO277" s="287"/>
      <c r="ILP277" s="287"/>
      <c r="ILQ277" s="287"/>
      <c r="ILR277" s="287"/>
      <c r="ILS277" s="287"/>
      <c r="ILT277" s="287"/>
      <c r="ILU277" s="287"/>
      <c r="ILV277" s="287"/>
      <c r="ILW277" s="287"/>
      <c r="ILX277" s="287"/>
      <c r="ILY277" s="287"/>
      <c r="ILZ277" s="287"/>
      <c r="IMA277" s="287"/>
      <c r="IMB277" s="287"/>
      <c r="IMC277" s="287"/>
      <c r="IMD277" s="287"/>
      <c r="IME277" s="287"/>
      <c r="IMF277" s="287"/>
      <c r="IMG277" s="287"/>
      <c r="IMH277" s="287"/>
      <c r="IMI277" s="287"/>
      <c r="IMJ277" s="287"/>
      <c r="IMK277" s="287"/>
      <c r="IML277" s="287"/>
      <c r="IMM277" s="287"/>
      <c r="IMN277" s="287"/>
      <c r="IMO277" s="287"/>
      <c r="IMP277" s="287"/>
      <c r="IMQ277" s="287"/>
      <c r="IMR277" s="287"/>
      <c r="IMS277" s="287"/>
      <c r="IMT277" s="287"/>
      <c r="IMU277" s="287"/>
      <c r="IMV277" s="287"/>
      <c r="IMW277" s="287"/>
      <c r="IMX277" s="287"/>
      <c r="IMY277" s="287"/>
      <c r="IMZ277" s="287"/>
      <c r="INA277" s="287"/>
      <c r="INB277" s="287"/>
      <c r="INC277" s="287"/>
      <c r="IND277" s="287"/>
      <c r="INE277" s="287"/>
      <c r="INF277" s="287"/>
      <c r="ING277" s="287"/>
      <c r="INH277" s="287"/>
      <c r="INI277" s="287"/>
      <c r="INJ277" s="287"/>
      <c r="INK277" s="287"/>
      <c r="INL277" s="287"/>
      <c r="INM277" s="287"/>
      <c r="INN277" s="287"/>
      <c r="INO277" s="287"/>
      <c r="INP277" s="287"/>
      <c r="INQ277" s="287"/>
      <c r="INR277" s="287"/>
      <c r="INS277" s="287"/>
      <c r="INT277" s="287"/>
      <c r="INU277" s="287"/>
      <c r="INV277" s="287"/>
      <c r="INW277" s="287"/>
      <c r="INX277" s="287"/>
      <c r="INY277" s="287"/>
      <c r="INZ277" s="287"/>
      <c r="IOA277" s="287"/>
      <c r="IOB277" s="287"/>
      <c r="IOC277" s="287"/>
      <c r="IOD277" s="287"/>
      <c r="IOE277" s="287"/>
      <c r="IOF277" s="287"/>
      <c r="IOG277" s="287"/>
      <c r="IOH277" s="287"/>
      <c r="IOI277" s="287"/>
      <c r="IOJ277" s="287"/>
      <c r="IOK277" s="287"/>
      <c r="IOL277" s="287"/>
      <c r="IOM277" s="287"/>
      <c r="ION277" s="287"/>
      <c r="IOO277" s="287"/>
      <c r="IOP277" s="287"/>
      <c r="IOQ277" s="287"/>
      <c r="IOR277" s="287"/>
      <c r="IOS277" s="287"/>
      <c r="IOT277" s="287"/>
      <c r="IOU277" s="287"/>
      <c r="IOV277" s="287"/>
      <c r="IOW277" s="287"/>
      <c r="IOX277" s="287"/>
      <c r="IOY277" s="287"/>
      <c r="IOZ277" s="287"/>
      <c r="IPA277" s="287"/>
      <c r="IPB277" s="287"/>
      <c r="IPC277" s="287"/>
      <c r="IPD277" s="287"/>
      <c r="IPE277" s="287"/>
      <c r="IPF277" s="287"/>
      <c r="IPG277" s="287"/>
      <c r="IPH277" s="287"/>
      <c r="IPI277" s="287"/>
      <c r="IPJ277" s="287"/>
      <c r="IPK277" s="287"/>
      <c r="IPL277" s="287"/>
      <c r="IPM277" s="287"/>
      <c r="IPN277" s="287"/>
      <c r="IPO277" s="287"/>
      <c r="IPP277" s="287"/>
      <c r="IPQ277" s="287"/>
      <c r="IPR277" s="287"/>
      <c r="IPS277" s="287"/>
      <c r="IPT277" s="287"/>
      <c r="IPU277" s="287"/>
      <c r="IPV277" s="287"/>
      <c r="IPW277" s="287"/>
      <c r="IPX277" s="287"/>
      <c r="IPY277" s="287"/>
      <c r="IPZ277" s="287"/>
      <c r="IQA277" s="287"/>
      <c r="IQB277" s="287"/>
      <c r="IQC277" s="287"/>
      <c r="IQD277" s="287"/>
      <c r="IQE277" s="287"/>
      <c r="IQF277" s="287"/>
      <c r="IQG277" s="287"/>
      <c r="IQH277" s="287"/>
      <c r="IQI277" s="287"/>
      <c r="IQJ277" s="287"/>
      <c r="IQK277" s="287"/>
      <c r="IQL277" s="287"/>
      <c r="IQM277" s="287"/>
      <c r="IQN277" s="287"/>
      <c r="IQO277" s="287"/>
      <c r="IQP277" s="287"/>
      <c r="IQQ277" s="287"/>
      <c r="IQR277" s="287"/>
      <c r="IQS277" s="287"/>
      <c r="IQT277" s="287"/>
      <c r="IQU277" s="287"/>
      <c r="IQV277" s="287"/>
      <c r="IQW277" s="287"/>
      <c r="IQX277" s="287"/>
      <c r="IQY277" s="287"/>
      <c r="IQZ277" s="287"/>
      <c r="IRA277" s="287"/>
      <c r="IRB277" s="287"/>
      <c r="IRC277" s="287"/>
      <c r="IRD277" s="287"/>
      <c r="IRE277" s="287"/>
      <c r="IRF277" s="287"/>
      <c r="IRG277" s="287"/>
      <c r="IRH277" s="287"/>
      <c r="IRI277" s="287"/>
      <c r="IRJ277" s="287"/>
      <c r="IRK277" s="287"/>
      <c r="IRL277" s="287"/>
      <c r="IRM277" s="287"/>
      <c r="IRN277" s="287"/>
      <c r="IRO277" s="287"/>
      <c r="IRP277" s="287"/>
      <c r="IRQ277" s="287"/>
      <c r="IRR277" s="287"/>
      <c r="IRS277" s="287"/>
      <c r="IRT277" s="287"/>
      <c r="IRU277" s="287"/>
      <c r="IRV277" s="287"/>
      <c r="IRW277" s="287"/>
      <c r="IRX277" s="287"/>
      <c r="IRY277" s="287"/>
      <c r="IRZ277" s="287"/>
      <c r="ISA277" s="287"/>
      <c r="ISB277" s="287"/>
      <c r="ISC277" s="287"/>
      <c r="ISD277" s="287"/>
      <c r="ISE277" s="287"/>
      <c r="ISF277" s="287"/>
      <c r="ISG277" s="287"/>
      <c r="ISH277" s="287"/>
      <c r="ISI277" s="287"/>
      <c r="ISJ277" s="287"/>
      <c r="ISK277" s="287"/>
      <c r="ISL277" s="287"/>
      <c r="ISM277" s="287"/>
      <c r="ISN277" s="287"/>
      <c r="ISO277" s="287"/>
      <c r="ISP277" s="287"/>
      <c r="ISQ277" s="287"/>
      <c r="ISR277" s="287"/>
      <c r="ISS277" s="287"/>
      <c r="IST277" s="287"/>
      <c r="ISU277" s="287"/>
      <c r="ISV277" s="287"/>
      <c r="ISW277" s="287"/>
      <c r="ISX277" s="287"/>
      <c r="ISY277" s="287"/>
      <c r="ISZ277" s="287"/>
      <c r="ITA277" s="287"/>
      <c r="ITB277" s="287"/>
      <c r="ITC277" s="287"/>
      <c r="ITD277" s="287"/>
      <c r="ITE277" s="287"/>
      <c r="ITF277" s="287"/>
      <c r="ITG277" s="287"/>
      <c r="ITH277" s="287"/>
      <c r="ITI277" s="287"/>
      <c r="ITJ277" s="287"/>
      <c r="ITK277" s="287"/>
      <c r="ITL277" s="287"/>
      <c r="ITM277" s="287"/>
      <c r="ITN277" s="287"/>
      <c r="ITO277" s="287"/>
      <c r="ITP277" s="287"/>
      <c r="ITQ277" s="287"/>
      <c r="ITR277" s="287"/>
      <c r="ITS277" s="287"/>
      <c r="ITT277" s="287"/>
      <c r="ITU277" s="287"/>
      <c r="ITV277" s="287"/>
      <c r="ITW277" s="287"/>
      <c r="ITX277" s="287"/>
      <c r="ITY277" s="287"/>
      <c r="ITZ277" s="287"/>
      <c r="IUA277" s="287"/>
      <c r="IUB277" s="287"/>
      <c r="IUC277" s="287"/>
      <c r="IUD277" s="287"/>
      <c r="IUE277" s="287"/>
      <c r="IUF277" s="287"/>
      <c r="IUG277" s="287"/>
      <c r="IUH277" s="287"/>
      <c r="IUI277" s="287"/>
      <c r="IUJ277" s="287"/>
      <c r="IUK277" s="287"/>
      <c r="IUL277" s="287"/>
      <c r="IUM277" s="287"/>
      <c r="IUN277" s="287"/>
      <c r="IUO277" s="287"/>
      <c r="IUP277" s="287"/>
      <c r="IUQ277" s="287"/>
      <c r="IUR277" s="287"/>
      <c r="IUS277" s="287"/>
      <c r="IUT277" s="287"/>
      <c r="IUU277" s="287"/>
      <c r="IUV277" s="287"/>
      <c r="IUW277" s="287"/>
      <c r="IUX277" s="287"/>
      <c r="IUY277" s="287"/>
      <c r="IUZ277" s="287"/>
      <c r="IVA277" s="287"/>
      <c r="IVB277" s="287"/>
      <c r="IVC277" s="287"/>
      <c r="IVD277" s="287"/>
      <c r="IVE277" s="287"/>
      <c r="IVF277" s="287"/>
      <c r="IVG277" s="287"/>
      <c r="IVH277" s="287"/>
      <c r="IVI277" s="287"/>
      <c r="IVJ277" s="287"/>
      <c r="IVK277" s="287"/>
      <c r="IVL277" s="287"/>
      <c r="IVM277" s="287"/>
      <c r="IVN277" s="287"/>
      <c r="IVO277" s="287"/>
      <c r="IVP277" s="287"/>
      <c r="IVQ277" s="287"/>
      <c r="IVR277" s="287"/>
      <c r="IVS277" s="287"/>
      <c r="IVT277" s="287"/>
      <c r="IVU277" s="287"/>
      <c r="IVV277" s="287"/>
      <c r="IVW277" s="287"/>
      <c r="IVX277" s="287"/>
      <c r="IVY277" s="287"/>
      <c r="IVZ277" s="287"/>
      <c r="IWA277" s="287"/>
      <c r="IWB277" s="287"/>
      <c r="IWC277" s="287"/>
      <c r="IWD277" s="287"/>
      <c r="IWE277" s="287"/>
      <c r="IWF277" s="287"/>
      <c r="IWG277" s="287"/>
      <c r="IWH277" s="287"/>
      <c r="IWI277" s="287"/>
      <c r="IWJ277" s="287"/>
      <c r="IWK277" s="287"/>
      <c r="IWL277" s="287"/>
      <c r="IWM277" s="287"/>
      <c r="IWN277" s="287"/>
      <c r="IWO277" s="287"/>
      <c r="IWP277" s="287"/>
      <c r="IWQ277" s="287"/>
      <c r="IWR277" s="287"/>
      <c r="IWS277" s="287"/>
      <c r="IWT277" s="287"/>
      <c r="IWU277" s="287"/>
      <c r="IWV277" s="287"/>
      <c r="IWW277" s="287"/>
      <c r="IWX277" s="287"/>
      <c r="IWY277" s="287"/>
      <c r="IWZ277" s="287"/>
      <c r="IXA277" s="287"/>
      <c r="IXB277" s="287"/>
      <c r="IXC277" s="287"/>
      <c r="IXD277" s="287"/>
      <c r="IXE277" s="287"/>
      <c r="IXF277" s="287"/>
      <c r="IXG277" s="287"/>
      <c r="IXH277" s="287"/>
      <c r="IXI277" s="287"/>
      <c r="IXJ277" s="287"/>
      <c r="IXK277" s="287"/>
      <c r="IXL277" s="287"/>
      <c r="IXM277" s="287"/>
      <c r="IXN277" s="287"/>
      <c r="IXO277" s="287"/>
      <c r="IXP277" s="287"/>
      <c r="IXQ277" s="287"/>
      <c r="IXR277" s="287"/>
      <c r="IXS277" s="287"/>
      <c r="IXT277" s="287"/>
      <c r="IXU277" s="287"/>
      <c r="IXV277" s="287"/>
      <c r="IXW277" s="287"/>
      <c r="IXX277" s="287"/>
      <c r="IXY277" s="287"/>
      <c r="IXZ277" s="287"/>
      <c r="IYA277" s="287"/>
      <c r="IYB277" s="287"/>
      <c r="IYC277" s="287"/>
      <c r="IYD277" s="287"/>
      <c r="IYE277" s="287"/>
      <c r="IYF277" s="287"/>
      <c r="IYG277" s="287"/>
      <c r="IYH277" s="287"/>
      <c r="IYI277" s="287"/>
      <c r="IYJ277" s="287"/>
      <c r="IYK277" s="287"/>
      <c r="IYL277" s="287"/>
      <c r="IYM277" s="287"/>
      <c r="IYN277" s="287"/>
      <c r="IYO277" s="287"/>
      <c r="IYP277" s="287"/>
      <c r="IYQ277" s="287"/>
      <c r="IYR277" s="287"/>
      <c r="IYS277" s="287"/>
      <c r="IYT277" s="287"/>
      <c r="IYU277" s="287"/>
      <c r="IYV277" s="287"/>
      <c r="IYW277" s="287"/>
      <c r="IYX277" s="287"/>
      <c r="IYY277" s="287"/>
      <c r="IYZ277" s="287"/>
      <c r="IZA277" s="287"/>
      <c r="IZB277" s="287"/>
      <c r="IZC277" s="287"/>
      <c r="IZD277" s="287"/>
      <c r="IZE277" s="287"/>
      <c r="IZF277" s="287"/>
      <c r="IZG277" s="287"/>
      <c r="IZH277" s="287"/>
      <c r="IZI277" s="287"/>
      <c r="IZJ277" s="287"/>
      <c r="IZK277" s="287"/>
      <c r="IZL277" s="287"/>
      <c r="IZM277" s="287"/>
      <c r="IZN277" s="287"/>
      <c r="IZO277" s="287"/>
      <c r="IZP277" s="287"/>
      <c r="IZQ277" s="287"/>
      <c r="IZR277" s="287"/>
      <c r="IZS277" s="287"/>
      <c r="IZT277" s="287"/>
      <c r="IZU277" s="287"/>
      <c r="IZV277" s="287"/>
      <c r="IZW277" s="287"/>
      <c r="IZX277" s="287"/>
      <c r="IZY277" s="287"/>
      <c r="IZZ277" s="287"/>
      <c r="JAA277" s="287"/>
      <c r="JAB277" s="287"/>
      <c r="JAC277" s="287"/>
      <c r="JAD277" s="287"/>
      <c r="JAE277" s="287"/>
      <c r="JAF277" s="287"/>
      <c r="JAG277" s="287"/>
      <c r="JAH277" s="287"/>
      <c r="JAI277" s="287"/>
      <c r="JAJ277" s="287"/>
      <c r="JAK277" s="287"/>
      <c r="JAL277" s="287"/>
      <c r="JAM277" s="287"/>
      <c r="JAN277" s="287"/>
      <c r="JAO277" s="287"/>
      <c r="JAP277" s="287"/>
      <c r="JAQ277" s="287"/>
      <c r="JAR277" s="287"/>
      <c r="JAS277" s="287"/>
      <c r="JAT277" s="287"/>
      <c r="JAU277" s="287"/>
      <c r="JAV277" s="287"/>
      <c r="JAW277" s="287"/>
      <c r="JAX277" s="287"/>
      <c r="JAY277" s="287"/>
      <c r="JAZ277" s="287"/>
      <c r="JBA277" s="287"/>
      <c r="JBB277" s="287"/>
      <c r="JBC277" s="287"/>
      <c r="JBD277" s="287"/>
      <c r="JBE277" s="287"/>
      <c r="JBF277" s="287"/>
      <c r="JBG277" s="287"/>
      <c r="JBH277" s="287"/>
      <c r="JBI277" s="287"/>
      <c r="JBJ277" s="287"/>
      <c r="JBK277" s="287"/>
      <c r="JBL277" s="287"/>
      <c r="JBM277" s="287"/>
      <c r="JBN277" s="287"/>
      <c r="JBO277" s="287"/>
      <c r="JBP277" s="287"/>
      <c r="JBQ277" s="287"/>
      <c r="JBR277" s="287"/>
      <c r="JBS277" s="287"/>
      <c r="JBT277" s="287"/>
      <c r="JBU277" s="287"/>
      <c r="JBV277" s="287"/>
      <c r="JBW277" s="287"/>
      <c r="JBX277" s="287"/>
      <c r="JBY277" s="287"/>
      <c r="JBZ277" s="287"/>
      <c r="JCA277" s="287"/>
      <c r="JCB277" s="287"/>
      <c r="JCC277" s="287"/>
      <c r="JCD277" s="287"/>
      <c r="JCE277" s="287"/>
      <c r="JCF277" s="287"/>
      <c r="JCG277" s="287"/>
      <c r="JCH277" s="287"/>
      <c r="JCI277" s="287"/>
      <c r="JCJ277" s="287"/>
      <c r="JCK277" s="287"/>
      <c r="JCL277" s="287"/>
      <c r="JCM277" s="287"/>
      <c r="JCN277" s="287"/>
      <c r="JCO277" s="287"/>
      <c r="JCP277" s="287"/>
      <c r="JCQ277" s="287"/>
      <c r="JCR277" s="287"/>
      <c r="JCS277" s="287"/>
      <c r="JCT277" s="287"/>
      <c r="JCU277" s="287"/>
      <c r="JCV277" s="287"/>
      <c r="JCW277" s="287"/>
      <c r="JCX277" s="287"/>
      <c r="JCY277" s="287"/>
      <c r="JCZ277" s="287"/>
      <c r="JDA277" s="287"/>
      <c r="JDB277" s="287"/>
      <c r="JDC277" s="287"/>
      <c r="JDD277" s="287"/>
      <c r="JDE277" s="287"/>
      <c r="JDF277" s="287"/>
      <c r="JDG277" s="287"/>
      <c r="JDH277" s="287"/>
      <c r="JDI277" s="287"/>
      <c r="JDJ277" s="287"/>
      <c r="JDK277" s="287"/>
      <c r="JDL277" s="287"/>
      <c r="JDM277" s="287"/>
      <c r="JDN277" s="287"/>
      <c r="JDO277" s="287"/>
      <c r="JDP277" s="287"/>
      <c r="JDQ277" s="287"/>
      <c r="JDR277" s="287"/>
      <c r="JDS277" s="287"/>
      <c r="JDT277" s="287"/>
      <c r="JDU277" s="287"/>
      <c r="JDV277" s="287"/>
      <c r="JDW277" s="287"/>
      <c r="JDX277" s="287"/>
      <c r="JDY277" s="287"/>
      <c r="JDZ277" s="287"/>
      <c r="JEA277" s="287"/>
      <c r="JEB277" s="287"/>
      <c r="JEC277" s="287"/>
      <c r="JED277" s="287"/>
      <c r="JEE277" s="287"/>
      <c r="JEF277" s="287"/>
      <c r="JEG277" s="287"/>
      <c r="JEH277" s="287"/>
      <c r="JEI277" s="287"/>
      <c r="JEJ277" s="287"/>
      <c r="JEK277" s="287"/>
      <c r="JEL277" s="287"/>
      <c r="JEM277" s="287"/>
      <c r="JEN277" s="287"/>
      <c r="JEO277" s="287"/>
      <c r="JEP277" s="287"/>
      <c r="JEQ277" s="287"/>
      <c r="JER277" s="287"/>
      <c r="JES277" s="287"/>
      <c r="JET277" s="287"/>
      <c r="JEU277" s="287"/>
      <c r="JEV277" s="287"/>
      <c r="JEW277" s="287"/>
      <c r="JEX277" s="287"/>
      <c r="JEY277" s="287"/>
      <c r="JEZ277" s="287"/>
      <c r="JFA277" s="287"/>
      <c r="JFB277" s="287"/>
      <c r="JFC277" s="287"/>
      <c r="JFD277" s="287"/>
      <c r="JFE277" s="287"/>
      <c r="JFF277" s="287"/>
      <c r="JFG277" s="287"/>
      <c r="JFH277" s="287"/>
      <c r="JFI277" s="287"/>
      <c r="JFJ277" s="287"/>
      <c r="JFK277" s="287"/>
      <c r="JFL277" s="287"/>
      <c r="JFM277" s="287"/>
      <c r="JFN277" s="287"/>
      <c r="JFO277" s="287"/>
      <c r="JFP277" s="287"/>
      <c r="JFQ277" s="287"/>
      <c r="JFR277" s="287"/>
      <c r="JFS277" s="287"/>
      <c r="JFT277" s="287"/>
      <c r="JFU277" s="287"/>
      <c r="JFV277" s="287"/>
      <c r="JFW277" s="287"/>
      <c r="JFX277" s="287"/>
      <c r="JFY277" s="287"/>
      <c r="JFZ277" s="287"/>
      <c r="JGA277" s="287"/>
      <c r="JGB277" s="287"/>
      <c r="JGC277" s="287"/>
      <c r="JGD277" s="287"/>
      <c r="JGE277" s="287"/>
      <c r="JGF277" s="287"/>
      <c r="JGG277" s="287"/>
      <c r="JGH277" s="287"/>
      <c r="JGI277" s="287"/>
      <c r="JGJ277" s="287"/>
      <c r="JGK277" s="287"/>
      <c r="JGL277" s="287"/>
      <c r="JGM277" s="287"/>
      <c r="JGN277" s="287"/>
      <c r="JGO277" s="287"/>
      <c r="JGP277" s="287"/>
      <c r="JGQ277" s="287"/>
      <c r="JGR277" s="287"/>
      <c r="JGS277" s="287"/>
      <c r="JGT277" s="287"/>
      <c r="JGU277" s="287"/>
      <c r="JGV277" s="287"/>
      <c r="JGW277" s="287"/>
      <c r="JGX277" s="287"/>
      <c r="JGY277" s="287"/>
      <c r="JGZ277" s="287"/>
      <c r="JHA277" s="287"/>
      <c r="JHB277" s="287"/>
      <c r="JHC277" s="287"/>
      <c r="JHD277" s="287"/>
      <c r="JHE277" s="287"/>
      <c r="JHF277" s="287"/>
      <c r="JHG277" s="287"/>
      <c r="JHH277" s="287"/>
      <c r="JHI277" s="287"/>
      <c r="JHJ277" s="287"/>
      <c r="JHK277" s="287"/>
      <c r="JHL277" s="287"/>
      <c r="JHM277" s="287"/>
      <c r="JHN277" s="287"/>
      <c r="JHO277" s="287"/>
      <c r="JHP277" s="287"/>
      <c r="JHQ277" s="287"/>
      <c r="JHR277" s="287"/>
      <c r="JHS277" s="287"/>
      <c r="JHT277" s="287"/>
      <c r="JHU277" s="287"/>
      <c r="JHV277" s="287"/>
      <c r="JHW277" s="287"/>
      <c r="JHX277" s="287"/>
      <c r="JHY277" s="287"/>
      <c r="JHZ277" s="287"/>
      <c r="JIA277" s="287"/>
      <c r="JIB277" s="287"/>
      <c r="JIC277" s="287"/>
      <c r="JID277" s="287"/>
      <c r="JIE277" s="287"/>
      <c r="JIF277" s="287"/>
      <c r="JIG277" s="287"/>
      <c r="JIH277" s="287"/>
      <c r="JII277" s="287"/>
      <c r="JIJ277" s="287"/>
      <c r="JIK277" s="287"/>
      <c r="JIL277" s="287"/>
      <c r="JIM277" s="287"/>
      <c r="JIN277" s="287"/>
      <c r="JIO277" s="287"/>
      <c r="JIP277" s="287"/>
      <c r="JIQ277" s="287"/>
      <c r="JIR277" s="287"/>
      <c r="JIS277" s="287"/>
      <c r="JIT277" s="287"/>
      <c r="JIU277" s="287"/>
      <c r="JIV277" s="287"/>
      <c r="JIW277" s="287"/>
      <c r="JIX277" s="287"/>
      <c r="JIY277" s="287"/>
      <c r="JIZ277" s="287"/>
      <c r="JJA277" s="287"/>
      <c r="JJB277" s="287"/>
      <c r="JJC277" s="287"/>
      <c r="JJD277" s="287"/>
      <c r="JJE277" s="287"/>
      <c r="JJF277" s="287"/>
      <c r="JJG277" s="287"/>
      <c r="JJH277" s="287"/>
      <c r="JJI277" s="287"/>
      <c r="JJJ277" s="287"/>
      <c r="JJK277" s="287"/>
      <c r="JJL277" s="287"/>
      <c r="JJM277" s="287"/>
      <c r="JJN277" s="287"/>
      <c r="JJO277" s="287"/>
      <c r="JJP277" s="287"/>
      <c r="JJQ277" s="287"/>
      <c r="JJR277" s="287"/>
      <c r="JJS277" s="287"/>
      <c r="JJT277" s="287"/>
      <c r="JJU277" s="287"/>
      <c r="JJV277" s="287"/>
      <c r="JJW277" s="287"/>
      <c r="JJX277" s="287"/>
      <c r="JJY277" s="287"/>
      <c r="JJZ277" s="287"/>
      <c r="JKA277" s="287"/>
      <c r="JKB277" s="287"/>
      <c r="JKC277" s="287"/>
      <c r="JKD277" s="287"/>
      <c r="JKE277" s="287"/>
      <c r="JKF277" s="287"/>
      <c r="JKG277" s="287"/>
      <c r="JKH277" s="287"/>
      <c r="JKI277" s="287"/>
      <c r="JKJ277" s="287"/>
      <c r="JKK277" s="287"/>
      <c r="JKL277" s="287"/>
      <c r="JKM277" s="287"/>
      <c r="JKN277" s="287"/>
      <c r="JKO277" s="287"/>
      <c r="JKP277" s="287"/>
      <c r="JKQ277" s="287"/>
      <c r="JKR277" s="287"/>
      <c r="JKS277" s="287"/>
      <c r="JKT277" s="287"/>
      <c r="JKU277" s="287"/>
      <c r="JKV277" s="287"/>
      <c r="JKW277" s="287"/>
      <c r="JKX277" s="287"/>
      <c r="JKY277" s="287"/>
      <c r="JKZ277" s="287"/>
      <c r="JLA277" s="287"/>
      <c r="JLB277" s="287"/>
      <c r="JLC277" s="287"/>
      <c r="JLD277" s="287"/>
      <c r="JLE277" s="287"/>
      <c r="JLF277" s="287"/>
      <c r="JLG277" s="287"/>
      <c r="JLH277" s="287"/>
      <c r="JLI277" s="287"/>
      <c r="JLJ277" s="287"/>
      <c r="JLK277" s="287"/>
      <c r="JLL277" s="287"/>
      <c r="JLM277" s="287"/>
      <c r="JLN277" s="287"/>
      <c r="JLO277" s="287"/>
      <c r="JLP277" s="287"/>
      <c r="JLQ277" s="287"/>
      <c r="JLR277" s="287"/>
      <c r="JLS277" s="287"/>
      <c r="JLT277" s="287"/>
      <c r="JLU277" s="287"/>
      <c r="JLV277" s="287"/>
      <c r="JLW277" s="287"/>
      <c r="JLX277" s="287"/>
      <c r="JLY277" s="287"/>
      <c r="JLZ277" s="287"/>
      <c r="JMA277" s="287"/>
      <c r="JMB277" s="287"/>
      <c r="JMC277" s="287"/>
      <c r="JMD277" s="287"/>
      <c r="JME277" s="287"/>
      <c r="JMF277" s="287"/>
      <c r="JMG277" s="287"/>
      <c r="JMH277" s="287"/>
      <c r="JMI277" s="287"/>
      <c r="JMJ277" s="287"/>
      <c r="JMK277" s="287"/>
      <c r="JML277" s="287"/>
      <c r="JMM277" s="287"/>
      <c r="JMN277" s="287"/>
      <c r="JMO277" s="287"/>
      <c r="JMP277" s="287"/>
      <c r="JMQ277" s="287"/>
      <c r="JMR277" s="287"/>
      <c r="JMS277" s="287"/>
      <c r="JMT277" s="287"/>
      <c r="JMU277" s="287"/>
      <c r="JMV277" s="287"/>
      <c r="JMW277" s="287"/>
      <c r="JMX277" s="287"/>
      <c r="JMY277" s="287"/>
      <c r="JMZ277" s="287"/>
      <c r="JNA277" s="287"/>
      <c r="JNB277" s="287"/>
      <c r="JNC277" s="287"/>
      <c r="JND277" s="287"/>
      <c r="JNE277" s="287"/>
      <c r="JNF277" s="287"/>
      <c r="JNG277" s="287"/>
      <c r="JNH277" s="287"/>
      <c r="JNI277" s="287"/>
      <c r="JNJ277" s="287"/>
      <c r="JNK277" s="287"/>
      <c r="JNL277" s="287"/>
      <c r="JNM277" s="287"/>
      <c r="JNN277" s="287"/>
      <c r="JNO277" s="287"/>
      <c r="JNP277" s="287"/>
      <c r="JNQ277" s="287"/>
      <c r="JNR277" s="287"/>
      <c r="JNS277" s="287"/>
      <c r="JNT277" s="287"/>
      <c r="JNU277" s="287"/>
      <c r="JNV277" s="287"/>
      <c r="JNW277" s="287"/>
      <c r="JNX277" s="287"/>
      <c r="JNY277" s="287"/>
      <c r="JNZ277" s="287"/>
      <c r="JOA277" s="287"/>
      <c r="JOB277" s="287"/>
      <c r="JOC277" s="287"/>
      <c r="JOD277" s="287"/>
      <c r="JOE277" s="287"/>
      <c r="JOF277" s="287"/>
      <c r="JOG277" s="287"/>
      <c r="JOH277" s="287"/>
      <c r="JOI277" s="287"/>
      <c r="JOJ277" s="287"/>
      <c r="JOK277" s="287"/>
      <c r="JOL277" s="287"/>
      <c r="JOM277" s="287"/>
      <c r="JON277" s="287"/>
      <c r="JOO277" s="287"/>
      <c r="JOP277" s="287"/>
      <c r="JOQ277" s="287"/>
      <c r="JOR277" s="287"/>
      <c r="JOS277" s="287"/>
      <c r="JOT277" s="287"/>
      <c r="JOU277" s="287"/>
      <c r="JOV277" s="287"/>
      <c r="JOW277" s="287"/>
      <c r="JOX277" s="287"/>
      <c r="JOY277" s="287"/>
      <c r="JOZ277" s="287"/>
      <c r="JPA277" s="287"/>
      <c r="JPB277" s="287"/>
      <c r="JPC277" s="287"/>
      <c r="JPD277" s="287"/>
      <c r="JPE277" s="287"/>
      <c r="JPF277" s="287"/>
      <c r="JPG277" s="287"/>
      <c r="JPH277" s="287"/>
      <c r="JPI277" s="287"/>
      <c r="JPJ277" s="287"/>
      <c r="JPK277" s="287"/>
      <c r="JPL277" s="287"/>
      <c r="JPM277" s="287"/>
      <c r="JPN277" s="287"/>
      <c r="JPO277" s="287"/>
      <c r="JPP277" s="287"/>
      <c r="JPQ277" s="287"/>
      <c r="JPR277" s="287"/>
      <c r="JPS277" s="287"/>
      <c r="JPT277" s="287"/>
      <c r="JPU277" s="287"/>
      <c r="JPV277" s="287"/>
      <c r="JPW277" s="287"/>
      <c r="JPX277" s="287"/>
      <c r="JPY277" s="287"/>
      <c r="JPZ277" s="287"/>
      <c r="JQA277" s="287"/>
      <c r="JQB277" s="287"/>
      <c r="JQC277" s="287"/>
      <c r="JQD277" s="287"/>
      <c r="JQE277" s="287"/>
      <c r="JQF277" s="287"/>
      <c r="JQG277" s="287"/>
      <c r="JQH277" s="287"/>
      <c r="JQI277" s="287"/>
      <c r="JQJ277" s="287"/>
      <c r="JQK277" s="287"/>
      <c r="JQL277" s="287"/>
      <c r="JQM277" s="287"/>
      <c r="JQN277" s="287"/>
      <c r="JQO277" s="287"/>
      <c r="JQP277" s="287"/>
      <c r="JQQ277" s="287"/>
      <c r="JQR277" s="287"/>
      <c r="JQS277" s="287"/>
      <c r="JQT277" s="287"/>
      <c r="JQU277" s="287"/>
      <c r="JQV277" s="287"/>
      <c r="JQW277" s="287"/>
      <c r="JQX277" s="287"/>
      <c r="JQY277" s="287"/>
      <c r="JQZ277" s="287"/>
      <c r="JRA277" s="287"/>
      <c r="JRB277" s="287"/>
      <c r="JRC277" s="287"/>
      <c r="JRD277" s="287"/>
      <c r="JRE277" s="287"/>
      <c r="JRF277" s="287"/>
      <c r="JRG277" s="287"/>
      <c r="JRH277" s="287"/>
      <c r="JRI277" s="287"/>
      <c r="JRJ277" s="287"/>
      <c r="JRK277" s="287"/>
      <c r="JRL277" s="287"/>
      <c r="JRM277" s="287"/>
      <c r="JRN277" s="287"/>
      <c r="JRO277" s="287"/>
      <c r="JRP277" s="287"/>
      <c r="JRQ277" s="287"/>
      <c r="JRR277" s="287"/>
      <c r="JRS277" s="287"/>
      <c r="JRT277" s="287"/>
      <c r="JRU277" s="287"/>
      <c r="JRV277" s="287"/>
      <c r="JRW277" s="287"/>
      <c r="JRX277" s="287"/>
      <c r="JRY277" s="287"/>
      <c r="JRZ277" s="287"/>
      <c r="JSA277" s="287"/>
      <c r="JSB277" s="287"/>
      <c r="JSC277" s="287"/>
      <c r="JSD277" s="287"/>
      <c r="JSE277" s="287"/>
      <c r="JSF277" s="287"/>
      <c r="JSG277" s="287"/>
      <c r="JSH277" s="287"/>
      <c r="JSI277" s="287"/>
      <c r="JSJ277" s="287"/>
      <c r="JSK277" s="287"/>
      <c r="JSL277" s="287"/>
      <c r="JSM277" s="287"/>
      <c r="JSN277" s="287"/>
      <c r="JSO277" s="287"/>
      <c r="JSP277" s="287"/>
      <c r="JSQ277" s="287"/>
      <c r="JSR277" s="287"/>
      <c r="JSS277" s="287"/>
      <c r="JST277" s="287"/>
      <c r="JSU277" s="287"/>
      <c r="JSV277" s="287"/>
      <c r="JSW277" s="287"/>
      <c r="JSX277" s="287"/>
      <c r="JSY277" s="287"/>
      <c r="JSZ277" s="287"/>
      <c r="JTA277" s="287"/>
      <c r="JTB277" s="287"/>
      <c r="JTC277" s="287"/>
      <c r="JTD277" s="287"/>
      <c r="JTE277" s="287"/>
      <c r="JTF277" s="287"/>
      <c r="JTG277" s="287"/>
      <c r="JTH277" s="287"/>
      <c r="JTI277" s="287"/>
      <c r="JTJ277" s="287"/>
      <c r="JTK277" s="287"/>
      <c r="JTL277" s="287"/>
      <c r="JTM277" s="287"/>
      <c r="JTN277" s="287"/>
      <c r="JTO277" s="287"/>
      <c r="JTP277" s="287"/>
      <c r="JTQ277" s="287"/>
      <c r="JTR277" s="287"/>
      <c r="JTS277" s="287"/>
      <c r="JTT277" s="287"/>
      <c r="JTU277" s="287"/>
      <c r="JTV277" s="287"/>
      <c r="JTW277" s="287"/>
      <c r="JTX277" s="287"/>
      <c r="JTY277" s="287"/>
      <c r="JTZ277" s="287"/>
      <c r="JUA277" s="287"/>
      <c r="JUB277" s="287"/>
      <c r="JUC277" s="287"/>
      <c r="JUD277" s="287"/>
      <c r="JUE277" s="287"/>
      <c r="JUF277" s="287"/>
      <c r="JUG277" s="287"/>
      <c r="JUH277" s="287"/>
      <c r="JUI277" s="287"/>
      <c r="JUJ277" s="287"/>
      <c r="JUK277" s="287"/>
      <c r="JUL277" s="287"/>
      <c r="JUM277" s="287"/>
      <c r="JUN277" s="287"/>
      <c r="JUO277" s="287"/>
      <c r="JUP277" s="287"/>
      <c r="JUQ277" s="287"/>
      <c r="JUR277" s="287"/>
      <c r="JUS277" s="287"/>
      <c r="JUT277" s="287"/>
      <c r="JUU277" s="287"/>
      <c r="JUV277" s="287"/>
      <c r="JUW277" s="287"/>
      <c r="JUX277" s="287"/>
      <c r="JUY277" s="287"/>
      <c r="JUZ277" s="287"/>
      <c r="JVA277" s="287"/>
      <c r="JVB277" s="287"/>
      <c r="JVC277" s="287"/>
      <c r="JVD277" s="287"/>
      <c r="JVE277" s="287"/>
      <c r="JVF277" s="287"/>
      <c r="JVG277" s="287"/>
      <c r="JVH277" s="287"/>
      <c r="JVI277" s="287"/>
      <c r="JVJ277" s="287"/>
      <c r="JVK277" s="287"/>
      <c r="JVL277" s="287"/>
      <c r="JVM277" s="287"/>
      <c r="JVN277" s="287"/>
      <c r="JVO277" s="287"/>
      <c r="JVP277" s="287"/>
      <c r="JVQ277" s="287"/>
      <c r="JVR277" s="287"/>
      <c r="JVS277" s="287"/>
      <c r="JVT277" s="287"/>
      <c r="JVU277" s="287"/>
      <c r="JVV277" s="287"/>
      <c r="JVW277" s="287"/>
      <c r="JVX277" s="287"/>
      <c r="JVY277" s="287"/>
      <c r="JVZ277" s="287"/>
      <c r="JWA277" s="287"/>
      <c r="JWB277" s="287"/>
      <c r="JWC277" s="287"/>
      <c r="JWD277" s="287"/>
      <c r="JWE277" s="287"/>
      <c r="JWF277" s="287"/>
      <c r="JWG277" s="287"/>
      <c r="JWH277" s="287"/>
      <c r="JWI277" s="287"/>
      <c r="JWJ277" s="287"/>
      <c r="JWK277" s="287"/>
      <c r="JWL277" s="287"/>
      <c r="JWM277" s="287"/>
      <c r="JWN277" s="287"/>
      <c r="JWO277" s="287"/>
      <c r="JWP277" s="287"/>
      <c r="JWQ277" s="287"/>
      <c r="JWR277" s="287"/>
      <c r="JWS277" s="287"/>
      <c r="JWT277" s="287"/>
      <c r="JWU277" s="287"/>
      <c r="JWV277" s="287"/>
      <c r="JWW277" s="287"/>
      <c r="JWX277" s="287"/>
      <c r="JWY277" s="287"/>
      <c r="JWZ277" s="287"/>
      <c r="JXA277" s="287"/>
      <c r="JXB277" s="287"/>
      <c r="JXC277" s="287"/>
      <c r="JXD277" s="287"/>
      <c r="JXE277" s="287"/>
      <c r="JXF277" s="287"/>
      <c r="JXG277" s="287"/>
      <c r="JXH277" s="287"/>
      <c r="JXI277" s="287"/>
      <c r="JXJ277" s="287"/>
      <c r="JXK277" s="287"/>
      <c r="JXL277" s="287"/>
      <c r="JXM277" s="287"/>
      <c r="JXN277" s="287"/>
      <c r="JXO277" s="287"/>
      <c r="JXP277" s="287"/>
      <c r="JXQ277" s="287"/>
      <c r="JXR277" s="287"/>
      <c r="JXS277" s="287"/>
      <c r="JXT277" s="287"/>
      <c r="JXU277" s="287"/>
      <c r="JXV277" s="287"/>
      <c r="JXW277" s="287"/>
      <c r="JXX277" s="287"/>
      <c r="JXY277" s="287"/>
      <c r="JXZ277" s="287"/>
      <c r="JYA277" s="287"/>
      <c r="JYB277" s="287"/>
      <c r="JYC277" s="287"/>
      <c r="JYD277" s="287"/>
      <c r="JYE277" s="287"/>
      <c r="JYF277" s="287"/>
      <c r="JYG277" s="287"/>
      <c r="JYH277" s="287"/>
      <c r="JYI277" s="287"/>
      <c r="JYJ277" s="287"/>
      <c r="JYK277" s="287"/>
      <c r="JYL277" s="287"/>
      <c r="JYM277" s="287"/>
      <c r="JYN277" s="287"/>
      <c r="JYO277" s="287"/>
      <c r="JYP277" s="287"/>
      <c r="JYQ277" s="287"/>
      <c r="JYR277" s="287"/>
      <c r="JYS277" s="287"/>
      <c r="JYT277" s="287"/>
      <c r="JYU277" s="287"/>
      <c r="JYV277" s="287"/>
      <c r="JYW277" s="287"/>
      <c r="JYX277" s="287"/>
      <c r="JYY277" s="287"/>
      <c r="JYZ277" s="287"/>
      <c r="JZA277" s="287"/>
      <c r="JZB277" s="287"/>
      <c r="JZC277" s="287"/>
      <c r="JZD277" s="287"/>
      <c r="JZE277" s="287"/>
      <c r="JZF277" s="287"/>
      <c r="JZG277" s="287"/>
      <c r="JZH277" s="287"/>
      <c r="JZI277" s="287"/>
      <c r="JZJ277" s="287"/>
      <c r="JZK277" s="287"/>
      <c r="JZL277" s="287"/>
      <c r="JZM277" s="287"/>
      <c r="JZN277" s="287"/>
      <c r="JZO277" s="287"/>
      <c r="JZP277" s="287"/>
      <c r="JZQ277" s="287"/>
      <c r="JZR277" s="287"/>
      <c r="JZS277" s="287"/>
      <c r="JZT277" s="287"/>
      <c r="JZU277" s="287"/>
      <c r="JZV277" s="287"/>
      <c r="JZW277" s="287"/>
      <c r="JZX277" s="287"/>
      <c r="JZY277" s="287"/>
      <c r="JZZ277" s="287"/>
      <c r="KAA277" s="287"/>
      <c r="KAB277" s="287"/>
      <c r="KAC277" s="287"/>
      <c r="KAD277" s="287"/>
      <c r="KAE277" s="287"/>
      <c r="KAF277" s="287"/>
      <c r="KAG277" s="287"/>
      <c r="KAH277" s="287"/>
      <c r="KAI277" s="287"/>
      <c r="KAJ277" s="287"/>
      <c r="KAK277" s="287"/>
      <c r="KAL277" s="287"/>
      <c r="KAM277" s="287"/>
      <c r="KAN277" s="287"/>
      <c r="KAO277" s="287"/>
      <c r="KAP277" s="287"/>
      <c r="KAQ277" s="287"/>
      <c r="KAR277" s="287"/>
      <c r="KAS277" s="287"/>
      <c r="KAT277" s="287"/>
      <c r="KAU277" s="287"/>
      <c r="KAV277" s="287"/>
      <c r="KAW277" s="287"/>
      <c r="KAX277" s="287"/>
      <c r="KAY277" s="287"/>
      <c r="KAZ277" s="287"/>
      <c r="KBA277" s="287"/>
      <c r="KBB277" s="287"/>
      <c r="KBC277" s="287"/>
      <c r="KBD277" s="287"/>
      <c r="KBE277" s="287"/>
      <c r="KBF277" s="287"/>
      <c r="KBG277" s="287"/>
      <c r="KBH277" s="287"/>
      <c r="KBI277" s="287"/>
      <c r="KBJ277" s="287"/>
      <c r="KBK277" s="287"/>
      <c r="KBL277" s="287"/>
      <c r="KBM277" s="287"/>
      <c r="KBN277" s="287"/>
      <c r="KBO277" s="287"/>
      <c r="KBP277" s="287"/>
      <c r="KBQ277" s="287"/>
      <c r="KBR277" s="287"/>
      <c r="KBS277" s="287"/>
      <c r="KBT277" s="287"/>
      <c r="KBU277" s="287"/>
      <c r="KBV277" s="287"/>
      <c r="KBW277" s="287"/>
      <c r="KBX277" s="287"/>
      <c r="KBY277" s="287"/>
      <c r="KBZ277" s="287"/>
      <c r="KCA277" s="287"/>
      <c r="KCB277" s="287"/>
      <c r="KCC277" s="287"/>
      <c r="KCD277" s="287"/>
      <c r="KCE277" s="287"/>
      <c r="KCF277" s="287"/>
      <c r="KCG277" s="287"/>
      <c r="KCH277" s="287"/>
      <c r="KCI277" s="287"/>
      <c r="KCJ277" s="287"/>
      <c r="KCK277" s="287"/>
      <c r="KCL277" s="287"/>
      <c r="KCM277" s="287"/>
      <c r="KCN277" s="287"/>
      <c r="KCO277" s="287"/>
      <c r="KCP277" s="287"/>
      <c r="KCQ277" s="287"/>
      <c r="KCR277" s="287"/>
      <c r="KCS277" s="287"/>
      <c r="KCT277" s="287"/>
      <c r="KCU277" s="287"/>
      <c r="KCV277" s="287"/>
      <c r="KCW277" s="287"/>
      <c r="KCX277" s="287"/>
      <c r="KCY277" s="287"/>
      <c r="KCZ277" s="287"/>
      <c r="KDA277" s="287"/>
      <c r="KDB277" s="287"/>
      <c r="KDC277" s="287"/>
      <c r="KDD277" s="287"/>
      <c r="KDE277" s="287"/>
      <c r="KDF277" s="287"/>
      <c r="KDG277" s="287"/>
      <c r="KDH277" s="287"/>
      <c r="KDI277" s="287"/>
      <c r="KDJ277" s="287"/>
      <c r="KDK277" s="287"/>
      <c r="KDL277" s="287"/>
      <c r="KDM277" s="287"/>
      <c r="KDN277" s="287"/>
      <c r="KDO277" s="287"/>
      <c r="KDP277" s="287"/>
      <c r="KDQ277" s="287"/>
      <c r="KDR277" s="287"/>
      <c r="KDS277" s="287"/>
      <c r="KDT277" s="287"/>
      <c r="KDU277" s="287"/>
      <c r="KDV277" s="287"/>
      <c r="KDW277" s="287"/>
      <c r="KDX277" s="287"/>
      <c r="KDY277" s="287"/>
      <c r="KDZ277" s="287"/>
      <c r="KEA277" s="287"/>
      <c r="KEB277" s="287"/>
      <c r="KEC277" s="287"/>
      <c r="KED277" s="287"/>
      <c r="KEE277" s="287"/>
      <c r="KEF277" s="287"/>
      <c r="KEG277" s="287"/>
      <c r="KEH277" s="287"/>
      <c r="KEI277" s="287"/>
      <c r="KEJ277" s="287"/>
      <c r="KEK277" s="287"/>
      <c r="KEL277" s="287"/>
      <c r="KEM277" s="287"/>
      <c r="KEN277" s="287"/>
      <c r="KEO277" s="287"/>
      <c r="KEP277" s="287"/>
      <c r="KEQ277" s="287"/>
      <c r="KER277" s="287"/>
      <c r="KES277" s="287"/>
      <c r="KET277" s="287"/>
      <c r="KEU277" s="287"/>
      <c r="KEV277" s="287"/>
      <c r="KEW277" s="287"/>
      <c r="KEX277" s="287"/>
      <c r="KEY277" s="287"/>
      <c r="KEZ277" s="287"/>
      <c r="KFA277" s="287"/>
      <c r="KFB277" s="287"/>
      <c r="KFC277" s="287"/>
      <c r="KFD277" s="287"/>
      <c r="KFE277" s="287"/>
      <c r="KFF277" s="287"/>
      <c r="KFG277" s="287"/>
      <c r="KFH277" s="287"/>
      <c r="KFI277" s="287"/>
      <c r="KFJ277" s="287"/>
      <c r="KFK277" s="287"/>
      <c r="KFL277" s="287"/>
      <c r="KFM277" s="287"/>
      <c r="KFN277" s="287"/>
      <c r="KFO277" s="287"/>
      <c r="KFP277" s="287"/>
      <c r="KFQ277" s="287"/>
      <c r="KFR277" s="287"/>
      <c r="KFS277" s="287"/>
      <c r="KFT277" s="287"/>
      <c r="KFU277" s="287"/>
      <c r="KFV277" s="287"/>
      <c r="KFW277" s="287"/>
      <c r="KFX277" s="287"/>
      <c r="KFY277" s="287"/>
      <c r="KFZ277" s="287"/>
      <c r="KGA277" s="287"/>
      <c r="KGB277" s="287"/>
      <c r="KGC277" s="287"/>
      <c r="KGD277" s="287"/>
      <c r="KGE277" s="287"/>
      <c r="KGF277" s="287"/>
      <c r="KGG277" s="287"/>
      <c r="KGH277" s="287"/>
      <c r="KGI277" s="287"/>
      <c r="KGJ277" s="287"/>
      <c r="KGK277" s="287"/>
      <c r="KGL277" s="287"/>
      <c r="KGM277" s="287"/>
      <c r="KGN277" s="287"/>
      <c r="KGO277" s="287"/>
      <c r="KGP277" s="287"/>
      <c r="KGQ277" s="287"/>
      <c r="KGR277" s="287"/>
      <c r="KGS277" s="287"/>
      <c r="KGT277" s="287"/>
      <c r="KGU277" s="287"/>
      <c r="KGV277" s="287"/>
      <c r="KGW277" s="287"/>
      <c r="KGX277" s="287"/>
      <c r="KGY277" s="287"/>
      <c r="KGZ277" s="287"/>
      <c r="KHA277" s="287"/>
      <c r="KHB277" s="287"/>
      <c r="KHC277" s="287"/>
      <c r="KHD277" s="287"/>
      <c r="KHE277" s="287"/>
      <c r="KHF277" s="287"/>
      <c r="KHG277" s="287"/>
      <c r="KHH277" s="287"/>
      <c r="KHI277" s="287"/>
      <c r="KHJ277" s="287"/>
      <c r="KHK277" s="287"/>
      <c r="KHL277" s="287"/>
      <c r="KHM277" s="287"/>
      <c r="KHN277" s="287"/>
      <c r="KHO277" s="287"/>
      <c r="KHP277" s="287"/>
      <c r="KHQ277" s="287"/>
      <c r="KHR277" s="287"/>
      <c r="KHS277" s="287"/>
      <c r="KHT277" s="287"/>
      <c r="KHU277" s="287"/>
      <c r="KHV277" s="287"/>
      <c r="KHW277" s="287"/>
      <c r="KHX277" s="287"/>
      <c r="KHY277" s="287"/>
      <c r="KHZ277" s="287"/>
      <c r="KIA277" s="287"/>
      <c r="KIB277" s="287"/>
      <c r="KIC277" s="287"/>
      <c r="KID277" s="287"/>
      <c r="KIE277" s="287"/>
      <c r="KIF277" s="287"/>
      <c r="KIG277" s="287"/>
      <c r="KIH277" s="287"/>
      <c r="KII277" s="287"/>
      <c r="KIJ277" s="287"/>
      <c r="KIK277" s="287"/>
      <c r="KIL277" s="287"/>
      <c r="KIM277" s="287"/>
      <c r="KIN277" s="287"/>
      <c r="KIO277" s="287"/>
      <c r="KIP277" s="287"/>
      <c r="KIQ277" s="287"/>
      <c r="KIR277" s="287"/>
      <c r="KIS277" s="287"/>
      <c r="KIT277" s="287"/>
      <c r="KIU277" s="287"/>
      <c r="KIV277" s="287"/>
      <c r="KIW277" s="287"/>
      <c r="KIX277" s="287"/>
      <c r="KIY277" s="287"/>
      <c r="KIZ277" s="287"/>
      <c r="KJA277" s="287"/>
      <c r="KJB277" s="287"/>
      <c r="KJC277" s="287"/>
      <c r="KJD277" s="287"/>
      <c r="KJE277" s="287"/>
      <c r="KJF277" s="287"/>
      <c r="KJG277" s="287"/>
      <c r="KJH277" s="287"/>
      <c r="KJI277" s="287"/>
      <c r="KJJ277" s="287"/>
      <c r="KJK277" s="287"/>
      <c r="KJL277" s="287"/>
      <c r="KJM277" s="287"/>
      <c r="KJN277" s="287"/>
      <c r="KJO277" s="287"/>
      <c r="KJP277" s="287"/>
      <c r="KJQ277" s="287"/>
      <c r="KJR277" s="287"/>
      <c r="KJS277" s="287"/>
      <c r="KJT277" s="287"/>
      <c r="KJU277" s="287"/>
      <c r="KJV277" s="287"/>
      <c r="KJW277" s="287"/>
      <c r="KJX277" s="287"/>
      <c r="KJY277" s="287"/>
      <c r="KJZ277" s="287"/>
      <c r="KKA277" s="287"/>
      <c r="KKB277" s="287"/>
      <c r="KKC277" s="287"/>
      <c r="KKD277" s="287"/>
      <c r="KKE277" s="287"/>
      <c r="KKF277" s="287"/>
      <c r="KKG277" s="287"/>
      <c r="KKH277" s="287"/>
      <c r="KKI277" s="287"/>
      <c r="KKJ277" s="287"/>
      <c r="KKK277" s="287"/>
      <c r="KKL277" s="287"/>
      <c r="KKM277" s="287"/>
      <c r="KKN277" s="287"/>
      <c r="KKO277" s="287"/>
      <c r="KKP277" s="287"/>
      <c r="KKQ277" s="287"/>
      <c r="KKR277" s="287"/>
      <c r="KKS277" s="287"/>
      <c r="KKT277" s="287"/>
      <c r="KKU277" s="287"/>
      <c r="KKV277" s="287"/>
      <c r="KKW277" s="287"/>
      <c r="KKX277" s="287"/>
      <c r="KKY277" s="287"/>
      <c r="KKZ277" s="287"/>
      <c r="KLA277" s="287"/>
      <c r="KLB277" s="287"/>
      <c r="KLC277" s="287"/>
      <c r="KLD277" s="287"/>
      <c r="KLE277" s="287"/>
      <c r="KLF277" s="287"/>
      <c r="KLG277" s="287"/>
      <c r="KLH277" s="287"/>
      <c r="KLI277" s="287"/>
      <c r="KLJ277" s="287"/>
      <c r="KLK277" s="287"/>
      <c r="KLL277" s="287"/>
      <c r="KLM277" s="287"/>
      <c r="KLN277" s="287"/>
      <c r="KLO277" s="287"/>
      <c r="KLP277" s="287"/>
      <c r="KLQ277" s="287"/>
      <c r="KLR277" s="287"/>
      <c r="KLS277" s="287"/>
      <c r="KLT277" s="287"/>
      <c r="KLU277" s="287"/>
      <c r="KLV277" s="287"/>
      <c r="KLW277" s="287"/>
      <c r="KLX277" s="287"/>
      <c r="KLY277" s="287"/>
      <c r="KLZ277" s="287"/>
      <c r="KMA277" s="287"/>
      <c r="KMB277" s="287"/>
      <c r="KMC277" s="287"/>
      <c r="KMD277" s="287"/>
      <c r="KME277" s="287"/>
      <c r="KMF277" s="287"/>
      <c r="KMG277" s="287"/>
      <c r="KMH277" s="287"/>
      <c r="KMI277" s="287"/>
      <c r="KMJ277" s="287"/>
      <c r="KMK277" s="287"/>
      <c r="KML277" s="287"/>
      <c r="KMM277" s="287"/>
      <c r="KMN277" s="287"/>
      <c r="KMO277" s="287"/>
      <c r="KMP277" s="287"/>
      <c r="KMQ277" s="287"/>
      <c r="KMR277" s="287"/>
      <c r="KMS277" s="287"/>
      <c r="KMT277" s="287"/>
      <c r="KMU277" s="287"/>
      <c r="KMV277" s="287"/>
      <c r="KMW277" s="287"/>
      <c r="KMX277" s="287"/>
      <c r="KMY277" s="287"/>
      <c r="KMZ277" s="287"/>
      <c r="KNA277" s="287"/>
      <c r="KNB277" s="287"/>
      <c r="KNC277" s="287"/>
      <c r="KND277" s="287"/>
      <c r="KNE277" s="287"/>
      <c r="KNF277" s="287"/>
      <c r="KNG277" s="287"/>
      <c r="KNH277" s="287"/>
      <c r="KNI277" s="287"/>
      <c r="KNJ277" s="287"/>
      <c r="KNK277" s="287"/>
      <c r="KNL277" s="287"/>
      <c r="KNM277" s="287"/>
      <c r="KNN277" s="287"/>
      <c r="KNO277" s="287"/>
      <c r="KNP277" s="287"/>
      <c r="KNQ277" s="287"/>
      <c r="KNR277" s="287"/>
      <c r="KNS277" s="287"/>
      <c r="KNT277" s="287"/>
      <c r="KNU277" s="287"/>
      <c r="KNV277" s="287"/>
      <c r="KNW277" s="287"/>
      <c r="KNX277" s="287"/>
      <c r="KNY277" s="287"/>
      <c r="KNZ277" s="287"/>
      <c r="KOA277" s="287"/>
      <c r="KOB277" s="287"/>
      <c r="KOC277" s="287"/>
      <c r="KOD277" s="287"/>
      <c r="KOE277" s="287"/>
      <c r="KOF277" s="287"/>
      <c r="KOG277" s="287"/>
      <c r="KOH277" s="287"/>
      <c r="KOI277" s="287"/>
      <c r="KOJ277" s="287"/>
      <c r="KOK277" s="287"/>
      <c r="KOL277" s="287"/>
      <c r="KOM277" s="287"/>
      <c r="KON277" s="287"/>
      <c r="KOO277" s="287"/>
      <c r="KOP277" s="287"/>
      <c r="KOQ277" s="287"/>
      <c r="KOR277" s="287"/>
      <c r="KOS277" s="287"/>
      <c r="KOT277" s="287"/>
      <c r="KOU277" s="287"/>
      <c r="KOV277" s="287"/>
      <c r="KOW277" s="287"/>
      <c r="KOX277" s="287"/>
      <c r="KOY277" s="287"/>
      <c r="KOZ277" s="287"/>
      <c r="KPA277" s="287"/>
      <c r="KPB277" s="287"/>
      <c r="KPC277" s="287"/>
      <c r="KPD277" s="287"/>
      <c r="KPE277" s="287"/>
      <c r="KPF277" s="287"/>
      <c r="KPG277" s="287"/>
      <c r="KPH277" s="287"/>
      <c r="KPI277" s="287"/>
      <c r="KPJ277" s="287"/>
      <c r="KPK277" s="287"/>
      <c r="KPL277" s="287"/>
      <c r="KPM277" s="287"/>
      <c r="KPN277" s="287"/>
      <c r="KPO277" s="287"/>
      <c r="KPP277" s="287"/>
      <c r="KPQ277" s="287"/>
      <c r="KPR277" s="287"/>
      <c r="KPS277" s="287"/>
      <c r="KPT277" s="287"/>
      <c r="KPU277" s="287"/>
      <c r="KPV277" s="287"/>
      <c r="KPW277" s="287"/>
      <c r="KPX277" s="287"/>
      <c r="KPY277" s="287"/>
      <c r="KPZ277" s="287"/>
      <c r="KQA277" s="287"/>
      <c r="KQB277" s="287"/>
      <c r="KQC277" s="287"/>
      <c r="KQD277" s="287"/>
      <c r="KQE277" s="287"/>
      <c r="KQF277" s="287"/>
      <c r="KQG277" s="287"/>
      <c r="KQH277" s="287"/>
      <c r="KQI277" s="287"/>
      <c r="KQJ277" s="287"/>
      <c r="KQK277" s="287"/>
      <c r="KQL277" s="287"/>
      <c r="KQM277" s="287"/>
      <c r="KQN277" s="287"/>
      <c r="KQO277" s="287"/>
      <c r="KQP277" s="287"/>
      <c r="KQQ277" s="287"/>
      <c r="KQR277" s="287"/>
      <c r="KQS277" s="287"/>
      <c r="KQT277" s="287"/>
      <c r="KQU277" s="287"/>
      <c r="KQV277" s="287"/>
      <c r="KQW277" s="287"/>
      <c r="KQX277" s="287"/>
      <c r="KQY277" s="287"/>
      <c r="KQZ277" s="287"/>
      <c r="KRA277" s="287"/>
      <c r="KRB277" s="287"/>
      <c r="KRC277" s="287"/>
      <c r="KRD277" s="287"/>
      <c r="KRE277" s="287"/>
      <c r="KRF277" s="287"/>
      <c r="KRG277" s="287"/>
      <c r="KRH277" s="287"/>
      <c r="KRI277" s="287"/>
      <c r="KRJ277" s="287"/>
      <c r="KRK277" s="287"/>
      <c r="KRL277" s="287"/>
      <c r="KRM277" s="287"/>
      <c r="KRN277" s="287"/>
      <c r="KRO277" s="287"/>
      <c r="KRP277" s="287"/>
      <c r="KRQ277" s="287"/>
      <c r="KRR277" s="287"/>
      <c r="KRS277" s="287"/>
      <c r="KRT277" s="287"/>
      <c r="KRU277" s="287"/>
      <c r="KRV277" s="287"/>
      <c r="KRW277" s="287"/>
      <c r="KRX277" s="287"/>
      <c r="KRY277" s="287"/>
      <c r="KRZ277" s="287"/>
      <c r="KSA277" s="287"/>
      <c r="KSB277" s="287"/>
      <c r="KSC277" s="287"/>
      <c r="KSD277" s="287"/>
      <c r="KSE277" s="287"/>
      <c r="KSF277" s="287"/>
      <c r="KSG277" s="287"/>
      <c r="KSH277" s="287"/>
      <c r="KSI277" s="287"/>
      <c r="KSJ277" s="287"/>
      <c r="KSK277" s="287"/>
      <c r="KSL277" s="287"/>
      <c r="KSM277" s="287"/>
      <c r="KSN277" s="287"/>
      <c r="KSO277" s="287"/>
      <c r="KSP277" s="287"/>
      <c r="KSQ277" s="287"/>
      <c r="KSR277" s="287"/>
      <c r="KSS277" s="287"/>
      <c r="KST277" s="287"/>
      <c r="KSU277" s="287"/>
      <c r="KSV277" s="287"/>
      <c r="KSW277" s="287"/>
      <c r="KSX277" s="287"/>
      <c r="KSY277" s="287"/>
      <c r="KSZ277" s="287"/>
      <c r="KTA277" s="287"/>
      <c r="KTB277" s="287"/>
      <c r="KTC277" s="287"/>
      <c r="KTD277" s="287"/>
      <c r="KTE277" s="287"/>
      <c r="KTF277" s="287"/>
      <c r="KTG277" s="287"/>
      <c r="KTH277" s="287"/>
      <c r="KTI277" s="287"/>
      <c r="KTJ277" s="287"/>
      <c r="KTK277" s="287"/>
      <c r="KTL277" s="287"/>
      <c r="KTM277" s="287"/>
      <c r="KTN277" s="287"/>
      <c r="KTO277" s="287"/>
      <c r="KTP277" s="287"/>
      <c r="KTQ277" s="287"/>
      <c r="KTR277" s="287"/>
      <c r="KTS277" s="287"/>
      <c r="KTT277" s="287"/>
      <c r="KTU277" s="287"/>
      <c r="KTV277" s="287"/>
      <c r="KTW277" s="287"/>
      <c r="KTX277" s="287"/>
      <c r="KTY277" s="287"/>
      <c r="KTZ277" s="287"/>
      <c r="KUA277" s="287"/>
      <c r="KUB277" s="287"/>
      <c r="KUC277" s="287"/>
      <c r="KUD277" s="287"/>
      <c r="KUE277" s="287"/>
      <c r="KUF277" s="287"/>
      <c r="KUG277" s="287"/>
      <c r="KUH277" s="287"/>
      <c r="KUI277" s="287"/>
      <c r="KUJ277" s="287"/>
      <c r="KUK277" s="287"/>
      <c r="KUL277" s="287"/>
      <c r="KUM277" s="287"/>
      <c r="KUN277" s="287"/>
      <c r="KUO277" s="287"/>
      <c r="KUP277" s="287"/>
      <c r="KUQ277" s="287"/>
      <c r="KUR277" s="287"/>
      <c r="KUS277" s="287"/>
      <c r="KUT277" s="287"/>
      <c r="KUU277" s="287"/>
      <c r="KUV277" s="287"/>
      <c r="KUW277" s="287"/>
      <c r="KUX277" s="287"/>
      <c r="KUY277" s="287"/>
      <c r="KUZ277" s="287"/>
      <c r="KVA277" s="287"/>
      <c r="KVB277" s="287"/>
      <c r="KVC277" s="287"/>
      <c r="KVD277" s="287"/>
      <c r="KVE277" s="287"/>
      <c r="KVF277" s="287"/>
      <c r="KVG277" s="287"/>
      <c r="KVH277" s="287"/>
      <c r="KVI277" s="287"/>
      <c r="KVJ277" s="287"/>
      <c r="KVK277" s="287"/>
      <c r="KVL277" s="287"/>
      <c r="KVM277" s="287"/>
      <c r="KVN277" s="287"/>
      <c r="KVO277" s="287"/>
      <c r="KVP277" s="287"/>
      <c r="KVQ277" s="287"/>
      <c r="KVR277" s="287"/>
      <c r="KVS277" s="287"/>
      <c r="KVT277" s="287"/>
      <c r="KVU277" s="287"/>
      <c r="KVV277" s="287"/>
      <c r="KVW277" s="287"/>
      <c r="KVX277" s="287"/>
      <c r="KVY277" s="287"/>
      <c r="KVZ277" s="287"/>
      <c r="KWA277" s="287"/>
      <c r="KWB277" s="287"/>
      <c r="KWC277" s="287"/>
      <c r="KWD277" s="287"/>
      <c r="KWE277" s="287"/>
      <c r="KWF277" s="287"/>
      <c r="KWG277" s="287"/>
      <c r="KWH277" s="287"/>
      <c r="KWI277" s="287"/>
      <c r="KWJ277" s="287"/>
      <c r="KWK277" s="287"/>
      <c r="KWL277" s="287"/>
      <c r="KWM277" s="287"/>
      <c r="KWN277" s="287"/>
      <c r="KWO277" s="287"/>
      <c r="KWP277" s="287"/>
      <c r="KWQ277" s="287"/>
      <c r="KWR277" s="287"/>
      <c r="KWS277" s="287"/>
      <c r="KWT277" s="287"/>
      <c r="KWU277" s="287"/>
      <c r="KWV277" s="287"/>
      <c r="KWW277" s="287"/>
      <c r="KWX277" s="287"/>
      <c r="KWY277" s="287"/>
      <c r="KWZ277" s="287"/>
      <c r="KXA277" s="287"/>
      <c r="KXB277" s="287"/>
      <c r="KXC277" s="287"/>
      <c r="KXD277" s="287"/>
      <c r="KXE277" s="287"/>
      <c r="KXF277" s="287"/>
      <c r="KXG277" s="287"/>
      <c r="KXH277" s="287"/>
      <c r="KXI277" s="287"/>
      <c r="KXJ277" s="287"/>
      <c r="KXK277" s="287"/>
      <c r="KXL277" s="287"/>
      <c r="KXM277" s="287"/>
      <c r="KXN277" s="287"/>
      <c r="KXO277" s="287"/>
      <c r="KXP277" s="287"/>
      <c r="KXQ277" s="287"/>
      <c r="KXR277" s="287"/>
      <c r="KXS277" s="287"/>
      <c r="KXT277" s="287"/>
      <c r="KXU277" s="287"/>
      <c r="KXV277" s="287"/>
      <c r="KXW277" s="287"/>
      <c r="KXX277" s="287"/>
      <c r="KXY277" s="287"/>
      <c r="KXZ277" s="287"/>
      <c r="KYA277" s="287"/>
      <c r="KYB277" s="287"/>
      <c r="KYC277" s="287"/>
      <c r="KYD277" s="287"/>
      <c r="KYE277" s="287"/>
      <c r="KYF277" s="287"/>
      <c r="KYG277" s="287"/>
      <c r="KYH277" s="287"/>
      <c r="KYI277" s="287"/>
      <c r="KYJ277" s="287"/>
      <c r="KYK277" s="287"/>
      <c r="KYL277" s="287"/>
      <c r="KYM277" s="287"/>
      <c r="KYN277" s="287"/>
      <c r="KYO277" s="287"/>
      <c r="KYP277" s="287"/>
      <c r="KYQ277" s="287"/>
      <c r="KYR277" s="287"/>
      <c r="KYS277" s="287"/>
      <c r="KYT277" s="287"/>
      <c r="KYU277" s="287"/>
      <c r="KYV277" s="287"/>
      <c r="KYW277" s="287"/>
      <c r="KYX277" s="287"/>
      <c r="KYY277" s="287"/>
      <c r="KYZ277" s="287"/>
      <c r="KZA277" s="287"/>
      <c r="KZB277" s="287"/>
      <c r="KZC277" s="287"/>
      <c r="KZD277" s="287"/>
      <c r="KZE277" s="287"/>
      <c r="KZF277" s="287"/>
      <c r="KZG277" s="287"/>
      <c r="KZH277" s="287"/>
      <c r="KZI277" s="287"/>
      <c r="KZJ277" s="287"/>
      <c r="KZK277" s="287"/>
      <c r="KZL277" s="287"/>
      <c r="KZM277" s="287"/>
      <c r="KZN277" s="287"/>
      <c r="KZO277" s="287"/>
      <c r="KZP277" s="287"/>
      <c r="KZQ277" s="287"/>
      <c r="KZR277" s="287"/>
      <c r="KZS277" s="287"/>
      <c r="KZT277" s="287"/>
      <c r="KZU277" s="287"/>
      <c r="KZV277" s="287"/>
      <c r="KZW277" s="287"/>
      <c r="KZX277" s="287"/>
      <c r="KZY277" s="287"/>
      <c r="KZZ277" s="287"/>
      <c r="LAA277" s="287"/>
      <c r="LAB277" s="287"/>
      <c r="LAC277" s="287"/>
      <c r="LAD277" s="287"/>
      <c r="LAE277" s="287"/>
      <c r="LAF277" s="287"/>
      <c r="LAG277" s="287"/>
      <c r="LAH277" s="287"/>
      <c r="LAI277" s="287"/>
      <c r="LAJ277" s="287"/>
      <c r="LAK277" s="287"/>
      <c r="LAL277" s="287"/>
      <c r="LAM277" s="287"/>
      <c r="LAN277" s="287"/>
      <c r="LAO277" s="287"/>
      <c r="LAP277" s="287"/>
      <c r="LAQ277" s="287"/>
      <c r="LAR277" s="287"/>
      <c r="LAS277" s="287"/>
      <c r="LAT277" s="287"/>
      <c r="LAU277" s="287"/>
      <c r="LAV277" s="287"/>
      <c r="LAW277" s="287"/>
      <c r="LAX277" s="287"/>
      <c r="LAY277" s="287"/>
      <c r="LAZ277" s="287"/>
      <c r="LBA277" s="287"/>
      <c r="LBB277" s="287"/>
      <c r="LBC277" s="287"/>
      <c r="LBD277" s="287"/>
      <c r="LBE277" s="287"/>
      <c r="LBF277" s="287"/>
      <c r="LBG277" s="287"/>
      <c r="LBH277" s="287"/>
      <c r="LBI277" s="287"/>
      <c r="LBJ277" s="287"/>
      <c r="LBK277" s="287"/>
      <c r="LBL277" s="287"/>
      <c r="LBM277" s="287"/>
      <c r="LBN277" s="287"/>
      <c r="LBO277" s="287"/>
      <c r="LBP277" s="287"/>
      <c r="LBQ277" s="287"/>
      <c r="LBR277" s="287"/>
      <c r="LBS277" s="287"/>
      <c r="LBT277" s="287"/>
      <c r="LBU277" s="287"/>
      <c r="LBV277" s="287"/>
      <c r="LBW277" s="287"/>
      <c r="LBX277" s="287"/>
      <c r="LBY277" s="287"/>
      <c r="LBZ277" s="287"/>
      <c r="LCA277" s="287"/>
      <c r="LCB277" s="287"/>
      <c r="LCC277" s="287"/>
      <c r="LCD277" s="287"/>
      <c r="LCE277" s="287"/>
      <c r="LCF277" s="287"/>
      <c r="LCG277" s="287"/>
      <c r="LCH277" s="287"/>
      <c r="LCI277" s="287"/>
      <c r="LCJ277" s="287"/>
      <c r="LCK277" s="287"/>
      <c r="LCL277" s="287"/>
      <c r="LCM277" s="287"/>
      <c r="LCN277" s="287"/>
      <c r="LCO277" s="287"/>
      <c r="LCP277" s="287"/>
      <c r="LCQ277" s="287"/>
      <c r="LCR277" s="287"/>
      <c r="LCS277" s="287"/>
      <c r="LCT277" s="287"/>
      <c r="LCU277" s="287"/>
      <c r="LCV277" s="287"/>
      <c r="LCW277" s="287"/>
      <c r="LCX277" s="287"/>
      <c r="LCY277" s="287"/>
      <c r="LCZ277" s="287"/>
      <c r="LDA277" s="287"/>
      <c r="LDB277" s="287"/>
      <c r="LDC277" s="287"/>
      <c r="LDD277" s="287"/>
      <c r="LDE277" s="287"/>
      <c r="LDF277" s="287"/>
      <c r="LDG277" s="287"/>
      <c r="LDH277" s="287"/>
      <c r="LDI277" s="287"/>
      <c r="LDJ277" s="287"/>
      <c r="LDK277" s="287"/>
      <c r="LDL277" s="287"/>
      <c r="LDM277" s="287"/>
      <c r="LDN277" s="287"/>
      <c r="LDO277" s="287"/>
      <c r="LDP277" s="287"/>
      <c r="LDQ277" s="287"/>
      <c r="LDR277" s="287"/>
      <c r="LDS277" s="287"/>
      <c r="LDT277" s="287"/>
      <c r="LDU277" s="287"/>
      <c r="LDV277" s="287"/>
      <c r="LDW277" s="287"/>
      <c r="LDX277" s="287"/>
      <c r="LDY277" s="287"/>
      <c r="LDZ277" s="287"/>
      <c r="LEA277" s="287"/>
      <c r="LEB277" s="287"/>
      <c r="LEC277" s="287"/>
      <c r="LED277" s="287"/>
      <c r="LEE277" s="287"/>
      <c r="LEF277" s="287"/>
      <c r="LEG277" s="287"/>
      <c r="LEH277" s="287"/>
      <c r="LEI277" s="287"/>
      <c r="LEJ277" s="287"/>
      <c r="LEK277" s="287"/>
      <c r="LEL277" s="287"/>
      <c r="LEM277" s="287"/>
      <c r="LEN277" s="287"/>
      <c r="LEO277" s="287"/>
      <c r="LEP277" s="287"/>
      <c r="LEQ277" s="287"/>
      <c r="LER277" s="287"/>
      <c r="LES277" s="287"/>
      <c r="LET277" s="287"/>
      <c r="LEU277" s="287"/>
      <c r="LEV277" s="287"/>
      <c r="LEW277" s="287"/>
      <c r="LEX277" s="287"/>
      <c r="LEY277" s="287"/>
      <c r="LEZ277" s="287"/>
      <c r="LFA277" s="287"/>
      <c r="LFB277" s="287"/>
      <c r="LFC277" s="287"/>
      <c r="LFD277" s="287"/>
      <c r="LFE277" s="287"/>
      <c r="LFF277" s="287"/>
      <c r="LFG277" s="287"/>
      <c r="LFH277" s="287"/>
      <c r="LFI277" s="287"/>
      <c r="LFJ277" s="287"/>
      <c r="LFK277" s="287"/>
      <c r="LFL277" s="287"/>
      <c r="LFM277" s="287"/>
      <c r="LFN277" s="287"/>
      <c r="LFO277" s="287"/>
      <c r="LFP277" s="287"/>
      <c r="LFQ277" s="287"/>
      <c r="LFR277" s="287"/>
      <c r="LFS277" s="287"/>
      <c r="LFT277" s="287"/>
      <c r="LFU277" s="287"/>
      <c r="LFV277" s="287"/>
      <c r="LFW277" s="287"/>
      <c r="LFX277" s="287"/>
      <c r="LFY277" s="287"/>
      <c r="LFZ277" s="287"/>
      <c r="LGA277" s="287"/>
      <c r="LGB277" s="287"/>
      <c r="LGC277" s="287"/>
      <c r="LGD277" s="287"/>
      <c r="LGE277" s="287"/>
      <c r="LGF277" s="287"/>
      <c r="LGG277" s="287"/>
      <c r="LGH277" s="287"/>
      <c r="LGI277" s="287"/>
      <c r="LGJ277" s="287"/>
      <c r="LGK277" s="287"/>
      <c r="LGL277" s="287"/>
      <c r="LGM277" s="287"/>
      <c r="LGN277" s="287"/>
      <c r="LGO277" s="287"/>
      <c r="LGP277" s="287"/>
      <c r="LGQ277" s="287"/>
      <c r="LGR277" s="287"/>
      <c r="LGS277" s="287"/>
      <c r="LGT277" s="287"/>
      <c r="LGU277" s="287"/>
      <c r="LGV277" s="287"/>
      <c r="LGW277" s="287"/>
      <c r="LGX277" s="287"/>
      <c r="LGY277" s="287"/>
      <c r="LGZ277" s="287"/>
      <c r="LHA277" s="287"/>
      <c r="LHB277" s="287"/>
      <c r="LHC277" s="287"/>
      <c r="LHD277" s="287"/>
      <c r="LHE277" s="287"/>
      <c r="LHF277" s="287"/>
      <c r="LHG277" s="287"/>
      <c r="LHH277" s="287"/>
      <c r="LHI277" s="287"/>
      <c r="LHJ277" s="287"/>
      <c r="LHK277" s="287"/>
      <c r="LHL277" s="287"/>
      <c r="LHM277" s="287"/>
      <c r="LHN277" s="287"/>
      <c r="LHO277" s="287"/>
      <c r="LHP277" s="287"/>
      <c r="LHQ277" s="287"/>
      <c r="LHR277" s="287"/>
      <c r="LHS277" s="287"/>
      <c r="LHT277" s="287"/>
      <c r="LHU277" s="287"/>
      <c r="LHV277" s="287"/>
      <c r="LHW277" s="287"/>
      <c r="LHX277" s="287"/>
      <c r="LHY277" s="287"/>
      <c r="LHZ277" s="287"/>
      <c r="LIA277" s="287"/>
      <c r="LIB277" s="287"/>
      <c r="LIC277" s="287"/>
      <c r="LID277" s="287"/>
      <c r="LIE277" s="287"/>
      <c r="LIF277" s="287"/>
      <c r="LIG277" s="287"/>
      <c r="LIH277" s="287"/>
      <c r="LII277" s="287"/>
      <c r="LIJ277" s="287"/>
      <c r="LIK277" s="287"/>
      <c r="LIL277" s="287"/>
      <c r="LIM277" s="287"/>
      <c r="LIN277" s="287"/>
      <c r="LIO277" s="287"/>
      <c r="LIP277" s="287"/>
      <c r="LIQ277" s="287"/>
      <c r="LIR277" s="287"/>
      <c r="LIS277" s="287"/>
      <c r="LIT277" s="287"/>
      <c r="LIU277" s="287"/>
      <c r="LIV277" s="287"/>
      <c r="LIW277" s="287"/>
      <c r="LIX277" s="287"/>
      <c r="LIY277" s="287"/>
      <c r="LIZ277" s="287"/>
      <c r="LJA277" s="287"/>
      <c r="LJB277" s="287"/>
      <c r="LJC277" s="287"/>
      <c r="LJD277" s="287"/>
      <c r="LJE277" s="287"/>
      <c r="LJF277" s="287"/>
      <c r="LJG277" s="287"/>
      <c r="LJH277" s="287"/>
      <c r="LJI277" s="287"/>
      <c r="LJJ277" s="287"/>
      <c r="LJK277" s="287"/>
      <c r="LJL277" s="287"/>
      <c r="LJM277" s="287"/>
      <c r="LJN277" s="287"/>
      <c r="LJO277" s="287"/>
      <c r="LJP277" s="287"/>
      <c r="LJQ277" s="287"/>
      <c r="LJR277" s="287"/>
      <c r="LJS277" s="287"/>
      <c r="LJT277" s="287"/>
      <c r="LJU277" s="287"/>
      <c r="LJV277" s="287"/>
      <c r="LJW277" s="287"/>
      <c r="LJX277" s="287"/>
      <c r="LJY277" s="287"/>
      <c r="LJZ277" s="287"/>
      <c r="LKA277" s="287"/>
      <c r="LKB277" s="287"/>
      <c r="LKC277" s="287"/>
      <c r="LKD277" s="287"/>
      <c r="LKE277" s="287"/>
      <c r="LKF277" s="287"/>
      <c r="LKG277" s="287"/>
      <c r="LKH277" s="287"/>
      <c r="LKI277" s="287"/>
      <c r="LKJ277" s="287"/>
      <c r="LKK277" s="287"/>
      <c r="LKL277" s="287"/>
      <c r="LKM277" s="287"/>
      <c r="LKN277" s="287"/>
      <c r="LKO277" s="287"/>
      <c r="LKP277" s="287"/>
      <c r="LKQ277" s="287"/>
      <c r="LKR277" s="287"/>
      <c r="LKS277" s="287"/>
      <c r="LKT277" s="287"/>
      <c r="LKU277" s="287"/>
      <c r="LKV277" s="287"/>
      <c r="LKW277" s="287"/>
      <c r="LKX277" s="287"/>
      <c r="LKY277" s="287"/>
      <c r="LKZ277" s="287"/>
      <c r="LLA277" s="287"/>
      <c r="LLB277" s="287"/>
      <c r="LLC277" s="287"/>
      <c r="LLD277" s="287"/>
      <c r="LLE277" s="287"/>
      <c r="LLF277" s="287"/>
      <c r="LLG277" s="287"/>
      <c r="LLH277" s="287"/>
      <c r="LLI277" s="287"/>
      <c r="LLJ277" s="287"/>
      <c r="LLK277" s="287"/>
      <c r="LLL277" s="287"/>
      <c r="LLM277" s="287"/>
      <c r="LLN277" s="287"/>
      <c r="LLO277" s="287"/>
      <c r="LLP277" s="287"/>
      <c r="LLQ277" s="287"/>
      <c r="LLR277" s="287"/>
      <c r="LLS277" s="287"/>
      <c r="LLT277" s="287"/>
      <c r="LLU277" s="287"/>
      <c r="LLV277" s="287"/>
      <c r="LLW277" s="287"/>
      <c r="LLX277" s="287"/>
      <c r="LLY277" s="287"/>
      <c r="LLZ277" s="287"/>
      <c r="LMA277" s="287"/>
      <c r="LMB277" s="287"/>
      <c r="LMC277" s="287"/>
      <c r="LMD277" s="287"/>
      <c r="LME277" s="287"/>
      <c r="LMF277" s="287"/>
      <c r="LMG277" s="287"/>
      <c r="LMH277" s="287"/>
      <c r="LMI277" s="287"/>
      <c r="LMJ277" s="287"/>
      <c r="LMK277" s="287"/>
      <c r="LML277" s="287"/>
      <c r="LMM277" s="287"/>
      <c r="LMN277" s="287"/>
      <c r="LMO277" s="287"/>
      <c r="LMP277" s="287"/>
      <c r="LMQ277" s="287"/>
      <c r="LMR277" s="287"/>
      <c r="LMS277" s="287"/>
      <c r="LMT277" s="287"/>
      <c r="LMU277" s="287"/>
      <c r="LMV277" s="287"/>
      <c r="LMW277" s="287"/>
      <c r="LMX277" s="287"/>
      <c r="LMY277" s="287"/>
      <c r="LMZ277" s="287"/>
      <c r="LNA277" s="287"/>
      <c r="LNB277" s="287"/>
      <c r="LNC277" s="287"/>
      <c r="LND277" s="287"/>
      <c r="LNE277" s="287"/>
      <c r="LNF277" s="287"/>
      <c r="LNG277" s="287"/>
      <c r="LNH277" s="287"/>
      <c r="LNI277" s="287"/>
      <c r="LNJ277" s="287"/>
      <c r="LNK277" s="287"/>
      <c r="LNL277" s="287"/>
      <c r="LNM277" s="287"/>
      <c r="LNN277" s="287"/>
      <c r="LNO277" s="287"/>
      <c r="LNP277" s="287"/>
      <c r="LNQ277" s="287"/>
      <c r="LNR277" s="287"/>
      <c r="LNS277" s="287"/>
      <c r="LNT277" s="287"/>
      <c r="LNU277" s="287"/>
      <c r="LNV277" s="287"/>
      <c r="LNW277" s="287"/>
      <c r="LNX277" s="287"/>
      <c r="LNY277" s="287"/>
      <c r="LNZ277" s="287"/>
      <c r="LOA277" s="287"/>
      <c r="LOB277" s="287"/>
      <c r="LOC277" s="287"/>
      <c r="LOD277" s="287"/>
      <c r="LOE277" s="287"/>
      <c r="LOF277" s="287"/>
      <c r="LOG277" s="287"/>
      <c r="LOH277" s="287"/>
      <c r="LOI277" s="287"/>
      <c r="LOJ277" s="287"/>
      <c r="LOK277" s="287"/>
      <c r="LOL277" s="287"/>
      <c r="LOM277" s="287"/>
      <c r="LON277" s="287"/>
      <c r="LOO277" s="287"/>
      <c r="LOP277" s="287"/>
      <c r="LOQ277" s="287"/>
      <c r="LOR277" s="287"/>
      <c r="LOS277" s="287"/>
      <c r="LOT277" s="287"/>
      <c r="LOU277" s="287"/>
      <c r="LOV277" s="287"/>
      <c r="LOW277" s="287"/>
      <c r="LOX277" s="287"/>
      <c r="LOY277" s="287"/>
      <c r="LOZ277" s="287"/>
      <c r="LPA277" s="287"/>
      <c r="LPB277" s="287"/>
      <c r="LPC277" s="287"/>
      <c r="LPD277" s="287"/>
      <c r="LPE277" s="287"/>
      <c r="LPF277" s="287"/>
      <c r="LPG277" s="287"/>
      <c r="LPH277" s="287"/>
      <c r="LPI277" s="287"/>
      <c r="LPJ277" s="287"/>
      <c r="LPK277" s="287"/>
      <c r="LPL277" s="287"/>
      <c r="LPM277" s="287"/>
      <c r="LPN277" s="287"/>
      <c r="LPO277" s="287"/>
      <c r="LPP277" s="287"/>
      <c r="LPQ277" s="287"/>
      <c r="LPR277" s="287"/>
      <c r="LPS277" s="287"/>
      <c r="LPT277" s="287"/>
      <c r="LPU277" s="287"/>
      <c r="LPV277" s="287"/>
      <c r="LPW277" s="287"/>
      <c r="LPX277" s="287"/>
      <c r="LPY277" s="287"/>
      <c r="LPZ277" s="287"/>
      <c r="LQA277" s="287"/>
      <c r="LQB277" s="287"/>
      <c r="LQC277" s="287"/>
      <c r="LQD277" s="287"/>
      <c r="LQE277" s="287"/>
      <c r="LQF277" s="287"/>
      <c r="LQG277" s="287"/>
      <c r="LQH277" s="287"/>
      <c r="LQI277" s="287"/>
      <c r="LQJ277" s="287"/>
      <c r="LQK277" s="287"/>
      <c r="LQL277" s="287"/>
      <c r="LQM277" s="287"/>
      <c r="LQN277" s="287"/>
      <c r="LQO277" s="287"/>
      <c r="LQP277" s="287"/>
      <c r="LQQ277" s="287"/>
      <c r="LQR277" s="287"/>
      <c r="LQS277" s="287"/>
      <c r="LQT277" s="287"/>
      <c r="LQU277" s="287"/>
      <c r="LQV277" s="287"/>
      <c r="LQW277" s="287"/>
      <c r="LQX277" s="287"/>
      <c r="LQY277" s="287"/>
      <c r="LQZ277" s="287"/>
      <c r="LRA277" s="287"/>
      <c r="LRB277" s="287"/>
      <c r="LRC277" s="287"/>
      <c r="LRD277" s="287"/>
      <c r="LRE277" s="287"/>
      <c r="LRF277" s="287"/>
      <c r="LRG277" s="287"/>
      <c r="LRH277" s="287"/>
      <c r="LRI277" s="287"/>
      <c r="LRJ277" s="287"/>
      <c r="LRK277" s="287"/>
      <c r="LRL277" s="287"/>
      <c r="LRM277" s="287"/>
      <c r="LRN277" s="287"/>
      <c r="LRO277" s="287"/>
      <c r="LRP277" s="287"/>
      <c r="LRQ277" s="287"/>
      <c r="LRR277" s="287"/>
      <c r="LRS277" s="287"/>
      <c r="LRT277" s="287"/>
      <c r="LRU277" s="287"/>
      <c r="LRV277" s="287"/>
      <c r="LRW277" s="287"/>
      <c r="LRX277" s="287"/>
      <c r="LRY277" s="287"/>
      <c r="LRZ277" s="287"/>
      <c r="LSA277" s="287"/>
      <c r="LSB277" s="287"/>
      <c r="LSC277" s="287"/>
      <c r="LSD277" s="287"/>
      <c r="LSE277" s="287"/>
      <c r="LSF277" s="287"/>
      <c r="LSG277" s="287"/>
      <c r="LSH277" s="287"/>
      <c r="LSI277" s="287"/>
      <c r="LSJ277" s="287"/>
      <c r="LSK277" s="287"/>
      <c r="LSL277" s="287"/>
      <c r="LSM277" s="287"/>
      <c r="LSN277" s="287"/>
      <c r="LSO277" s="287"/>
      <c r="LSP277" s="287"/>
      <c r="LSQ277" s="287"/>
      <c r="LSR277" s="287"/>
      <c r="LSS277" s="287"/>
      <c r="LST277" s="287"/>
      <c r="LSU277" s="287"/>
      <c r="LSV277" s="287"/>
      <c r="LSW277" s="287"/>
      <c r="LSX277" s="287"/>
      <c r="LSY277" s="287"/>
      <c r="LSZ277" s="287"/>
      <c r="LTA277" s="287"/>
      <c r="LTB277" s="287"/>
      <c r="LTC277" s="287"/>
      <c r="LTD277" s="287"/>
      <c r="LTE277" s="287"/>
      <c r="LTF277" s="287"/>
      <c r="LTG277" s="287"/>
      <c r="LTH277" s="287"/>
      <c r="LTI277" s="287"/>
      <c r="LTJ277" s="287"/>
      <c r="LTK277" s="287"/>
      <c r="LTL277" s="287"/>
      <c r="LTM277" s="287"/>
      <c r="LTN277" s="287"/>
      <c r="LTO277" s="287"/>
      <c r="LTP277" s="287"/>
      <c r="LTQ277" s="287"/>
      <c r="LTR277" s="287"/>
      <c r="LTS277" s="287"/>
      <c r="LTT277" s="287"/>
      <c r="LTU277" s="287"/>
      <c r="LTV277" s="287"/>
      <c r="LTW277" s="287"/>
      <c r="LTX277" s="287"/>
      <c r="LTY277" s="287"/>
      <c r="LTZ277" s="287"/>
      <c r="LUA277" s="287"/>
      <c r="LUB277" s="287"/>
      <c r="LUC277" s="287"/>
      <c r="LUD277" s="287"/>
      <c r="LUE277" s="287"/>
      <c r="LUF277" s="287"/>
      <c r="LUG277" s="287"/>
      <c r="LUH277" s="287"/>
      <c r="LUI277" s="287"/>
      <c r="LUJ277" s="287"/>
      <c r="LUK277" s="287"/>
      <c r="LUL277" s="287"/>
      <c r="LUM277" s="287"/>
      <c r="LUN277" s="287"/>
      <c r="LUO277" s="287"/>
      <c r="LUP277" s="287"/>
      <c r="LUQ277" s="287"/>
      <c r="LUR277" s="287"/>
      <c r="LUS277" s="287"/>
      <c r="LUT277" s="287"/>
      <c r="LUU277" s="287"/>
      <c r="LUV277" s="287"/>
      <c r="LUW277" s="287"/>
      <c r="LUX277" s="287"/>
      <c r="LUY277" s="287"/>
      <c r="LUZ277" s="287"/>
      <c r="LVA277" s="287"/>
      <c r="LVB277" s="287"/>
      <c r="LVC277" s="287"/>
      <c r="LVD277" s="287"/>
      <c r="LVE277" s="287"/>
      <c r="LVF277" s="287"/>
      <c r="LVG277" s="287"/>
      <c r="LVH277" s="287"/>
      <c r="LVI277" s="287"/>
      <c r="LVJ277" s="287"/>
      <c r="LVK277" s="287"/>
      <c r="LVL277" s="287"/>
      <c r="LVM277" s="287"/>
      <c r="LVN277" s="287"/>
      <c r="LVO277" s="287"/>
      <c r="LVP277" s="287"/>
      <c r="LVQ277" s="287"/>
      <c r="LVR277" s="287"/>
      <c r="LVS277" s="287"/>
      <c r="LVT277" s="287"/>
      <c r="LVU277" s="287"/>
      <c r="LVV277" s="287"/>
      <c r="LVW277" s="287"/>
      <c r="LVX277" s="287"/>
      <c r="LVY277" s="287"/>
      <c r="LVZ277" s="287"/>
      <c r="LWA277" s="287"/>
      <c r="LWB277" s="287"/>
      <c r="LWC277" s="287"/>
      <c r="LWD277" s="287"/>
      <c r="LWE277" s="287"/>
      <c r="LWF277" s="287"/>
      <c r="LWG277" s="287"/>
      <c r="LWH277" s="287"/>
      <c r="LWI277" s="287"/>
      <c r="LWJ277" s="287"/>
      <c r="LWK277" s="287"/>
      <c r="LWL277" s="287"/>
      <c r="LWM277" s="287"/>
      <c r="LWN277" s="287"/>
      <c r="LWO277" s="287"/>
      <c r="LWP277" s="287"/>
      <c r="LWQ277" s="287"/>
      <c r="LWR277" s="287"/>
      <c r="LWS277" s="287"/>
      <c r="LWT277" s="287"/>
      <c r="LWU277" s="287"/>
      <c r="LWV277" s="287"/>
      <c r="LWW277" s="287"/>
      <c r="LWX277" s="287"/>
      <c r="LWY277" s="287"/>
      <c r="LWZ277" s="287"/>
      <c r="LXA277" s="287"/>
      <c r="LXB277" s="287"/>
      <c r="LXC277" s="287"/>
      <c r="LXD277" s="287"/>
      <c r="LXE277" s="287"/>
      <c r="LXF277" s="287"/>
      <c r="LXG277" s="287"/>
      <c r="LXH277" s="287"/>
      <c r="LXI277" s="287"/>
      <c r="LXJ277" s="287"/>
      <c r="LXK277" s="287"/>
      <c r="LXL277" s="287"/>
      <c r="LXM277" s="287"/>
      <c r="LXN277" s="287"/>
      <c r="LXO277" s="287"/>
      <c r="LXP277" s="287"/>
      <c r="LXQ277" s="287"/>
      <c r="LXR277" s="287"/>
      <c r="LXS277" s="287"/>
      <c r="LXT277" s="287"/>
      <c r="LXU277" s="287"/>
      <c r="LXV277" s="287"/>
      <c r="LXW277" s="287"/>
      <c r="LXX277" s="287"/>
      <c r="LXY277" s="287"/>
      <c r="LXZ277" s="287"/>
      <c r="LYA277" s="287"/>
      <c r="LYB277" s="287"/>
      <c r="LYC277" s="287"/>
      <c r="LYD277" s="287"/>
      <c r="LYE277" s="287"/>
      <c r="LYF277" s="287"/>
      <c r="LYG277" s="287"/>
      <c r="LYH277" s="287"/>
      <c r="LYI277" s="287"/>
      <c r="LYJ277" s="287"/>
      <c r="LYK277" s="287"/>
      <c r="LYL277" s="287"/>
      <c r="LYM277" s="287"/>
      <c r="LYN277" s="287"/>
      <c r="LYO277" s="287"/>
      <c r="LYP277" s="287"/>
      <c r="LYQ277" s="287"/>
      <c r="LYR277" s="287"/>
      <c r="LYS277" s="287"/>
      <c r="LYT277" s="287"/>
      <c r="LYU277" s="287"/>
      <c r="LYV277" s="287"/>
      <c r="LYW277" s="287"/>
      <c r="LYX277" s="287"/>
      <c r="LYY277" s="287"/>
      <c r="LYZ277" s="287"/>
      <c r="LZA277" s="287"/>
      <c r="LZB277" s="287"/>
      <c r="LZC277" s="287"/>
      <c r="LZD277" s="287"/>
      <c r="LZE277" s="287"/>
      <c r="LZF277" s="287"/>
      <c r="LZG277" s="287"/>
      <c r="LZH277" s="287"/>
      <c r="LZI277" s="287"/>
      <c r="LZJ277" s="287"/>
      <c r="LZK277" s="287"/>
      <c r="LZL277" s="287"/>
      <c r="LZM277" s="287"/>
      <c r="LZN277" s="287"/>
      <c r="LZO277" s="287"/>
      <c r="LZP277" s="287"/>
      <c r="LZQ277" s="287"/>
      <c r="LZR277" s="287"/>
      <c r="LZS277" s="287"/>
      <c r="LZT277" s="287"/>
      <c r="LZU277" s="287"/>
      <c r="LZV277" s="287"/>
      <c r="LZW277" s="287"/>
      <c r="LZX277" s="287"/>
      <c r="LZY277" s="287"/>
      <c r="LZZ277" s="287"/>
      <c r="MAA277" s="287"/>
      <c r="MAB277" s="287"/>
      <c r="MAC277" s="287"/>
      <c r="MAD277" s="287"/>
      <c r="MAE277" s="287"/>
      <c r="MAF277" s="287"/>
      <c r="MAG277" s="287"/>
      <c r="MAH277" s="287"/>
      <c r="MAI277" s="287"/>
      <c r="MAJ277" s="287"/>
      <c r="MAK277" s="287"/>
      <c r="MAL277" s="287"/>
      <c r="MAM277" s="287"/>
      <c r="MAN277" s="287"/>
      <c r="MAO277" s="287"/>
      <c r="MAP277" s="287"/>
      <c r="MAQ277" s="287"/>
      <c r="MAR277" s="287"/>
      <c r="MAS277" s="287"/>
      <c r="MAT277" s="287"/>
      <c r="MAU277" s="287"/>
      <c r="MAV277" s="287"/>
      <c r="MAW277" s="287"/>
      <c r="MAX277" s="287"/>
      <c r="MAY277" s="287"/>
      <c r="MAZ277" s="287"/>
      <c r="MBA277" s="287"/>
      <c r="MBB277" s="287"/>
      <c r="MBC277" s="287"/>
      <c r="MBD277" s="287"/>
      <c r="MBE277" s="287"/>
      <c r="MBF277" s="287"/>
      <c r="MBG277" s="287"/>
      <c r="MBH277" s="287"/>
      <c r="MBI277" s="287"/>
      <c r="MBJ277" s="287"/>
      <c r="MBK277" s="287"/>
      <c r="MBL277" s="287"/>
      <c r="MBM277" s="287"/>
      <c r="MBN277" s="287"/>
      <c r="MBO277" s="287"/>
      <c r="MBP277" s="287"/>
      <c r="MBQ277" s="287"/>
      <c r="MBR277" s="287"/>
      <c r="MBS277" s="287"/>
      <c r="MBT277" s="287"/>
      <c r="MBU277" s="287"/>
      <c r="MBV277" s="287"/>
      <c r="MBW277" s="287"/>
      <c r="MBX277" s="287"/>
      <c r="MBY277" s="287"/>
      <c r="MBZ277" s="287"/>
      <c r="MCA277" s="287"/>
      <c r="MCB277" s="287"/>
      <c r="MCC277" s="287"/>
      <c r="MCD277" s="287"/>
      <c r="MCE277" s="287"/>
      <c r="MCF277" s="287"/>
      <c r="MCG277" s="287"/>
      <c r="MCH277" s="287"/>
      <c r="MCI277" s="287"/>
      <c r="MCJ277" s="287"/>
      <c r="MCK277" s="287"/>
      <c r="MCL277" s="287"/>
      <c r="MCM277" s="287"/>
      <c r="MCN277" s="287"/>
      <c r="MCO277" s="287"/>
      <c r="MCP277" s="287"/>
      <c r="MCQ277" s="287"/>
      <c r="MCR277" s="287"/>
      <c r="MCS277" s="287"/>
      <c r="MCT277" s="287"/>
      <c r="MCU277" s="287"/>
      <c r="MCV277" s="287"/>
      <c r="MCW277" s="287"/>
      <c r="MCX277" s="287"/>
      <c r="MCY277" s="287"/>
      <c r="MCZ277" s="287"/>
      <c r="MDA277" s="287"/>
      <c r="MDB277" s="287"/>
      <c r="MDC277" s="287"/>
      <c r="MDD277" s="287"/>
      <c r="MDE277" s="287"/>
      <c r="MDF277" s="287"/>
      <c r="MDG277" s="287"/>
      <c r="MDH277" s="287"/>
      <c r="MDI277" s="287"/>
      <c r="MDJ277" s="287"/>
      <c r="MDK277" s="287"/>
      <c r="MDL277" s="287"/>
      <c r="MDM277" s="287"/>
      <c r="MDN277" s="287"/>
      <c r="MDO277" s="287"/>
      <c r="MDP277" s="287"/>
      <c r="MDQ277" s="287"/>
      <c r="MDR277" s="287"/>
      <c r="MDS277" s="287"/>
      <c r="MDT277" s="287"/>
      <c r="MDU277" s="287"/>
      <c r="MDV277" s="287"/>
      <c r="MDW277" s="287"/>
      <c r="MDX277" s="287"/>
      <c r="MDY277" s="287"/>
      <c r="MDZ277" s="287"/>
      <c r="MEA277" s="287"/>
      <c r="MEB277" s="287"/>
      <c r="MEC277" s="287"/>
      <c r="MED277" s="287"/>
      <c r="MEE277" s="287"/>
      <c r="MEF277" s="287"/>
      <c r="MEG277" s="287"/>
      <c r="MEH277" s="287"/>
      <c r="MEI277" s="287"/>
      <c r="MEJ277" s="287"/>
      <c r="MEK277" s="287"/>
      <c r="MEL277" s="287"/>
      <c r="MEM277" s="287"/>
      <c r="MEN277" s="287"/>
      <c r="MEO277" s="287"/>
      <c r="MEP277" s="287"/>
      <c r="MEQ277" s="287"/>
      <c r="MER277" s="287"/>
      <c r="MES277" s="287"/>
      <c r="MET277" s="287"/>
      <c r="MEU277" s="287"/>
      <c r="MEV277" s="287"/>
      <c r="MEW277" s="287"/>
      <c r="MEX277" s="287"/>
      <c r="MEY277" s="287"/>
      <c r="MEZ277" s="287"/>
      <c r="MFA277" s="287"/>
      <c r="MFB277" s="287"/>
      <c r="MFC277" s="287"/>
      <c r="MFD277" s="287"/>
      <c r="MFE277" s="287"/>
      <c r="MFF277" s="287"/>
      <c r="MFG277" s="287"/>
      <c r="MFH277" s="287"/>
      <c r="MFI277" s="287"/>
      <c r="MFJ277" s="287"/>
      <c r="MFK277" s="287"/>
      <c r="MFL277" s="287"/>
      <c r="MFM277" s="287"/>
      <c r="MFN277" s="287"/>
      <c r="MFO277" s="287"/>
      <c r="MFP277" s="287"/>
      <c r="MFQ277" s="287"/>
      <c r="MFR277" s="287"/>
      <c r="MFS277" s="287"/>
      <c r="MFT277" s="287"/>
      <c r="MFU277" s="287"/>
      <c r="MFV277" s="287"/>
      <c r="MFW277" s="287"/>
      <c r="MFX277" s="287"/>
      <c r="MFY277" s="287"/>
      <c r="MFZ277" s="287"/>
      <c r="MGA277" s="287"/>
      <c r="MGB277" s="287"/>
      <c r="MGC277" s="287"/>
      <c r="MGD277" s="287"/>
      <c r="MGE277" s="287"/>
      <c r="MGF277" s="287"/>
      <c r="MGG277" s="287"/>
      <c r="MGH277" s="287"/>
      <c r="MGI277" s="287"/>
      <c r="MGJ277" s="287"/>
      <c r="MGK277" s="287"/>
      <c r="MGL277" s="287"/>
      <c r="MGM277" s="287"/>
      <c r="MGN277" s="287"/>
      <c r="MGO277" s="287"/>
      <c r="MGP277" s="287"/>
      <c r="MGQ277" s="287"/>
      <c r="MGR277" s="287"/>
      <c r="MGS277" s="287"/>
      <c r="MGT277" s="287"/>
      <c r="MGU277" s="287"/>
      <c r="MGV277" s="287"/>
      <c r="MGW277" s="287"/>
      <c r="MGX277" s="287"/>
      <c r="MGY277" s="287"/>
      <c r="MGZ277" s="287"/>
      <c r="MHA277" s="287"/>
      <c r="MHB277" s="287"/>
      <c r="MHC277" s="287"/>
      <c r="MHD277" s="287"/>
      <c r="MHE277" s="287"/>
      <c r="MHF277" s="287"/>
      <c r="MHG277" s="287"/>
      <c r="MHH277" s="287"/>
      <c r="MHI277" s="287"/>
      <c r="MHJ277" s="287"/>
      <c r="MHK277" s="287"/>
      <c r="MHL277" s="287"/>
      <c r="MHM277" s="287"/>
      <c r="MHN277" s="287"/>
      <c r="MHO277" s="287"/>
      <c r="MHP277" s="287"/>
      <c r="MHQ277" s="287"/>
      <c r="MHR277" s="287"/>
      <c r="MHS277" s="287"/>
      <c r="MHT277" s="287"/>
      <c r="MHU277" s="287"/>
      <c r="MHV277" s="287"/>
      <c r="MHW277" s="287"/>
      <c r="MHX277" s="287"/>
      <c r="MHY277" s="287"/>
      <c r="MHZ277" s="287"/>
      <c r="MIA277" s="287"/>
      <c r="MIB277" s="287"/>
      <c r="MIC277" s="287"/>
      <c r="MID277" s="287"/>
      <c r="MIE277" s="287"/>
      <c r="MIF277" s="287"/>
      <c r="MIG277" s="287"/>
      <c r="MIH277" s="287"/>
      <c r="MII277" s="287"/>
      <c r="MIJ277" s="287"/>
      <c r="MIK277" s="287"/>
      <c r="MIL277" s="287"/>
      <c r="MIM277" s="287"/>
      <c r="MIN277" s="287"/>
      <c r="MIO277" s="287"/>
      <c r="MIP277" s="287"/>
      <c r="MIQ277" s="287"/>
      <c r="MIR277" s="287"/>
      <c r="MIS277" s="287"/>
      <c r="MIT277" s="287"/>
      <c r="MIU277" s="287"/>
      <c r="MIV277" s="287"/>
      <c r="MIW277" s="287"/>
      <c r="MIX277" s="287"/>
      <c r="MIY277" s="287"/>
      <c r="MIZ277" s="287"/>
      <c r="MJA277" s="287"/>
      <c r="MJB277" s="287"/>
      <c r="MJC277" s="287"/>
      <c r="MJD277" s="287"/>
      <c r="MJE277" s="287"/>
      <c r="MJF277" s="287"/>
      <c r="MJG277" s="287"/>
      <c r="MJH277" s="287"/>
      <c r="MJI277" s="287"/>
      <c r="MJJ277" s="287"/>
      <c r="MJK277" s="287"/>
      <c r="MJL277" s="287"/>
      <c r="MJM277" s="287"/>
      <c r="MJN277" s="287"/>
      <c r="MJO277" s="287"/>
      <c r="MJP277" s="287"/>
      <c r="MJQ277" s="287"/>
      <c r="MJR277" s="287"/>
      <c r="MJS277" s="287"/>
      <c r="MJT277" s="287"/>
      <c r="MJU277" s="287"/>
      <c r="MJV277" s="287"/>
      <c r="MJW277" s="287"/>
      <c r="MJX277" s="287"/>
      <c r="MJY277" s="287"/>
      <c r="MJZ277" s="287"/>
      <c r="MKA277" s="287"/>
      <c r="MKB277" s="287"/>
      <c r="MKC277" s="287"/>
      <c r="MKD277" s="287"/>
      <c r="MKE277" s="287"/>
      <c r="MKF277" s="287"/>
      <c r="MKG277" s="287"/>
      <c r="MKH277" s="287"/>
      <c r="MKI277" s="287"/>
      <c r="MKJ277" s="287"/>
      <c r="MKK277" s="287"/>
      <c r="MKL277" s="287"/>
      <c r="MKM277" s="287"/>
      <c r="MKN277" s="287"/>
      <c r="MKO277" s="287"/>
      <c r="MKP277" s="287"/>
      <c r="MKQ277" s="287"/>
      <c r="MKR277" s="287"/>
      <c r="MKS277" s="287"/>
      <c r="MKT277" s="287"/>
      <c r="MKU277" s="287"/>
      <c r="MKV277" s="287"/>
      <c r="MKW277" s="287"/>
      <c r="MKX277" s="287"/>
      <c r="MKY277" s="287"/>
      <c r="MKZ277" s="287"/>
      <c r="MLA277" s="287"/>
      <c r="MLB277" s="287"/>
      <c r="MLC277" s="287"/>
      <c r="MLD277" s="287"/>
      <c r="MLE277" s="287"/>
      <c r="MLF277" s="287"/>
      <c r="MLG277" s="287"/>
      <c r="MLH277" s="287"/>
      <c r="MLI277" s="287"/>
      <c r="MLJ277" s="287"/>
      <c r="MLK277" s="287"/>
      <c r="MLL277" s="287"/>
      <c r="MLM277" s="287"/>
      <c r="MLN277" s="287"/>
      <c r="MLO277" s="287"/>
      <c r="MLP277" s="287"/>
      <c r="MLQ277" s="287"/>
      <c r="MLR277" s="287"/>
      <c r="MLS277" s="287"/>
      <c r="MLT277" s="287"/>
      <c r="MLU277" s="287"/>
      <c r="MLV277" s="287"/>
      <c r="MLW277" s="287"/>
      <c r="MLX277" s="287"/>
      <c r="MLY277" s="287"/>
      <c r="MLZ277" s="287"/>
      <c r="MMA277" s="287"/>
      <c r="MMB277" s="287"/>
      <c r="MMC277" s="287"/>
      <c r="MMD277" s="287"/>
      <c r="MME277" s="287"/>
      <c r="MMF277" s="287"/>
      <c r="MMG277" s="287"/>
      <c r="MMH277" s="287"/>
      <c r="MMI277" s="287"/>
      <c r="MMJ277" s="287"/>
      <c r="MMK277" s="287"/>
      <c r="MML277" s="287"/>
      <c r="MMM277" s="287"/>
      <c r="MMN277" s="287"/>
      <c r="MMO277" s="287"/>
      <c r="MMP277" s="287"/>
      <c r="MMQ277" s="287"/>
      <c r="MMR277" s="287"/>
      <c r="MMS277" s="287"/>
      <c r="MMT277" s="287"/>
      <c r="MMU277" s="287"/>
      <c r="MMV277" s="287"/>
      <c r="MMW277" s="287"/>
      <c r="MMX277" s="287"/>
      <c r="MMY277" s="287"/>
      <c r="MMZ277" s="287"/>
      <c r="MNA277" s="287"/>
      <c r="MNB277" s="287"/>
      <c r="MNC277" s="287"/>
      <c r="MND277" s="287"/>
      <c r="MNE277" s="287"/>
      <c r="MNF277" s="287"/>
      <c r="MNG277" s="287"/>
      <c r="MNH277" s="287"/>
      <c r="MNI277" s="287"/>
      <c r="MNJ277" s="287"/>
      <c r="MNK277" s="287"/>
      <c r="MNL277" s="287"/>
      <c r="MNM277" s="287"/>
      <c r="MNN277" s="287"/>
      <c r="MNO277" s="287"/>
      <c r="MNP277" s="287"/>
      <c r="MNQ277" s="287"/>
      <c r="MNR277" s="287"/>
      <c r="MNS277" s="287"/>
      <c r="MNT277" s="287"/>
      <c r="MNU277" s="287"/>
      <c r="MNV277" s="287"/>
      <c r="MNW277" s="287"/>
      <c r="MNX277" s="287"/>
      <c r="MNY277" s="287"/>
      <c r="MNZ277" s="287"/>
      <c r="MOA277" s="287"/>
      <c r="MOB277" s="287"/>
      <c r="MOC277" s="287"/>
      <c r="MOD277" s="287"/>
      <c r="MOE277" s="287"/>
      <c r="MOF277" s="287"/>
      <c r="MOG277" s="287"/>
      <c r="MOH277" s="287"/>
      <c r="MOI277" s="287"/>
      <c r="MOJ277" s="287"/>
      <c r="MOK277" s="287"/>
      <c r="MOL277" s="287"/>
      <c r="MOM277" s="287"/>
      <c r="MON277" s="287"/>
      <c r="MOO277" s="287"/>
      <c r="MOP277" s="287"/>
      <c r="MOQ277" s="287"/>
      <c r="MOR277" s="287"/>
      <c r="MOS277" s="287"/>
      <c r="MOT277" s="287"/>
      <c r="MOU277" s="287"/>
      <c r="MOV277" s="287"/>
      <c r="MOW277" s="287"/>
      <c r="MOX277" s="287"/>
      <c r="MOY277" s="287"/>
      <c r="MOZ277" s="287"/>
      <c r="MPA277" s="287"/>
      <c r="MPB277" s="287"/>
      <c r="MPC277" s="287"/>
      <c r="MPD277" s="287"/>
      <c r="MPE277" s="287"/>
      <c r="MPF277" s="287"/>
      <c r="MPG277" s="287"/>
      <c r="MPH277" s="287"/>
      <c r="MPI277" s="287"/>
      <c r="MPJ277" s="287"/>
      <c r="MPK277" s="287"/>
      <c r="MPL277" s="287"/>
      <c r="MPM277" s="287"/>
      <c r="MPN277" s="287"/>
      <c r="MPO277" s="287"/>
      <c r="MPP277" s="287"/>
      <c r="MPQ277" s="287"/>
      <c r="MPR277" s="287"/>
      <c r="MPS277" s="287"/>
      <c r="MPT277" s="287"/>
      <c r="MPU277" s="287"/>
      <c r="MPV277" s="287"/>
      <c r="MPW277" s="287"/>
      <c r="MPX277" s="287"/>
      <c r="MPY277" s="287"/>
      <c r="MPZ277" s="287"/>
      <c r="MQA277" s="287"/>
      <c r="MQB277" s="287"/>
      <c r="MQC277" s="287"/>
      <c r="MQD277" s="287"/>
      <c r="MQE277" s="287"/>
      <c r="MQF277" s="287"/>
      <c r="MQG277" s="287"/>
      <c r="MQH277" s="287"/>
      <c r="MQI277" s="287"/>
      <c r="MQJ277" s="287"/>
      <c r="MQK277" s="287"/>
      <c r="MQL277" s="287"/>
      <c r="MQM277" s="287"/>
      <c r="MQN277" s="287"/>
      <c r="MQO277" s="287"/>
      <c r="MQP277" s="287"/>
      <c r="MQQ277" s="287"/>
      <c r="MQR277" s="287"/>
      <c r="MQS277" s="287"/>
      <c r="MQT277" s="287"/>
      <c r="MQU277" s="287"/>
      <c r="MQV277" s="287"/>
      <c r="MQW277" s="287"/>
      <c r="MQX277" s="287"/>
      <c r="MQY277" s="287"/>
      <c r="MQZ277" s="287"/>
      <c r="MRA277" s="287"/>
      <c r="MRB277" s="287"/>
      <c r="MRC277" s="287"/>
      <c r="MRD277" s="287"/>
      <c r="MRE277" s="287"/>
      <c r="MRF277" s="287"/>
      <c r="MRG277" s="287"/>
      <c r="MRH277" s="287"/>
      <c r="MRI277" s="287"/>
      <c r="MRJ277" s="287"/>
      <c r="MRK277" s="287"/>
      <c r="MRL277" s="287"/>
      <c r="MRM277" s="287"/>
      <c r="MRN277" s="287"/>
      <c r="MRO277" s="287"/>
      <c r="MRP277" s="287"/>
      <c r="MRQ277" s="287"/>
      <c r="MRR277" s="287"/>
      <c r="MRS277" s="287"/>
      <c r="MRT277" s="287"/>
      <c r="MRU277" s="287"/>
      <c r="MRV277" s="287"/>
      <c r="MRW277" s="287"/>
      <c r="MRX277" s="287"/>
      <c r="MRY277" s="287"/>
      <c r="MRZ277" s="287"/>
      <c r="MSA277" s="287"/>
      <c r="MSB277" s="287"/>
      <c r="MSC277" s="287"/>
      <c r="MSD277" s="287"/>
      <c r="MSE277" s="287"/>
      <c r="MSF277" s="287"/>
      <c r="MSG277" s="287"/>
      <c r="MSH277" s="287"/>
      <c r="MSI277" s="287"/>
      <c r="MSJ277" s="287"/>
      <c r="MSK277" s="287"/>
      <c r="MSL277" s="287"/>
      <c r="MSM277" s="287"/>
      <c r="MSN277" s="287"/>
      <c r="MSO277" s="287"/>
      <c r="MSP277" s="287"/>
      <c r="MSQ277" s="287"/>
      <c r="MSR277" s="287"/>
      <c r="MSS277" s="287"/>
      <c r="MST277" s="287"/>
      <c r="MSU277" s="287"/>
      <c r="MSV277" s="287"/>
      <c r="MSW277" s="287"/>
      <c r="MSX277" s="287"/>
      <c r="MSY277" s="287"/>
      <c r="MSZ277" s="287"/>
      <c r="MTA277" s="287"/>
      <c r="MTB277" s="287"/>
      <c r="MTC277" s="287"/>
      <c r="MTD277" s="287"/>
      <c r="MTE277" s="287"/>
      <c r="MTF277" s="287"/>
      <c r="MTG277" s="287"/>
      <c r="MTH277" s="287"/>
      <c r="MTI277" s="287"/>
      <c r="MTJ277" s="287"/>
      <c r="MTK277" s="287"/>
      <c r="MTL277" s="287"/>
      <c r="MTM277" s="287"/>
      <c r="MTN277" s="287"/>
      <c r="MTO277" s="287"/>
      <c r="MTP277" s="287"/>
      <c r="MTQ277" s="287"/>
      <c r="MTR277" s="287"/>
      <c r="MTS277" s="287"/>
      <c r="MTT277" s="287"/>
      <c r="MTU277" s="287"/>
      <c r="MTV277" s="287"/>
      <c r="MTW277" s="287"/>
      <c r="MTX277" s="287"/>
      <c r="MTY277" s="287"/>
      <c r="MTZ277" s="287"/>
      <c r="MUA277" s="287"/>
      <c r="MUB277" s="287"/>
      <c r="MUC277" s="287"/>
      <c r="MUD277" s="287"/>
      <c r="MUE277" s="287"/>
      <c r="MUF277" s="287"/>
      <c r="MUG277" s="287"/>
      <c r="MUH277" s="287"/>
      <c r="MUI277" s="287"/>
      <c r="MUJ277" s="287"/>
      <c r="MUK277" s="287"/>
      <c r="MUL277" s="287"/>
      <c r="MUM277" s="287"/>
      <c r="MUN277" s="287"/>
      <c r="MUO277" s="287"/>
      <c r="MUP277" s="287"/>
      <c r="MUQ277" s="287"/>
      <c r="MUR277" s="287"/>
      <c r="MUS277" s="287"/>
      <c r="MUT277" s="287"/>
      <c r="MUU277" s="287"/>
      <c r="MUV277" s="287"/>
      <c r="MUW277" s="287"/>
      <c r="MUX277" s="287"/>
      <c r="MUY277" s="287"/>
      <c r="MUZ277" s="287"/>
      <c r="MVA277" s="287"/>
      <c r="MVB277" s="287"/>
      <c r="MVC277" s="287"/>
      <c r="MVD277" s="287"/>
      <c r="MVE277" s="287"/>
      <c r="MVF277" s="287"/>
      <c r="MVG277" s="287"/>
      <c r="MVH277" s="287"/>
      <c r="MVI277" s="287"/>
      <c r="MVJ277" s="287"/>
      <c r="MVK277" s="287"/>
      <c r="MVL277" s="287"/>
      <c r="MVM277" s="287"/>
      <c r="MVN277" s="287"/>
      <c r="MVO277" s="287"/>
      <c r="MVP277" s="287"/>
      <c r="MVQ277" s="287"/>
      <c r="MVR277" s="287"/>
      <c r="MVS277" s="287"/>
      <c r="MVT277" s="287"/>
      <c r="MVU277" s="287"/>
      <c r="MVV277" s="287"/>
      <c r="MVW277" s="287"/>
      <c r="MVX277" s="287"/>
      <c r="MVY277" s="287"/>
      <c r="MVZ277" s="287"/>
      <c r="MWA277" s="287"/>
      <c r="MWB277" s="287"/>
      <c r="MWC277" s="287"/>
      <c r="MWD277" s="287"/>
      <c r="MWE277" s="287"/>
      <c r="MWF277" s="287"/>
      <c r="MWG277" s="287"/>
      <c r="MWH277" s="287"/>
      <c r="MWI277" s="287"/>
      <c r="MWJ277" s="287"/>
      <c r="MWK277" s="287"/>
      <c r="MWL277" s="287"/>
      <c r="MWM277" s="287"/>
      <c r="MWN277" s="287"/>
      <c r="MWO277" s="287"/>
      <c r="MWP277" s="287"/>
      <c r="MWQ277" s="287"/>
      <c r="MWR277" s="287"/>
      <c r="MWS277" s="287"/>
      <c r="MWT277" s="287"/>
      <c r="MWU277" s="287"/>
      <c r="MWV277" s="287"/>
      <c r="MWW277" s="287"/>
      <c r="MWX277" s="287"/>
      <c r="MWY277" s="287"/>
      <c r="MWZ277" s="287"/>
      <c r="MXA277" s="287"/>
      <c r="MXB277" s="287"/>
      <c r="MXC277" s="287"/>
      <c r="MXD277" s="287"/>
      <c r="MXE277" s="287"/>
      <c r="MXF277" s="287"/>
      <c r="MXG277" s="287"/>
      <c r="MXH277" s="287"/>
      <c r="MXI277" s="287"/>
      <c r="MXJ277" s="287"/>
      <c r="MXK277" s="287"/>
      <c r="MXL277" s="287"/>
      <c r="MXM277" s="287"/>
      <c r="MXN277" s="287"/>
      <c r="MXO277" s="287"/>
      <c r="MXP277" s="287"/>
      <c r="MXQ277" s="287"/>
      <c r="MXR277" s="287"/>
      <c r="MXS277" s="287"/>
      <c r="MXT277" s="287"/>
      <c r="MXU277" s="287"/>
      <c r="MXV277" s="287"/>
      <c r="MXW277" s="287"/>
      <c r="MXX277" s="287"/>
      <c r="MXY277" s="287"/>
      <c r="MXZ277" s="287"/>
      <c r="MYA277" s="287"/>
      <c r="MYB277" s="287"/>
      <c r="MYC277" s="287"/>
      <c r="MYD277" s="287"/>
      <c r="MYE277" s="287"/>
      <c r="MYF277" s="287"/>
      <c r="MYG277" s="287"/>
      <c r="MYH277" s="287"/>
      <c r="MYI277" s="287"/>
      <c r="MYJ277" s="287"/>
      <c r="MYK277" s="287"/>
      <c r="MYL277" s="287"/>
      <c r="MYM277" s="287"/>
      <c r="MYN277" s="287"/>
      <c r="MYO277" s="287"/>
      <c r="MYP277" s="287"/>
      <c r="MYQ277" s="287"/>
      <c r="MYR277" s="287"/>
      <c r="MYS277" s="287"/>
      <c r="MYT277" s="287"/>
      <c r="MYU277" s="287"/>
      <c r="MYV277" s="287"/>
      <c r="MYW277" s="287"/>
      <c r="MYX277" s="287"/>
      <c r="MYY277" s="287"/>
      <c r="MYZ277" s="287"/>
      <c r="MZA277" s="287"/>
      <c r="MZB277" s="287"/>
      <c r="MZC277" s="287"/>
      <c r="MZD277" s="287"/>
      <c r="MZE277" s="287"/>
      <c r="MZF277" s="287"/>
      <c r="MZG277" s="287"/>
      <c r="MZH277" s="287"/>
      <c r="MZI277" s="287"/>
      <c r="MZJ277" s="287"/>
      <c r="MZK277" s="287"/>
      <c r="MZL277" s="287"/>
      <c r="MZM277" s="287"/>
      <c r="MZN277" s="287"/>
      <c r="MZO277" s="287"/>
      <c r="MZP277" s="287"/>
      <c r="MZQ277" s="287"/>
      <c r="MZR277" s="287"/>
      <c r="MZS277" s="287"/>
      <c r="MZT277" s="287"/>
      <c r="MZU277" s="287"/>
      <c r="MZV277" s="287"/>
      <c r="MZW277" s="287"/>
      <c r="MZX277" s="287"/>
      <c r="MZY277" s="287"/>
      <c r="MZZ277" s="287"/>
      <c r="NAA277" s="287"/>
      <c r="NAB277" s="287"/>
      <c r="NAC277" s="287"/>
      <c r="NAD277" s="287"/>
      <c r="NAE277" s="287"/>
      <c r="NAF277" s="287"/>
      <c r="NAG277" s="287"/>
      <c r="NAH277" s="287"/>
      <c r="NAI277" s="287"/>
      <c r="NAJ277" s="287"/>
      <c r="NAK277" s="287"/>
      <c r="NAL277" s="287"/>
      <c r="NAM277" s="287"/>
      <c r="NAN277" s="287"/>
      <c r="NAO277" s="287"/>
      <c r="NAP277" s="287"/>
      <c r="NAQ277" s="287"/>
      <c r="NAR277" s="287"/>
      <c r="NAS277" s="287"/>
      <c r="NAT277" s="287"/>
      <c r="NAU277" s="287"/>
      <c r="NAV277" s="287"/>
      <c r="NAW277" s="287"/>
      <c r="NAX277" s="287"/>
      <c r="NAY277" s="287"/>
      <c r="NAZ277" s="287"/>
      <c r="NBA277" s="287"/>
      <c r="NBB277" s="287"/>
      <c r="NBC277" s="287"/>
      <c r="NBD277" s="287"/>
      <c r="NBE277" s="287"/>
      <c r="NBF277" s="287"/>
      <c r="NBG277" s="287"/>
      <c r="NBH277" s="287"/>
      <c r="NBI277" s="287"/>
      <c r="NBJ277" s="287"/>
      <c r="NBK277" s="287"/>
      <c r="NBL277" s="287"/>
      <c r="NBM277" s="287"/>
      <c r="NBN277" s="287"/>
      <c r="NBO277" s="287"/>
      <c r="NBP277" s="287"/>
      <c r="NBQ277" s="287"/>
      <c r="NBR277" s="287"/>
      <c r="NBS277" s="287"/>
      <c r="NBT277" s="287"/>
      <c r="NBU277" s="287"/>
      <c r="NBV277" s="287"/>
      <c r="NBW277" s="287"/>
      <c r="NBX277" s="287"/>
      <c r="NBY277" s="287"/>
      <c r="NBZ277" s="287"/>
      <c r="NCA277" s="287"/>
      <c r="NCB277" s="287"/>
      <c r="NCC277" s="287"/>
      <c r="NCD277" s="287"/>
      <c r="NCE277" s="287"/>
      <c r="NCF277" s="287"/>
      <c r="NCG277" s="287"/>
      <c r="NCH277" s="287"/>
      <c r="NCI277" s="287"/>
      <c r="NCJ277" s="287"/>
      <c r="NCK277" s="287"/>
      <c r="NCL277" s="287"/>
      <c r="NCM277" s="287"/>
      <c r="NCN277" s="287"/>
      <c r="NCO277" s="287"/>
      <c r="NCP277" s="287"/>
      <c r="NCQ277" s="287"/>
      <c r="NCR277" s="287"/>
      <c r="NCS277" s="287"/>
      <c r="NCT277" s="287"/>
      <c r="NCU277" s="287"/>
      <c r="NCV277" s="287"/>
      <c r="NCW277" s="287"/>
      <c r="NCX277" s="287"/>
      <c r="NCY277" s="287"/>
      <c r="NCZ277" s="287"/>
      <c r="NDA277" s="287"/>
      <c r="NDB277" s="287"/>
      <c r="NDC277" s="287"/>
      <c r="NDD277" s="287"/>
      <c r="NDE277" s="287"/>
      <c r="NDF277" s="287"/>
      <c r="NDG277" s="287"/>
      <c r="NDH277" s="287"/>
      <c r="NDI277" s="287"/>
      <c r="NDJ277" s="287"/>
      <c r="NDK277" s="287"/>
      <c r="NDL277" s="287"/>
      <c r="NDM277" s="287"/>
      <c r="NDN277" s="287"/>
      <c r="NDO277" s="287"/>
      <c r="NDP277" s="287"/>
      <c r="NDQ277" s="287"/>
      <c r="NDR277" s="287"/>
      <c r="NDS277" s="287"/>
      <c r="NDT277" s="287"/>
      <c r="NDU277" s="287"/>
      <c r="NDV277" s="287"/>
      <c r="NDW277" s="287"/>
      <c r="NDX277" s="287"/>
      <c r="NDY277" s="287"/>
      <c r="NDZ277" s="287"/>
      <c r="NEA277" s="287"/>
      <c r="NEB277" s="287"/>
      <c r="NEC277" s="287"/>
      <c r="NED277" s="287"/>
      <c r="NEE277" s="287"/>
      <c r="NEF277" s="287"/>
      <c r="NEG277" s="287"/>
      <c r="NEH277" s="287"/>
      <c r="NEI277" s="287"/>
      <c r="NEJ277" s="287"/>
      <c r="NEK277" s="287"/>
      <c r="NEL277" s="287"/>
      <c r="NEM277" s="287"/>
      <c r="NEN277" s="287"/>
      <c r="NEO277" s="287"/>
      <c r="NEP277" s="287"/>
      <c r="NEQ277" s="287"/>
      <c r="NER277" s="287"/>
      <c r="NES277" s="287"/>
      <c r="NET277" s="287"/>
      <c r="NEU277" s="287"/>
      <c r="NEV277" s="287"/>
      <c r="NEW277" s="287"/>
      <c r="NEX277" s="287"/>
      <c r="NEY277" s="287"/>
      <c r="NEZ277" s="287"/>
      <c r="NFA277" s="287"/>
      <c r="NFB277" s="287"/>
      <c r="NFC277" s="287"/>
      <c r="NFD277" s="287"/>
      <c r="NFE277" s="287"/>
      <c r="NFF277" s="287"/>
      <c r="NFG277" s="287"/>
      <c r="NFH277" s="287"/>
      <c r="NFI277" s="287"/>
      <c r="NFJ277" s="287"/>
      <c r="NFK277" s="287"/>
      <c r="NFL277" s="287"/>
      <c r="NFM277" s="287"/>
      <c r="NFN277" s="287"/>
      <c r="NFO277" s="287"/>
      <c r="NFP277" s="287"/>
      <c r="NFQ277" s="287"/>
      <c r="NFR277" s="287"/>
      <c r="NFS277" s="287"/>
      <c r="NFT277" s="287"/>
      <c r="NFU277" s="287"/>
      <c r="NFV277" s="287"/>
      <c r="NFW277" s="287"/>
      <c r="NFX277" s="287"/>
      <c r="NFY277" s="287"/>
      <c r="NFZ277" s="287"/>
      <c r="NGA277" s="287"/>
      <c r="NGB277" s="287"/>
      <c r="NGC277" s="287"/>
      <c r="NGD277" s="287"/>
      <c r="NGE277" s="287"/>
      <c r="NGF277" s="287"/>
      <c r="NGG277" s="287"/>
      <c r="NGH277" s="287"/>
      <c r="NGI277" s="287"/>
      <c r="NGJ277" s="287"/>
      <c r="NGK277" s="287"/>
      <c r="NGL277" s="287"/>
      <c r="NGM277" s="287"/>
      <c r="NGN277" s="287"/>
      <c r="NGO277" s="287"/>
      <c r="NGP277" s="287"/>
      <c r="NGQ277" s="287"/>
      <c r="NGR277" s="287"/>
      <c r="NGS277" s="287"/>
      <c r="NGT277" s="287"/>
      <c r="NGU277" s="287"/>
      <c r="NGV277" s="287"/>
      <c r="NGW277" s="287"/>
      <c r="NGX277" s="287"/>
      <c r="NGY277" s="287"/>
      <c r="NGZ277" s="287"/>
      <c r="NHA277" s="287"/>
      <c r="NHB277" s="287"/>
      <c r="NHC277" s="287"/>
      <c r="NHD277" s="287"/>
      <c r="NHE277" s="287"/>
      <c r="NHF277" s="287"/>
      <c r="NHG277" s="287"/>
      <c r="NHH277" s="287"/>
      <c r="NHI277" s="287"/>
      <c r="NHJ277" s="287"/>
      <c r="NHK277" s="287"/>
      <c r="NHL277" s="287"/>
      <c r="NHM277" s="287"/>
      <c r="NHN277" s="287"/>
      <c r="NHO277" s="287"/>
      <c r="NHP277" s="287"/>
      <c r="NHQ277" s="287"/>
      <c r="NHR277" s="287"/>
      <c r="NHS277" s="287"/>
      <c r="NHT277" s="287"/>
      <c r="NHU277" s="287"/>
      <c r="NHV277" s="287"/>
      <c r="NHW277" s="287"/>
      <c r="NHX277" s="287"/>
      <c r="NHY277" s="287"/>
      <c r="NHZ277" s="287"/>
      <c r="NIA277" s="287"/>
      <c r="NIB277" s="287"/>
      <c r="NIC277" s="287"/>
      <c r="NID277" s="287"/>
      <c r="NIE277" s="287"/>
      <c r="NIF277" s="287"/>
      <c r="NIG277" s="287"/>
      <c r="NIH277" s="287"/>
      <c r="NII277" s="287"/>
      <c r="NIJ277" s="287"/>
      <c r="NIK277" s="287"/>
      <c r="NIL277" s="287"/>
      <c r="NIM277" s="287"/>
      <c r="NIN277" s="287"/>
      <c r="NIO277" s="287"/>
      <c r="NIP277" s="287"/>
      <c r="NIQ277" s="287"/>
      <c r="NIR277" s="287"/>
      <c r="NIS277" s="287"/>
      <c r="NIT277" s="287"/>
      <c r="NIU277" s="287"/>
      <c r="NIV277" s="287"/>
      <c r="NIW277" s="287"/>
      <c r="NIX277" s="287"/>
      <c r="NIY277" s="287"/>
      <c r="NIZ277" s="287"/>
      <c r="NJA277" s="287"/>
      <c r="NJB277" s="287"/>
      <c r="NJC277" s="287"/>
      <c r="NJD277" s="287"/>
      <c r="NJE277" s="287"/>
      <c r="NJF277" s="287"/>
      <c r="NJG277" s="287"/>
      <c r="NJH277" s="287"/>
      <c r="NJI277" s="287"/>
      <c r="NJJ277" s="287"/>
      <c r="NJK277" s="287"/>
      <c r="NJL277" s="287"/>
      <c r="NJM277" s="287"/>
      <c r="NJN277" s="287"/>
      <c r="NJO277" s="287"/>
      <c r="NJP277" s="287"/>
      <c r="NJQ277" s="287"/>
      <c r="NJR277" s="287"/>
      <c r="NJS277" s="287"/>
      <c r="NJT277" s="287"/>
      <c r="NJU277" s="287"/>
      <c r="NJV277" s="287"/>
      <c r="NJW277" s="287"/>
      <c r="NJX277" s="287"/>
      <c r="NJY277" s="287"/>
      <c r="NJZ277" s="287"/>
      <c r="NKA277" s="287"/>
      <c r="NKB277" s="287"/>
      <c r="NKC277" s="287"/>
      <c r="NKD277" s="287"/>
      <c r="NKE277" s="287"/>
      <c r="NKF277" s="287"/>
      <c r="NKG277" s="287"/>
      <c r="NKH277" s="287"/>
      <c r="NKI277" s="287"/>
      <c r="NKJ277" s="287"/>
      <c r="NKK277" s="287"/>
      <c r="NKL277" s="287"/>
      <c r="NKM277" s="287"/>
      <c r="NKN277" s="287"/>
      <c r="NKO277" s="287"/>
      <c r="NKP277" s="287"/>
      <c r="NKQ277" s="287"/>
      <c r="NKR277" s="287"/>
      <c r="NKS277" s="287"/>
      <c r="NKT277" s="287"/>
      <c r="NKU277" s="287"/>
      <c r="NKV277" s="287"/>
      <c r="NKW277" s="287"/>
      <c r="NKX277" s="287"/>
      <c r="NKY277" s="287"/>
      <c r="NKZ277" s="287"/>
      <c r="NLA277" s="287"/>
      <c r="NLB277" s="287"/>
      <c r="NLC277" s="287"/>
      <c r="NLD277" s="287"/>
      <c r="NLE277" s="287"/>
      <c r="NLF277" s="287"/>
      <c r="NLG277" s="287"/>
      <c r="NLH277" s="287"/>
      <c r="NLI277" s="287"/>
      <c r="NLJ277" s="287"/>
      <c r="NLK277" s="287"/>
      <c r="NLL277" s="287"/>
      <c r="NLM277" s="287"/>
      <c r="NLN277" s="287"/>
      <c r="NLO277" s="287"/>
      <c r="NLP277" s="287"/>
      <c r="NLQ277" s="287"/>
      <c r="NLR277" s="287"/>
      <c r="NLS277" s="287"/>
      <c r="NLT277" s="287"/>
      <c r="NLU277" s="287"/>
      <c r="NLV277" s="287"/>
      <c r="NLW277" s="287"/>
      <c r="NLX277" s="287"/>
      <c r="NLY277" s="287"/>
      <c r="NLZ277" s="287"/>
      <c r="NMA277" s="287"/>
      <c r="NMB277" s="287"/>
      <c r="NMC277" s="287"/>
      <c r="NMD277" s="287"/>
      <c r="NME277" s="287"/>
      <c r="NMF277" s="287"/>
      <c r="NMG277" s="287"/>
      <c r="NMH277" s="287"/>
      <c r="NMI277" s="287"/>
      <c r="NMJ277" s="287"/>
      <c r="NMK277" s="287"/>
      <c r="NML277" s="287"/>
      <c r="NMM277" s="287"/>
      <c r="NMN277" s="287"/>
      <c r="NMO277" s="287"/>
      <c r="NMP277" s="287"/>
      <c r="NMQ277" s="287"/>
      <c r="NMR277" s="287"/>
      <c r="NMS277" s="287"/>
      <c r="NMT277" s="287"/>
      <c r="NMU277" s="287"/>
      <c r="NMV277" s="287"/>
      <c r="NMW277" s="287"/>
      <c r="NMX277" s="287"/>
      <c r="NMY277" s="287"/>
      <c r="NMZ277" s="287"/>
      <c r="NNA277" s="287"/>
      <c r="NNB277" s="287"/>
      <c r="NNC277" s="287"/>
      <c r="NND277" s="287"/>
      <c r="NNE277" s="287"/>
      <c r="NNF277" s="287"/>
      <c r="NNG277" s="287"/>
      <c r="NNH277" s="287"/>
      <c r="NNI277" s="287"/>
      <c r="NNJ277" s="287"/>
      <c r="NNK277" s="287"/>
      <c r="NNL277" s="287"/>
      <c r="NNM277" s="287"/>
      <c r="NNN277" s="287"/>
      <c r="NNO277" s="287"/>
      <c r="NNP277" s="287"/>
      <c r="NNQ277" s="287"/>
      <c r="NNR277" s="287"/>
      <c r="NNS277" s="287"/>
      <c r="NNT277" s="287"/>
      <c r="NNU277" s="287"/>
      <c r="NNV277" s="287"/>
      <c r="NNW277" s="287"/>
      <c r="NNX277" s="287"/>
      <c r="NNY277" s="287"/>
      <c r="NNZ277" s="287"/>
      <c r="NOA277" s="287"/>
      <c r="NOB277" s="287"/>
      <c r="NOC277" s="287"/>
      <c r="NOD277" s="287"/>
      <c r="NOE277" s="287"/>
      <c r="NOF277" s="287"/>
      <c r="NOG277" s="287"/>
      <c r="NOH277" s="287"/>
      <c r="NOI277" s="287"/>
      <c r="NOJ277" s="287"/>
      <c r="NOK277" s="287"/>
      <c r="NOL277" s="287"/>
      <c r="NOM277" s="287"/>
      <c r="NON277" s="287"/>
      <c r="NOO277" s="287"/>
      <c r="NOP277" s="287"/>
      <c r="NOQ277" s="287"/>
      <c r="NOR277" s="287"/>
      <c r="NOS277" s="287"/>
      <c r="NOT277" s="287"/>
      <c r="NOU277" s="287"/>
      <c r="NOV277" s="287"/>
      <c r="NOW277" s="287"/>
      <c r="NOX277" s="287"/>
      <c r="NOY277" s="287"/>
      <c r="NOZ277" s="287"/>
      <c r="NPA277" s="287"/>
      <c r="NPB277" s="287"/>
      <c r="NPC277" s="287"/>
      <c r="NPD277" s="287"/>
      <c r="NPE277" s="287"/>
      <c r="NPF277" s="287"/>
      <c r="NPG277" s="287"/>
      <c r="NPH277" s="287"/>
      <c r="NPI277" s="287"/>
      <c r="NPJ277" s="287"/>
      <c r="NPK277" s="287"/>
      <c r="NPL277" s="287"/>
      <c r="NPM277" s="287"/>
      <c r="NPN277" s="287"/>
      <c r="NPO277" s="287"/>
      <c r="NPP277" s="287"/>
      <c r="NPQ277" s="287"/>
      <c r="NPR277" s="287"/>
      <c r="NPS277" s="287"/>
      <c r="NPT277" s="287"/>
      <c r="NPU277" s="287"/>
      <c r="NPV277" s="287"/>
      <c r="NPW277" s="287"/>
      <c r="NPX277" s="287"/>
      <c r="NPY277" s="287"/>
      <c r="NPZ277" s="287"/>
      <c r="NQA277" s="287"/>
      <c r="NQB277" s="287"/>
      <c r="NQC277" s="287"/>
      <c r="NQD277" s="287"/>
      <c r="NQE277" s="287"/>
      <c r="NQF277" s="287"/>
      <c r="NQG277" s="287"/>
      <c r="NQH277" s="287"/>
      <c r="NQI277" s="287"/>
      <c r="NQJ277" s="287"/>
      <c r="NQK277" s="287"/>
      <c r="NQL277" s="287"/>
      <c r="NQM277" s="287"/>
      <c r="NQN277" s="287"/>
      <c r="NQO277" s="287"/>
      <c r="NQP277" s="287"/>
      <c r="NQQ277" s="287"/>
      <c r="NQR277" s="287"/>
      <c r="NQS277" s="287"/>
      <c r="NQT277" s="287"/>
      <c r="NQU277" s="287"/>
      <c r="NQV277" s="287"/>
      <c r="NQW277" s="287"/>
      <c r="NQX277" s="287"/>
      <c r="NQY277" s="287"/>
      <c r="NQZ277" s="287"/>
      <c r="NRA277" s="287"/>
      <c r="NRB277" s="287"/>
      <c r="NRC277" s="287"/>
      <c r="NRD277" s="287"/>
      <c r="NRE277" s="287"/>
      <c r="NRF277" s="287"/>
      <c r="NRG277" s="287"/>
      <c r="NRH277" s="287"/>
      <c r="NRI277" s="287"/>
      <c r="NRJ277" s="287"/>
      <c r="NRK277" s="287"/>
      <c r="NRL277" s="287"/>
      <c r="NRM277" s="287"/>
      <c r="NRN277" s="287"/>
      <c r="NRO277" s="287"/>
      <c r="NRP277" s="287"/>
      <c r="NRQ277" s="287"/>
      <c r="NRR277" s="287"/>
      <c r="NRS277" s="287"/>
      <c r="NRT277" s="287"/>
      <c r="NRU277" s="287"/>
      <c r="NRV277" s="287"/>
      <c r="NRW277" s="287"/>
      <c r="NRX277" s="287"/>
      <c r="NRY277" s="287"/>
      <c r="NRZ277" s="287"/>
      <c r="NSA277" s="287"/>
      <c r="NSB277" s="287"/>
      <c r="NSC277" s="287"/>
      <c r="NSD277" s="287"/>
      <c r="NSE277" s="287"/>
      <c r="NSF277" s="287"/>
      <c r="NSG277" s="287"/>
      <c r="NSH277" s="287"/>
      <c r="NSI277" s="287"/>
      <c r="NSJ277" s="287"/>
      <c r="NSK277" s="287"/>
      <c r="NSL277" s="287"/>
      <c r="NSM277" s="287"/>
      <c r="NSN277" s="287"/>
      <c r="NSO277" s="287"/>
      <c r="NSP277" s="287"/>
      <c r="NSQ277" s="287"/>
      <c r="NSR277" s="287"/>
      <c r="NSS277" s="287"/>
      <c r="NST277" s="287"/>
      <c r="NSU277" s="287"/>
      <c r="NSV277" s="287"/>
      <c r="NSW277" s="287"/>
      <c r="NSX277" s="287"/>
      <c r="NSY277" s="287"/>
      <c r="NSZ277" s="287"/>
      <c r="NTA277" s="287"/>
      <c r="NTB277" s="287"/>
      <c r="NTC277" s="287"/>
      <c r="NTD277" s="287"/>
      <c r="NTE277" s="287"/>
      <c r="NTF277" s="287"/>
      <c r="NTG277" s="287"/>
      <c r="NTH277" s="287"/>
      <c r="NTI277" s="287"/>
      <c r="NTJ277" s="287"/>
      <c r="NTK277" s="287"/>
      <c r="NTL277" s="287"/>
      <c r="NTM277" s="287"/>
      <c r="NTN277" s="287"/>
      <c r="NTO277" s="287"/>
      <c r="NTP277" s="287"/>
      <c r="NTQ277" s="287"/>
      <c r="NTR277" s="287"/>
      <c r="NTS277" s="287"/>
      <c r="NTT277" s="287"/>
      <c r="NTU277" s="287"/>
      <c r="NTV277" s="287"/>
      <c r="NTW277" s="287"/>
      <c r="NTX277" s="287"/>
      <c r="NTY277" s="287"/>
      <c r="NTZ277" s="287"/>
      <c r="NUA277" s="287"/>
      <c r="NUB277" s="287"/>
      <c r="NUC277" s="287"/>
      <c r="NUD277" s="287"/>
      <c r="NUE277" s="287"/>
      <c r="NUF277" s="287"/>
      <c r="NUG277" s="287"/>
      <c r="NUH277" s="287"/>
      <c r="NUI277" s="287"/>
      <c r="NUJ277" s="287"/>
      <c r="NUK277" s="287"/>
      <c r="NUL277" s="287"/>
      <c r="NUM277" s="287"/>
      <c r="NUN277" s="287"/>
      <c r="NUO277" s="287"/>
      <c r="NUP277" s="287"/>
      <c r="NUQ277" s="287"/>
      <c r="NUR277" s="287"/>
      <c r="NUS277" s="287"/>
      <c r="NUT277" s="287"/>
      <c r="NUU277" s="287"/>
      <c r="NUV277" s="287"/>
      <c r="NUW277" s="287"/>
      <c r="NUX277" s="287"/>
      <c r="NUY277" s="287"/>
      <c r="NUZ277" s="287"/>
      <c r="NVA277" s="287"/>
      <c r="NVB277" s="287"/>
      <c r="NVC277" s="287"/>
      <c r="NVD277" s="287"/>
      <c r="NVE277" s="287"/>
      <c r="NVF277" s="287"/>
      <c r="NVG277" s="287"/>
      <c r="NVH277" s="287"/>
      <c r="NVI277" s="287"/>
      <c r="NVJ277" s="287"/>
      <c r="NVK277" s="287"/>
      <c r="NVL277" s="287"/>
      <c r="NVM277" s="287"/>
      <c r="NVN277" s="287"/>
      <c r="NVO277" s="287"/>
      <c r="NVP277" s="287"/>
      <c r="NVQ277" s="287"/>
      <c r="NVR277" s="287"/>
      <c r="NVS277" s="287"/>
      <c r="NVT277" s="287"/>
      <c r="NVU277" s="287"/>
      <c r="NVV277" s="287"/>
      <c r="NVW277" s="287"/>
      <c r="NVX277" s="287"/>
      <c r="NVY277" s="287"/>
      <c r="NVZ277" s="287"/>
      <c r="NWA277" s="287"/>
      <c r="NWB277" s="287"/>
      <c r="NWC277" s="287"/>
      <c r="NWD277" s="287"/>
      <c r="NWE277" s="287"/>
      <c r="NWF277" s="287"/>
      <c r="NWG277" s="287"/>
      <c r="NWH277" s="287"/>
      <c r="NWI277" s="287"/>
      <c r="NWJ277" s="287"/>
      <c r="NWK277" s="287"/>
      <c r="NWL277" s="287"/>
      <c r="NWM277" s="287"/>
      <c r="NWN277" s="287"/>
      <c r="NWO277" s="287"/>
      <c r="NWP277" s="287"/>
      <c r="NWQ277" s="287"/>
      <c r="NWR277" s="287"/>
      <c r="NWS277" s="287"/>
      <c r="NWT277" s="287"/>
      <c r="NWU277" s="287"/>
      <c r="NWV277" s="287"/>
      <c r="NWW277" s="287"/>
      <c r="NWX277" s="287"/>
      <c r="NWY277" s="287"/>
      <c r="NWZ277" s="287"/>
      <c r="NXA277" s="287"/>
      <c r="NXB277" s="287"/>
      <c r="NXC277" s="287"/>
      <c r="NXD277" s="287"/>
      <c r="NXE277" s="287"/>
      <c r="NXF277" s="287"/>
      <c r="NXG277" s="287"/>
      <c r="NXH277" s="287"/>
      <c r="NXI277" s="287"/>
      <c r="NXJ277" s="287"/>
      <c r="NXK277" s="287"/>
      <c r="NXL277" s="287"/>
      <c r="NXM277" s="287"/>
      <c r="NXN277" s="287"/>
      <c r="NXO277" s="287"/>
      <c r="NXP277" s="287"/>
      <c r="NXQ277" s="287"/>
      <c r="NXR277" s="287"/>
      <c r="NXS277" s="287"/>
      <c r="NXT277" s="287"/>
      <c r="NXU277" s="287"/>
      <c r="NXV277" s="287"/>
      <c r="NXW277" s="287"/>
      <c r="NXX277" s="287"/>
      <c r="NXY277" s="287"/>
      <c r="NXZ277" s="287"/>
      <c r="NYA277" s="287"/>
      <c r="NYB277" s="287"/>
      <c r="NYC277" s="287"/>
      <c r="NYD277" s="287"/>
      <c r="NYE277" s="287"/>
      <c r="NYF277" s="287"/>
      <c r="NYG277" s="287"/>
      <c r="NYH277" s="287"/>
      <c r="NYI277" s="287"/>
      <c r="NYJ277" s="287"/>
      <c r="NYK277" s="287"/>
      <c r="NYL277" s="287"/>
      <c r="NYM277" s="287"/>
      <c r="NYN277" s="287"/>
      <c r="NYO277" s="287"/>
      <c r="NYP277" s="287"/>
      <c r="NYQ277" s="287"/>
      <c r="NYR277" s="287"/>
      <c r="NYS277" s="287"/>
      <c r="NYT277" s="287"/>
      <c r="NYU277" s="287"/>
      <c r="NYV277" s="287"/>
      <c r="NYW277" s="287"/>
      <c r="NYX277" s="287"/>
      <c r="NYY277" s="287"/>
      <c r="NYZ277" s="287"/>
      <c r="NZA277" s="287"/>
      <c r="NZB277" s="287"/>
      <c r="NZC277" s="287"/>
      <c r="NZD277" s="287"/>
      <c r="NZE277" s="287"/>
      <c r="NZF277" s="287"/>
      <c r="NZG277" s="287"/>
      <c r="NZH277" s="287"/>
      <c r="NZI277" s="287"/>
      <c r="NZJ277" s="287"/>
      <c r="NZK277" s="287"/>
      <c r="NZL277" s="287"/>
      <c r="NZM277" s="287"/>
      <c r="NZN277" s="287"/>
      <c r="NZO277" s="287"/>
      <c r="NZP277" s="287"/>
      <c r="NZQ277" s="287"/>
      <c r="NZR277" s="287"/>
      <c r="NZS277" s="287"/>
      <c r="NZT277" s="287"/>
      <c r="NZU277" s="287"/>
      <c r="NZV277" s="287"/>
      <c r="NZW277" s="287"/>
      <c r="NZX277" s="287"/>
      <c r="NZY277" s="287"/>
      <c r="NZZ277" s="287"/>
      <c r="OAA277" s="287"/>
      <c r="OAB277" s="287"/>
      <c r="OAC277" s="287"/>
      <c r="OAD277" s="287"/>
      <c r="OAE277" s="287"/>
      <c r="OAF277" s="287"/>
      <c r="OAG277" s="287"/>
      <c r="OAH277" s="287"/>
      <c r="OAI277" s="287"/>
      <c r="OAJ277" s="287"/>
      <c r="OAK277" s="287"/>
      <c r="OAL277" s="287"/>
      <c r="OAM277" s="287"/>
      <c r="OAN277" s="287"/>
      <c r="OAO277" s="287"/>
      <c r="OAP277" s="287"/>
      <c r="OAQ277" s="287"/>
      <c r="OAR277" s="287"/>
      <c r="OAS277" s="287"/>
      <c r="OAT277" s="287"/>
      <c r="OAU277" s="287"/>
      <c r="OAV277" s="287"/>
      <c r="OAW277" s="287"/>
      <c r="OAX277" s="287"/>
      <c r="OAY277" s="287"/>
      <c r="OAZ277" s="287"/>
      <c r="OBA277" s="287"/>
      <c r="OBB277" s="287"/>
      <c r="OBC277" s="287"/>
      <c r="OBD277" s="287"/>
      <c r="OBE277" s="287"/>
      <c r="OBF277" s="287"/>
      <c r="OBG277" s="287"/>
      <c r="OBH277" s="287"/>
      <c r="OBI277" s="287"/>
      <c r="OBJ277" s="287"/>
      <c r="OBK277" s="287"/>
      <c r="OBL277" s="287"/>
      <c r="OBM277" s="287"/>
      <c r="OBN277" s="287"/>
      <c r="OBO277" s="287"/>
      <c r="OBP277" s="287"/>
      <c r="OBQ277" s="287"/>
      <c r="OBR277" s="287"/>
      <c r="OBS277" s="287"/>
      <c r="OBT277" s="287"/>
      <c r="OBU277" s="287"/>
      <c r="OBV277" s="287"/>
      <c r="OBW277" s="287"/>
      <c r="OBX277" s="287"/>
      <c r="OBY277" s="287"/>
      <c r="OBZ277" s="287"/>
      <c r="OCA277" s="287"/>
      <c r="OCB277" s="287"/>
      <c r="OCC277" s="287"/>
      <c r="OCD277" s="287"/>
      <c r="OCE277" s="287"/>
      <c r="OCF277" s="287"/>
      <c r="OCG277" s="287"/>
      <c r="OCH277" s="287"/>
      <c r="OCI277" s="287"/>
      <c r="OCJ277" s="287"/>
      <c r="OCK277" s="287"/>
      <c r="OCL277" s="287"/>
      <c r="OCM277" s="287"/>
      <c r="OCN277" s="287"/>
      <c r="OCO277" s="287"/>
      <c r="OCP277" s="287"/>
      <c r="OCQ277" s="287"/>
      <c r="OCR277" s="287"/>
      <c r="OCS277" s="287"/>
      <c r="OCT277" s="287"/>
      <c r="OCU277" s="287"/>
      <c r="OCV277" s="287"/>
      <c r="OCW277" s="287"/>
      <c r="OCX277" s="287"/>
      <c r="OCY277" s="287"/>
      <c r="OCZ277" s="287"/>
      <c r="ODA277" s="287"/>
      <c r="ODB277" s="287"/>
      <c r="ODC277" s="287"/>
      <c r="ODD277" s="287"/>
      <c r="ODE277" s="287"/>
      <c r="ODF277" s="287"/>
      <c r="ODG277" s="287"/>
      <c r="ODH277" s="287"/>
      <c r="ODI277" s="287"/>
      <c r="ODJ277" s="287"/>
      <c r="ODK277" s="287"/>
      <c r="ODL277" s="287"/>
      <c r="ODM277" s="287"/>
      <c r="ODN277" s="287"/>
      <c r="ODO277" s="287"/>
      <c r="ODP277" s="287"/>
      <c r="ODQ277" s="287"/>
      <c r="ODR277" s="287"/>
      <c r="ODS277" s="287"/>
      <c r="ODT277" s="287"/>
      <c r="ODU277" s="287"/>
      <c r="ODV277" s="287"/>
      <c r="ODW277" s="287"/>
      <c r="ODX277" s="287"/>
      <c r="ODY277" s="287"/>
      <c r="ODZ277" s="287"/>
      <c r="OEA277" s="287"/>
      <c r="OEB277" s="287"/>
      <c r="OEC277" s="287"/>
      <c r="OED277" s="287"/>
      <c r="OEE277" s="287"/>
      <c r="OEF277" s="287"/>
      <c r="OEG277" s="287"/>
      <c r="OEH277" s="287"/>
      <c r="OEI277" s="287"/>
      <c r="OEJ277" s="287"/>
      <c r="OEK277" s="287"/>
      <c r="OEL277" s="287"/>
      <c r="OEM277" s="287"/>
      <c r="OEN277" s="287"/>
      <c r="OEO277" s="287"/>
      <c r="OEP277" s="287"/>
      <c r="OEQ277" s="287"/>
      <c r="OER277" s="287"/>
      <c r="OES277" s="287"/>
      <c r="OET277" s="287"/>
      <c r="OEU277" s="287"/>
      <c r="OEV277" s="287"/>
      <c r="OEW277" s="287"/>
      <c r="OEX277" s="287"/>
      <c r="OEY277" s="287"/>
      <c r="OEZ277" s="287"/>
      <c r="OFA277" s="287"/>
      <c r="OFB277" s="287"/>
      <c r="OFC277" s="287"/>
      <c r="OFD277" s="287"/>
      <c r="OFE277" s="287"/>
      <c r="OFF277" s="287"/>
      <c r="OFG277" s="287"/>
      <c r="OFH277" s="287"/>
      <c r="OFI277" s="287"/>
      <c r="OFJ277" s="287"/>
      <c r="OFK277" s="287"/>
      <c r="OFL277" s="287"/>
      <c r="OFM277" s="287"/>
      <c r="OFN277" s="287"/>
      <c r="OFO277" s="287"/>
      <c r="OFP277" s="287"/>
      <c r="OFQ277" s="287"/>
      <c r="OFR277" s="287"/>
      <c r="OFS277" s="287"/>
      <c r="OFT277" s="287"/>
      <c r="OFU277" s="287"/>
      <c r="OFV277" s="287"/>
      <c r="OFW277" s="287"/>
      <c r="OFX277" s="287"/>
      <c r="OFY277" s="287"/>
      <c r="OFZ277" s="287"/>
      <c r="OGA277" s="287"/>
      <c r="OGB277" s="287"/>
      <c r="OGC277" s="287"/>
      <c r="OGD277" s="287"/>
      <c r="OGE277" s="287"/>
      <c r="OGF277" s="287"/>
      <c r="OGG277" s="287"/>
      <c r="OGH277" s="287"/>
      <c r="OGI277" s="287"/>
      <c r="OGJ277" s="287"/>
      <c r="OGK277" s="287"/>
      <c r="OGL277" s="287"/>
      <c r="OGM277" s="287"/>
      <c r="OGN277" s="287"/>
      <c r="OGO277" s="287"/>
      <c r="OGP277" s="287"/>
      <c r="OGQ277" s="287"/>
      <c r="OGR277" s="287"/>
      <c r="OGS277" s="287"/>
      <c r="OGT277" s="287"/>
      <c r="OGU277" s="287"/>
      <c r="OGV277" s="287"/>
      <c r="OGW277" s="287"/>
      <c r="OGX277" s="287"/>
      <c r="OGY277" s="287"/>
      <c r="OGZ277" s="287"/>
      <c r="OHA277" s="287"/>
      <c r="OHB277" s="287"/>
      <c r="OHC277" s="287"/>
      <c r="OHD277" s="287"/>
      <c r="OHE277" s="287"/>
      <c r="OHF277" s="287"/>
      <c r="OHG277" s="287"/>
      <c r="OHH277" s="287"/>
      <c r="OHI277" s="287"/>
      <c r="OHJ277" s="287"/>
      <c r="OHK277" s="287"/>
      <c r="OHL277" s="287"/>
      <c r="OHM277" s="287"/>
      <c r="OHN277" s="287"/>
      <c r="OHO277" s="287"/>
      <c r="OHP277" s="287"/>
      <c r="OHQ277" s="287"/>
      <c r="OHR277" s="287"/>
      <c r="OHS277" s="287"/>
      <c r="OHT277" s="287"/>
      <c r="OHU277" s="287"/>
      <c r="OHV277" s="287"/>
      <c r="OHW277" s="287"/>
      <c r="OHX277" s="287"/>
      <c r="OHY277" s="287"/>
      <c r="OHZ277" s="287"/>
      <c r="OIA277" s="287"/>
      <c r="OIB277" s="287"/>
      <c r="OIC277" s="287"/>
      <c r="OID277" s="287"/>
      <c r="OIE277" s="287"/>
      <c r="OIF277" s="287"/>
      <c r="OIG277" s="287"/>
      <c r="OIH277" s="287"/>
      <c r="OII277" s="287"/>
      <c r="OIJ277" s="287"/>
      <c r="OIK277" s="287"/>
      <c r="OIL277" s="287"/>
      <c r="OIM277" s="287"/>
      <c r="OIN277" s="287"/>
      <c r="OIO277" s="287"/>
      <c r="OIP277" s="287"/>
      <c r="OIQ277" s="287"/>
      <c r="OIR277" s="287"/>
      <c r="OIS277" s="287"/>
      <c r="OIT277" s="287"/>
      <c r="OIU277" s="287"/>
      <c r="OIV277" s="287"/>
      <c r="OIW277" s="287"/>
      <c r="OIX277" s="287"/>
      <c r="OIY277" s="287"/>
      <c r="OIZ277" s="287"/>
      <c r="OJA277" s="287"/>
      <c r="OJB277" s="287"/>
      <c r="OJC277" s="287"/>
      <c r="OJD277" s="287"/>
      <c r="OJE277" s="287"/>
      <c r="OJF277" s="287"/>
      <c r="OJG277" s="287"/>
      <c r="OJH277" s="287"/>
      <c r="OJI277" s="287"/>
      <c r="OJJ277" s="287"/>
      <c r="OJK277" s="287"/>
      <c r="OJL277" s="287"/>
      <c r="OJM277" s="287"/>
      <c r="OJN277" s="287"/>
      <c r="OJO277" s="287"/>
      <c r="OJP277" s="287"/>
      <c r="OJQ277" s="287"/>
      <c r="OJR277" s="287"/>
      <c r="OJS277" s="287"/>
      <c r="OJT277" s="287"/>
      <c r="OJU277" s="287"/>
      <c r="OJV277" s="287"/>
      <c r="OJW277" s="287"/>
      <c r="OJX277" s="287"/>
      <c r="OJY277" s="287"/>
      <c r="OJZ277" s="287"/>
      <c r="OKA277" s="287"/>
      <c r="OKB277" s="287"/>
      <c r="OKC277" s="287"/>
      <c r="OKD277" s="287"/>
      <c r="OKE277" s="287"/>
      <c r="OKF277" s="287"/>
      <c r="OKG277" s="287"/>
      <c r="OKH277" s="287"/>
      <c r="OKI277" s="287"/>
      <c r="OKJ277" s="287"/>
      <c r="OKK277" s="287"/>
      <c r="OKL277" s="287"/>
      <c r="OKM277" s="287"/>
      <c r="OKN277" s="287"/>
      <c r="OKO277" s="287"/>
      <c r="OKP277" s="287"/>
      <c r="OKQ277" s="287"/>
      <c r="OKR277" s="287"/>
      <c r="OKS277" s="287"/>
      <c r="OKT277" s="287"/>
      <c r="OKU277" s="287"/>
      <c r="OKV277" s="287"/>
      <c r="OKW277" s="287"/>
      <c r="OKX277" s="287"/>
      <c r="OKY277" s="287"/>
      <c r="OKZ277" s="287"/>
      <c r="OLA277" s="287"/>
      <c r="OLB277" s="287"/>
      <c r="OLC277" s="287"/>
      <c r="OLD277" s="287"/>
      <c r="OLE277" s="287"/>
      <c r="OLF277" s="287"/>
      <c r="OLG277" s="287"/>
      <c r="OLH277" s="287"/>
      <c r="OLI277" s="287"/>
      <c r="OLJ277" s="287"/>
      <c r="OLK277" s="287"/>
      <c r="OLL277" s="287"/>
      <c r="OLM277" s="287"/>
      <c r="OLN277" s="287"/>
      <c r="OLO277" s="287"/>
      <c r="OLP277" s="287"/>
      <c r="OLQ277" s="287"/>
      <c r="OLR277" s="287"/>
      <c r="OLS277" s="287"/>
      <c r="OLT277" s="287"/>
      <c r="OLU277" s="287"/>
      <c r="OLV277" s="287"/>
      <c r="OLW277" s="287"/>
      <c r="OLX277" s="287"/>
      <c r="OLY277" s="287"/>
      <c r="OLZ277" s="287"/>
      <c r="OMA277" s="287"/>
      <c r="OMB277" s="287"/>
      <c r="OMC277" s="287"/>
      <c r="OMD277" s="287"/>
      <c r="OME277" s="287"/>
      <c r="OMF277" s="287"/>
      <c r="OMG277" s="287"/>
      <c r="OMH277" s="287"/>
      <c r="OMI277" s="287"/>
      <c r="OMJ277" s="287"/>
      <c r="OMK277" s="287"/>
      <c r="OML277" s="287"/>
      <c r="OMM277" s="287"/>
      <c r="OMN277" s="287"/>
      <c r="OMO277" s="287"/>
      <c r="OMP277" s="287"/>
      <c r="OMQ277" s="287"/>
      <c r="OMR277" s="287"/>
      <c r="OMS277" s="287"/>
      <c r="OMT277" s="287"/>
      <c r="OMU277" s="287"/>
      <c r="OMV277" s="287"/>
      <c r="OMW277" s="287"/>
      <c r="OMX277" s="287"/>
      <c r="OMY277" s="287"/>
      <c r="OMZ277" s="287"/>
      <c r="ONA277" s="287"/>
      <c r="ONB277" s="287"/>
      <c r="ONC277" s="287"/>
      <c r="OND277" s="287"/>
      <c r="ONE277" s="287"/>
      <c r="ONF277" s="287"/>
      <c r="ONG277" s="287"/>
      <c r="ONH277" s="287"/>
      <c r="ONI277" s="287"/>
      <c r="ONJ277" s="287"/>
      <c r="ONK277" s="287"/>
      <c r="ONL277" s="287"/>
      <c r="ONM277" s="287"/>
      <c r="ONN277" s="287"/>
      <c r="ONO277" s="287"/>
      <c r="ONP277" s="287"/>
      <c r="ONQ277" s="287"/>
      <c r="ONR277" s="287"/>
      <c r="ONS277" s="287"/>
      <c r="ONT277" s="287"/>
      <c r="ONU277" s="287"/>
      <c r="ONV277" s="287"/>
      <c r="ONW277" s="287"/>
      <c r="ONX277" s="287"/>
      <c r="ONY277" s="287"/>
      <c r="ONZ277" s="287"/>
      <c r="OOA277" s="287"/>
      <c r="OOB277" s="287"/>
      <c r="OOC277" s="287"/>
      <c r="OOD277" s="287"/>
      <c r="OOE277" s="287"/>
      <c r="OOF277" s="287"/>
      <c r="OOG277" s="287"/>
      <c r="OOH277" s="287"/>
      <c r="OOI277" s="287"/>
      <c r="OOJ277" s="287"/>
      <c r="OOK277" s="287"/>
      <c r="OOL277" s="287"/>
      <c r="OOM277" s="287"/>
      <c r="OON277" s="287"/>
      <c r="OOO277" s="287"/>
      <c r="OOP277" s="287"/>
      <c r="OOQ277" s="287"/>
      <c r="OOR277" s="287"/>
      <c r="OOS277" s="287"/>
      <c r="OOT277" s="287"/>
      <c r="OOU277" s="287"/>
      <c r="OOV277" s="287"/>
      <c r="OOW277" s="287"/>
      <c r="OOX277" s="287"/>
      <c r="OOY277" s="287"/>
      <c r="OOZ277" s="287"/>
      <c r="OPA277" s="287"/>
      <c r="OPB277" s="287"/>
      <c r="OPC277" s="287"/>
      <c r="OPD277" s="287"/>
      <c r="OPE277" s="287"/>
      <c r="OPF277" s="287"/>
      <c r="OPG277" s="287"/>
      <c r="OPH277" s="287"/>
      <c r="OPI277" s="287"/>
      <c r="OPJ277" s="287"/>
      <c r="OPK277" s="287"/>
      <c r="OPL277" s="287"/>
      <c r="OPM277" s="287"/>
      <c r="OPN277" s="287"/>
      <c r="OPO277" s="287"/>
      <c r="OPP277" s="287"/>
      <c r="OPQ277" s="287"/>
      <c r="OPR277" s="287"/>
      <c r="OPS277" s="287"/>
      <c r="OPT277" s="287"/>
      <c r="OPU277" s="287"/>
      <c r="OPV277" s="287"/>
      <c r="OPW277" s="287"/>
      <c r="OPX277" s="287"/>
      <c r="OPY277" s="287"/>
      <c r="OPZ277" s="287"/>
      <c r="OQA277" s="287"/>
      <c r="OQB277" s="287"/>
      <c r="OQC277" s="287"/>
      <c r="OQD277" s="287"/>
      <c r="OQE277" s="287"/>
      <c r="OQF277" s="287"/>
      <c r="OQG277" s="287"/>
      <c r="OQH277" s="287"/>
      <c r="OQI277" s="287"/>
      <c r="OQJ277" s="287"/>
      <c r="OQK277" s="287"/>
      <c r="OQL277" s="287"/>
      <c r="OQM277" s="287"/>
      <c r="OQN277" s="287"/>
      <c r="OQO277" s="287"/>
      <c r="OQP277" s="287"/>
      <c r="OQQ277" s="287"/>
      <c r="OQR277" s="287"/>
      <c r="OQS277" s="287"/>
      <c r="OQT277" s="287"/>
      <c r="OQU277" s="287"/>
      <c r="OQV277" s="287"/>
      <c r="OQW277" s="287"/>
      <c r="OQX277" s="287"/>
      <c r="OQY277" s="287"/>
      <c r="OQZ277" s="287"/>
      <c r="ORA277" s="287"/>
      <c r="ORB277" s="287"/>
      <c r="ORC277" s="287"/>
      <c r="ORD277" s="287"/>
      <c r="ORE277" s="287"/>
      <c r="ORF277" s="287"/>
      <c r="ORG277" s="287"/>
      <c r="ORH277" s="287"/>
      <c r="ORI277" s="287"/>
      <c r="ORJ277" s="287"/>
      <c r="ORK277" s="287"/>
      <c r="ORL277" s="287"/>
      <c r="ORM277" s="287"/>
      <c r="ORN277" s="287"/>
      <c r="ORO277" s="287"/>
      <c r="ORP277" s="287"/>
      <c r="ORQ277" s="287"/>
      <c r="ORR277" s="287"/>
      <c r="ORS277" s="287"/>
      <c r="ORT277" s="287"/>
      <c r="ORU277" s="287"/>
      <c r="ORV277" s="287"/>
      <c r="ORW277" s="287"/>
      <c r="ORX277" s="287"/>
      <c r="ORY277" s="287"/>
      <c r="ORZ277" s="287"/>
      <c r="OSA277" s="287"/>
      <c r="OSB277" s="287"/>
      <c r="OSC277" s="287"/>
      <c r="OSD277" s="287"/>
      <c r="OSE277" s="287"/>
      <c r="OSF277" s="287"/>
      <c r="OSG277" s="287"/>
      <c r="OSH277" s="287"/>
      <c r="OSI277" s="287"/>
      <c r="OSJ277" s="287"/>
      <c r="OSK277" s="287"/>
      <c r="OSL277" s="287"/>
      <c r="OSM277" s="287"/>
      <c r="OSN277" s="287"/>
      <c r="OSO277" s="287"/>
      <c r="OSP277" s="287"/>
      <c r="OSQ277" s="287"/>
      <c r="OSR277" s="287"/>
      <c r="OSS277" s="287"/>
      <c r="OST277" s="287"/>
      <c r="OSU277" s="287"/>
      <c r="OSV277" s="287"/>
      <c r="OSW277" s="287"/>
      <c r="OSX277" s="287"/>
      <c r="OSY277" s="287"/>
      <c r="OSZ277" s="287"/>
      <c r="OTA277" s="287"/>
      <c r="OTB277" s="287"/>
      <c r="OTC277" s="287"/>
      <c r="OTD277" s="287"/>
      <c r="OTE277" s="287"/>
      <c r="OTF277" s="287"/>
      <c r="OTG277" s="287"/>
      <c r="OTH277" s="287"/>
      <c r="OTI277" s="287"/>
      <c r="OTJ277" s="287"/>
      <c r="OTK277" s="287"/>
      <c r="OTL277" s="287"/>
      <c r="OTM277" s="287"/>
      <c r="OTN277" s="287"/>
      <c r="OTO277" s="287"/>
      <c r="OTP277" s="287"/>
      <c r="OTQ277" s="287"/>
      <c r="OTR277" s="287"/>
      <c r="OTS277" s="287"/>
      <c r="OTT277" s="287"/>
      <c r="OTU277" s="287"/>
      <c r="OTV277" s="287"/>
      <c r="OTW277" s="287"/>
      <c r="OTX277" s="287"/>
      <c r="OTY277" s="287"/>
      <c r="OTZ277" s="287"/>
      <c r="OUA277" s="287"/>
      <c r="OUB277" s="287"/>
      <c r="OUC277" s="287"/>
      <c r="OUD277" s="287"/>
      <c r="OUE277" s="287"/>
      <c r="OUF277" s="287"/>
      <c r="OUG277" s="287"/>
      <c r="OUH277" s="287"/>
      <c r="OUI277" s="287"/>
      <c r="OUJ277" s="287"/>
      <c r="OUK277" s="287"/>
      <c r="OUL277" s="287"/>
      <c r="OUM277" s="287"/>
      <c r="OUN277" s="287"/>
      <c r="OUO277" s="287"/>
      <c r="OUP277" s="287"/>
      <c r="OUQ277" s="287"/>
      <c r="OUR277" s="287"/>
      <c r="OUS277" s="287"/>
      <c r="OUT277" s="287"/>
      <c r="OUU277" s="287"/>
      <c r="OUV277" s="287"/>
      <c r="OUW277" s="287"/>
      <c r="OUX277" s="287"/>
      <c r="OUY277" s="287"/>
      <c r="OUZ277" s="287"/>
      <c r="OVA277" s="287"/>
      <c r="OVB277" s="287"/>
      <c r="OVC277" s="287"/>
      <c r="OVD277" s="287"/>
      <c r="OVE277" s="287"/>
      <c r="OVF277" s="287"/>
      <c r="OVG277" s="287"/>
      <c r="OVH277" s="287"/>
      <c r="OVI277" s="287"/>
      <c r="OVJ277" s="287"/>
      <c r="OVK277" s="287"/>
      <c r="OVL277" s="287"/>
      <c r="OVM277" s="287"/>
      <c r="OVN277" s="287"/>
      <c r="OVO277" s="287"/>
      <c r="OVP277" s="287"/>
      <c r="OVQ277" s="287"/>
      <c r="OVR277" s="287"/>
      <c r="OVS277" s="287"/>
      <c r="OVT277" s="287"/>
      <c r="OVU277" s="287"/>
      <c r="OVV277" s="287"/>
      <c r="OVW277" s="287"/>
      <c r="OVX277" s="287"/>
      <c r="OVY277" s="287"/>
      <c r="OVZ277" s="287"/>
      <c r="OWA277" s="287"/>
      <c r="OWB277" s="287"/>
      <c r="OWC277" s="287"/>
      <c r="OWD277" s="287"/>
      <c r="OWE277" s="287"/>
      <c r="OWF277" s="287"/>
      <c r="OWG277" s="287"/>
      <c r="OWH277" s="287"/>
      <c r="OWI277" s="287"/>
      <c r="OWJ277" s="287"/>
      <c r="OWK277" s="287"/>
      <c r="OWL277" s="287"/>
      <c r="OWM277" s="287"/>
      <c r="OWN277" s="287"/>
      <c r="OWO277" s="287"/>
      <c r="OWP277" s="287"/>
      <c r="OWQ277" s="287"/>
      <c r="OWR277" s="287"/>
      <c r="OWS277" s="287"/>
      <c r="OWT277" s="287"/>
      <c r="OWU277" s="287"/>
      <c r="OWV277" s="287"/>
      <c r="OWW277" s="287"/>
      <c r="OWX277" s="287"/>
      <c r="OWY277" s="287"/>
      <c r="OWZ277" s="287"/>
      <c r="OXA277" s="287"/>
      <c r="OXB277" s="287"/>
      <c r="OXC277" s="287"/>
      <c r="OXD277" s="287"/>
      <c r="OXE277" s="287"/>
      <c r="OXF277" s="287"/>
      <c r="OXG277" s="287"/>
      <c r="OXH277" s="287"/>
      <c r="OXI277" s="287"/>
      <c r="OXJ277" s="287"/>
      <c r="OXK277" s="287"/>
      <c r="OXL277" s="287"/>
      <c r="OXM277" s="287"/>
      <c r="OXN277" s="287"/>
      <c r="OXO277" s="287"/>
      <c r="OXP277" s="287"/>
      <c r="OXQ277" s="287"/>
      <c r="OXR277" s="287"/>
      <c r="OXS277" s="287"/>
      <c r="OXT277" s="287"/>
      <c r="OXU277" s="287"/>
      <c r="OXV277" s="287"/>
      <c r="OXW277" s="287"/>
      <c r="OXX277" s="287"/>
      <c r="OXY277" s="287"/>
      <c r="OXZ277" s="287"/>
      <c r="OYA277" s="287"/>
      <c r="OYB277" s="287"/>
      <c r="OYC277" s="287"/>
      <c r="OYD277" s="287"/>
      <c r="OYE277" s="287"/>
      <c r="OYF277" s="287"/>
      <c r="OYG277" s="287"/>
      <c r="OYH277" s="287"/>
      <c r="OYI277" s="287"/>
      <c r="OYJ277" s="287"/>
      <c r="OYK277" s="287"/>
      <c r="OYL277" s="287"/>
      <c r="OYM277" s="287"/>
      <c r="OYN277" s="287"/>
      <c r="OYO277" s="287"/>
      <c r="OYP277" s="287"/>
      <c r="OYQ277" s="287"/>
      <c r="OYR277" s="287"/>
      <c r="OYS277" s="287"/>
      <c r="OYT277" s="287"/>
      <c r="OYU277" s="287"/>
      <c r="OYV277" s="287"/>
      <c r="OYW277" s="287"/>
      <c r="OYX277" s="287"/>
      <c r="OYY277" s="287"/>
      <c r="OYZ277" s="287"/>
      <c r="OZA277" s="287"/>
      <c r="OZB277" s="287"/>
      <c r="OZC277" s="287"/>
      <c r="OZD277" s="287"/>
      <c r="OZE277" s="287"/>
      <c r="OZF277" s="287"/>
      <c r="OZG277" s="287"/>
      <c r="OZH277" s="287"/>
      <c r="OZI277" s="287"/>
      <c r="OZJ277" s="287"/>
      <c r="OZK277" s="287"/>
      <c r="OZL277" s="287"/>
      <c r="OZM277" s="287"/>
      <c r="OZN277" s="287"/>
      <c r="OZO277" s="287"/>
      <c r="OZP277" s="287"/>
      <c r="OZQ277" s="287"/>
      <c r="OZR277" s="287"/>
      <c r="OZS277" s="287"/>
      <c r="OZT277" s="287"/>
      <c r="OZU277" s="287"/>
      <c r="OZV277" s="287"/>
      <c r="OZW277" s="287"/>
      <c r="OZX277" s="287"/>
      <c r="OZY277" s="287"/>
      <c r="OZZ277" s="287"/>
      <c r="PAA277" s="287"/>
      <c r="PAB277" s="287"/>
      <c r="PAC277" s="287"/>
      <c r="PAD277" s="287"/>
      <c r="PAE277" s="287"/>
      <c r="PAF277" s="287"/>
      <c r="PAG277" s="287"/>
      <c r="PAH277" s="287"/>
      <c r="PAI277" s="287"/>
      <c r="PAJ277" s="287"/>
      <c r="PAK277" s="287"/>
      <c r="PAL277" s="287"/>
      <c r="PAM277" s="287"/>
      <c r="PAN277" s="287"/>
      <c r="PAO277" s="287"/>
      <c r="PAP277" s="287"/>
      <c r="PAQ277" s="287"/>
      <c r="PAR277" s="287"/>
      <c r="PAS277" s="287"/>
      <c r="PAT277" s="287"/>
      <c r="PAU277" s="287"/>
      <c r="PAV277" s="287"/>
      <c r="PAW277" s="287"/>
      <c r="PAX277" s="287"/>
      <c r="PAY277" s="287"/>
      <c r="PAZ277" s="287"/>
      <c r="PBA277" s="287"/>
      <c r="PBB277" s="287"/>
      <c r="PBC277" s="287"/>
      <c r="PBD277" s="287"/>
      <c r="PBE277" s="287"/>
      <c r="PBF277" s="287"/>
      <c r="PBG277" s="287"/>
      <c r="PBH277" s="287"/>
      <c r="PBI277" s="287"/>
      <c r="PBJ277" s="287"/>
      <c r="PBK277" s="287"/>
      <c r="PBL277" s="287"/>
      <c r="PBM277" s="287"/>
      <c r="PBN277" s="287"/>
      <c r="PBO277" s="287"/>
      <c r="PBP277" s="287"/>
      <c r="PBQ277" s="287"/>
      <c r="PBR277" s="287"/>
      <c r="PBS277" s="287"/>
      <c r="PBT277" s="287"/>
      <c r="PBU277" s="287"/>
      <c r="PBV277" s="287"/>
      <c r="PBW277" s="287"/>
      <c r="PBX277" s="287"/>
      <c r="PBY277" s="287"/>
      <c r="PBZ277" s="287"/>
      <c r="PCA277" s="287"/>
      <c r="PCB277" s="287"/>
      <c r="PCC277" s="287"/>
      <c r="PCD277" s="287"/>
      <c r="PCE277" s="287"/>
      <c r="PCF277" s="287"/>
      <c r="PCG277" s="287"/>
      <c r="PCH277" s="287"/>
      <c r="PCI277" s="287"/>
      <c r="PCJ277" s="287"/>
      <c r="PCK277" s="287"/>
      <c r="PCL277" s="287"/>
      <c r="PCM277" s="287"/>
      <c r="PCN277" s="287"/>
      <c r="PCO277" s="287"/>
      <c r="PCP277" s="287"/>
      <c r="PCQ277" s="287"/>
      <c r="PCR277" s="287"/>
      <c r="PCS277" s="287"/>
      <c r="PCT277" s="287"/>
      <c r="PCU277" s="287"/>
      <c r="PCV277" s="287"/>
      <c r="PCW277" s="287"/>
      <c r="PCX277" s="287"/>
      <c r="PCY277" s="287"/>
      <c r="PCZ277" s="287"/>
      <c r="PDA277" s="287"/>
      <c r="PDB277" s="287"/>
      <c r="PDC277" s="287"/>
      <c r="PDD277" s="287"/>
      <c r="PDE277" s="287"/>
      <c r="PDF277" s="287"/>
      <c r="PDG277" s="287"/>
      <c r="PDH277" s="287"/>
      <c r="PDI277" s="287"/>
      <c r="PDJ277" s="287"/>
      <c r="PDK277" s="287"/>
      <c r="PDL277" s="287"/>
      <c r="PDM277" s="287"/>
      <c r="PDN277" s="287"/>
      <c r="PDO277" s="287"/>
      <c r="PDP277" s="287"/>
      <c r="PDQ277" s="287"/>
      <c r="PDR277" s="287"/>
      <c r="PDS277" s="287"/>
      <c r="PDT277" s="287"/>
      <c r="PDU277" s="287"/>
      <c r="PDV277" s="287"/>
      <c r="PDW277" s="287"/>
      <c r="PDX277" s="287"/>
      <c r="PDY277" s="287"/>
      <c r="PDZ277" s="287"/>
      <c r="PEA277" s="287"/>
      <c r="PEB277" s="287"/>
      <c r="PEC277" s="287"/>
      <c r="PED277" s="287"/>
      <c r="PEE277" s="287"/>
      <c r="PEF277" s="287"/>
      <c r="PEG277" s="287"/>
      <c r="PEH277" s="287"/>
      <c r="PEI277" s="287"/>
      <c r="PEJ277" s="287"/>
      <c r="PEK277" s="287"/>
      <c r="PEL277" s="287"/>
      <c r="PEM277" s="287"/>
      <c r="PEN277" s="287"/>
      <c r="PEO277" s="287"/>
      <c r="PEP277" s="287"/>
      <c r="PEQ277" s="287"/>
      <c r="PER277" s="287"/>
      <c r="PES277" s="287"/>
      <c r="PET277" s="287"/>
      <c r="PEU277" s="287"/>
      <c r="PEV277" s="287"/>
      <c r="PEW277" s="287"/>
      <c r="PEX277" s="287"/>
      <c r="PEY277" s="287"/>
      <c r="PEZ277" s="287"/>
      <c r="PFA277" s="287"/>
      <c r="PFB277" s="287"/>
      <c r="PFC277" s="287"/>
      <c r="PFD277" s="287"/>
      <c r="PFE277" s="287"/>
      <c r="PFF277" s="287"/>
      <c r="PFG277" s="287"/>
      <c r="PFH277" s="287"/>
      <c r="PFI277" s="287"/>
      <c r="PFJ277" s="287"/>
      <c r="PFK277" s="287"/>
      <c r="PFL277" s="287"/>
      <c r="PFM277" s="287"/>
      <c r="PFN277" s="287"/>
      <c r="PFO277" s="287"/>
      <c r="PFP277" s="287"/>
      <c r="PFQ277" s="287"/>
      <c r="PFR277" s="287"/>
      <c r="PFS277" s="287"/>
      <c r="PFT277" s="287"/>
      <c r="PFU277" s="287"/>
      <c r="PFV277" s="287"/>
      <c r="PFW277" s="287"/>
      <c r="PFX277" s="287"/>
      <c r="PFY277" s="287"/>
      <c r="PFZ277" s="287"/>
      <c r="PGA277" s="287"/>
      <c r="PGB277" s="287"/>
      <c r="PGC277" s="287"/>
      <c r="PGD277" s="287"/>
      <c r="PGE277" s="287"/>
      <c r="PGF277" s="287"/>
      <c r="PGG277" s="287"/>
      <c r="PGH277" s="287"/>
      <c r="PGI277" s="287"/>
      <c r="PGJ277" s="287"/>
      <c r="PGK277" s="287"/>
      <c r="PGL277" s="287"/>
      <c r="PGM277" s="287"/>
      <c r="PGN277" s="287"/>
      <c r="PGO277" s="287"/>
      <c r="PGP277" s="287"/>
      <c r="PGQ277" s="287"/>
      <c r="PGR277" s="287"/>
      <c r="PGS277" s="287"/>
      <c r="PGT277" s="287"/>
      <c r="PGU277" s="287"/>
      <c r="PGV277" s="287"/>
      <c r="PGW277" s="287"/>
      <c r="PGX277" s="287"/>
      <c r="PGY277" s="287"/>
      <c r="PGZ277" s="287"/>
      <c r="PHA277" s="287"/>
      <c r="PHB277" s="287"/>
      <c r="PHC277" s="287"/>
      <c r="PHD277" s="287"/>
      <c r="PHE277" s="287"/>
      <c r="PHF277" s="287"/>
      <c r="PHG277" s="287"/>
      <c r="PHH277" s="287"/>
      <c r="PHI277" s="287"/>
      <c r="PHJ277" s="287"/>
      <c r="PHK277" s="287"/>
      <c r="PHL277" s="287"/>
      <c r="PHM277" s="287"/>
      <c r="PHN277" s="287"/>
      <c r="PHO277" s="287"/>
      <c r="PHP277" s="287"/>
      <c r="PHQ277" s="287"/>
      <c r="PHR277" s="287"/>
      <c r="PHS277" s="287"/>
      <c r="PHT277" s="287"/>
      <c r="PHU277" s="287"/>
      <c r="PHV277" s="287"/>
      <c r="PHW277" s="287"/>
      <c r="PHX277" s="287"/>
      <c r="PHY277" s="287"/>
      <c r="PHZ277" s="287"/>
      <c r="PIA277" s="287"/>
      <c r="PIB277" s="287"/>
      <c r="PIC277" s="287"/>
      <c r="PID277" s="287"/>
      <c r="PIE277" s="287"/>
      <c r="PIF277" s="287"/>
      <c r="PIG277" s="287"/>
      <c r="PIH277" s="287"/>
      <c r="PII277" s="287"/>
      <c r="PIJ277" s="287"/>
      <c r="PIK277" s="287"/>
      <c r="PIL277" s="287"/>
      <c r="PIM277" s="287"/>
      <c r="PIN277" s="287"/>
      <c r="PIO277" s="287"/>
      <c r="PIP277" s="287"/>
      <c r="PIQ277" s="287"/>
      <c r="PIR277" s="287"/>
      <c r="PIS277" s="287"/>
      <c r="PIT277" s="287"/>
      <c r="PIU277" s="287"/>
      <c r="PIV277" s="287"/>
      <c r="PIW277" s="287"/>
      <c r="PIX277" s="287"/>
      <c r="PIY277" s="287"/>
      <c r="PIZ277" s="287"/>
      <c r="PJA277" s="287"/>
      <c r="PJB277" s="287"/>
      <c r="PJC277" s="287"/>
      <c r="PJD277" s="287"/>
      <c r="PJE277" s="287"/>
      <c r="PJF277" s="287"/>
      <c r="PJG277" s="287"/>
      <c r="PJH277" s="287"/>
      <c r="PJI277" s="287"/>
      <c r="PJJ277" s="287"/>
      <c r="PJK277" s="287"/>
      <c r="PJL277" s="287"/>
      <c r="PJM277" s="287"/>
      <c r="PJN277" s="287"/>
      <c r="PJO277" s="287"/>
      <c r="PJP277" s="287"/>
      <c r="PJQ277" s="287"/>
      <c r="PJR277" s="287"/>
      <c r="PJS277" s="287"/>
      <c r="PJT277" s="287"/>
      <c r="PJU277" s="287"/>
      <c r="PJV277" s="287"/>
      <c r="PJW277" s="287"/>
      <c r="PJX277" s="287"/>
      <c r="PJY277" s="287"/>
      <c r="PJZ277" s="287"/>
      <c r="PKA277" s="287"/>
      <c r="PKB277" s="287"/>
      <c r="PKC277" s="287"/>
      <c r="PKD277" s="287"/>
      <c r="PKE277" s="287"/>
      <c r="PKF277" s="287"/>
      <c r="PKG277" s="287"/>
      <c r="PKH277" s="287"/>
      <c r="PKI277" s="287"/>
      <c r="PKJ277" s="287"/>
      <c r="PKK277" s="287"/>
      <c r="PKL277" s="287"/>
      <c r="PKM277" s="287"/>
      <c r="PKN277" s="287"/>
      <c r="PKO277" s="287"/>
      <c r="PKP277" s="287"/>
      <c r="PKQ277" s="287"/>
      <c r="PKR277" s="287"/>
      <c r="PKS277" s="287"/>
      <c r="PKT277" s="287"/>
      <c r="PKU277" s="287"/>
      <c r="PKV277" s="287"/>
      <c r="PKW277" s="287"/>
      <c r="PKX277" s="287"/>
      <c r="PKY277" s="287"/>
      <c r="PKZ277" s="287"/>
      <c r="PLA277" s="287"/>
      <c r="PLB277" s="287"/>
      <c r="PLC277" s="287"/>
      <c r="PLD277" s="287"/>
      <c r="PLE277" s="287"/>
      <c r="PLF277" s="287"/>
      <c r="PLG277" s="287"/>
      <c r="PLH277" s="287"/>
      <c r="PLI277" s="287"/>
      <c r="PLJ277" s="287"/>
      <c r="PLK277" s="287"/>
      <c r="PLL277" s="287"/>
      <c r="PLM277" s="287"/>
      <c r="PLN277" s="287"/>
      <c r="PLO277" s="287"/>
      <c r="PLP277" s="287"/>
      <c r="PLQ277" s="287"/>
      <c r="PLR277" s="287"/>
      <c r="PLS277" s="287"/>
      <c r="PLT277" s="287"/>
      <c r="PLU277" s="287"/>
      <c r="PLV277" s="287"/>
      <c r="PLW277" s="287"/>
      <c r="PLX277" s="287"/>
      <c r="PLY277" s="287"/>
      <c r="PLZ277" s="287"/>
      <c r="PMA277" s="287"/>
      <c r="PMB277" s="287"/>
      <c r="PMC277" s="287"/>
      <c r="PMD277" s="287"/>
      <c r="PME277" s="287"/>
      <c r="PMF277" s="287"/>
      <c r="PMG277" s="287"/>
      <c r="PMH277" s="287"/>
      <c r="PMI277" s="287"/>
      <c r="PMJ277" s="287"/>
      <c r="PMK277" s="287"/>
      <c r="PML277" s="287"/>
      <c r="PMM277" s="287"/>
      <c r="PMN277" s="287"/>
      <c r="PMO277" s="287"/>
      <c r="PMP277" s="287"/>
      <c r="PMQ277" s="287"/>
      <c r="PMR277" s="287"/>
      <c r="PMS277" s="287"/>
      <c r="PMT277" s="287"/>
      <c r="PMU277" s="287"/>
      <c r="PMV277" s="287"/>
      <c r="PMW277" s="287"/>
      <c r="PMX277" s="287"/>
      <c r="PMY277" s="287"/>
      <c r="PMZ277" s="287"/>
      <c r="PNA277" s="287"/>
      <c r="PNB277" s="287"/>
      <c r="PNC277" s="287"/>
      <c r="PND277" s="287"/>
      <c r="PNE277" s="287"/>
      <c r="PNF277" s="287"/>
      <c r="PNG277" s="287"/>
      <c r="PNH277" s="287"/>
      <c r="PNI277" s="287"/>
      <c r="PNJ277" s="287"/>
      <c r="PNK277" s="287"/>
      <c r="PNL277" s="287"/>
      <c r="PNM277" s="287"/>
      <c r="PNN277" s="287"/>
      <c r="PNO277" s="287"/>
      <c r="PNP277" s="287"/>
      <c r="PNQ277" s="287"/>
      <c r="PNR277" s="287"/>
      <c r="PNS277" s="287"/>
      <c r="PNT277" s="287"/>
      <c r="PNU277" s="287"/>
      <c r="PNV277" s="287"/>
      <c r="PNW277" s="287"/>
      <c r="PNX277" s="287"/>
      <c r="PNY277" s="287"/>
      <c r="PNZ277" s="287"/>
      <c r="POA277" s="287"/>
      <c r="POB277" s="287"/>
      <c r="POC277" s="287"/>
      <c r="POD277" s="287"/>
      <c r="POE277" s="287"/>
      <c r="POF277" s="287"/>
      <c r="POG277" s="287"/>
      <c r="POH277" s="287"/>
      <c r="POI277" s="287"/>
      <c r="POJ277" s="287"/>
      <c r="POK277" s="287"/>
      <c r="POL277" s="287"/>
      <c r="POM277" s="287"/>
      <c r="PON277" s="287"/>
      <c r="POO277" s="287"/>
      <c r="POP277" s="287"/>
      <c r="POQ277" s="287"/>
      <c r="POR277" s="287"/>
      <c r="POS277" s="287"/>
      <c r="POT277" s="287"/>
      <c r="POU277" s="287"/>
      <c r="POV277" s="287"/>
      <c r="POW277" s="287"/>
      <c r="POX277" s="287"/>
      <c r="POY277" s="287"/>
      <c r="POZ277" s="287"/>
      <c r="PPA277" s="287"/>
      <c r="PPB277" s="287"/>
      <c r="PPC277" s="287"/>
      <c r="PPD277" s="287"/>
      <c r="PPE277" s="287"/>
      <c r="PPF277" s="287"/>
      <c r="PPG277" s="287"/>
      <c r="PPH277" s="287"/>
      <c r="PPI277" s="287"/>
      <c r="PPJ277" s="287"/>
      <c r="PPK277" s="287"/>
      <c r="PPL277" s="287"/>
      <c r="PPM277" s="287"/>
      <c r="PPN277" s="287"/>
      <c r="PPO277" s="287"/>
      <c r="PPP277" s="287"/>
      <c r="PPQ277" s="287"/>
      <c r="PPR277" s="287"/>
      <c r="PPS277" s="287"/>
      <c r="PPT277" s="287"/>
      <c r="PPU277" s="287"/>
      <c r="PPV277" s="287"/>
      <c r="PPW277" s="287"/>
      <c r="PPX277" s="287"/>
      <c r="PPY277" s="287"/>
      <c r="PPZ277" s="287"/>
      <c r="PQA277" s="287"/>
      <c r="PQB277" s="287"/>
      <c r="PQC277" s="287"/>
      <c r="PQD277" s="287"/>
      <c r="PQE277" s="287"/>
      <c r="PQF277" s="287"/>
      <c r="PQG277" s="287"/>
      <c r="PQH277" s="287"/>
      <c r="PQI277" s="287"/>
      <c r="PQJ277" s="287"/>
      <c r="PQK277" s="287"/>
      <c r="PQL277" s="287"/>
      <c r="PQM277" s="287"/>
      <c r="PQN277" s="287"/>
      <c r="PQO277" s="287"/>
      <c r="PQP277" s="287"/>
      <c r="PQQ277" s="287"/>
      <c r="PQR277" s="287"/>
      <c r="PQS277" s="287"/>
      <c r="PQT277" s="287"/>
      <c r="PQU277" s="287"/>
      <c r="PQV277" s="287"/>
      <c r="PQW277" s="287"/>
      <c r="PQX277" s="287"/>
      <c r="PQY277" s="287"/>
      <c r="PQZ277" s="287"/>
      <c r="PRA277" s="287"/>
      <c r="PRB277" s="287"/>
      <c r="PRC277" s="287"/>
      <c r="PRD277" s="287"/>
      <c r="PRE277" s="287"/>
      <c r="PRF277" s="287"/>
      <c r="PRG277" s="287"/>
      <c r="PRH277" s="287"/>
      <c r="PRI277" s="287"/>
      <c r="PRJ277" s="287"/>
      <c r="PRK277" s="287"/>
      <c r="PRL277" s="287"/>
      <c r="PRM277" s="287"/>
      <c r="PRN277" s="287"/>
      <c r="PRO277" s="287"/>
      <c r="PRP277" s="287"/>
      <c r="PRQ277" s="287"/>
      <c r="PRR277" s="287"/>
      <c r="PRS277" s="287"/>
      <c r="PRT277" s="287"/>
      <c r="PRU277" s="287"/>
      <c r="PRV277" s="287"/>
      <c r="PRW277" s="287"/>
      <c r="PRX277" s="287"/>
      <c r="PRY277" s="287"/>
      <c r="PRZ277" s="287"/>
      <c r="PSA277" s="287"/>
      <c r="PSB277" s="287"/>
      <c r="PSC277" s="287"/>
      <c r="PSD277" s="287"/>
      <c r="PSE277" s="287"/>
      <c r="PSF277" s="287"/>
      <c r="PSG277" s="287"/>
      <c r="PSH277" s="287"/>
      <c r="PSI277" s="287"/>
      <c r="PSJ277" s="287"/>
      <c r="PSK277" s="287"/>
      <c r="PSL277" s="287"/>
      <c r="PSM277" s="287"/>
      <c r="PSN277" s="287"/>
      <c r="PSO277" s="287"/>
      <c r="PSP277" s="287"/>
      <c r="PSQ277" s="287"/>
      <c r="PSR277" s="287"/>
      <c r="PSS277" s="287"/>
      <c r="PST277" s="287"/>
      <c r="PSU277" s="287"/>
      <c r="PSV277" s="287"/>
      <c r="PSW277" s="287"/>
      <c r="PSX277" s="287"/>
      <c r="PSY277" s="287"/>
      <c r="PSZ277" s="287"/>
      <c r="PTA277" s="287"/>
      <c r="PTB277" s="287"/>
      <c r="PTC277" s="287"/>
      <c r="PTD277" s="287"/>
      <c r="PTE277" s="287"/>
      <c r="PTF277" s="287"/>
      <c r="PTG277" s="287"/>
      <c r="PTH277" s="287"/>
      <c r="PTI277" s="287"/>
      <c r="PTJ277" s="287"/>
      <c r="PTK277" s="287"/>
      <c r="PTL277" s="287"/>
      <c r="PTM277" s="287"/>
      <c r="PTN277" s="287"/>
      <c r="PTO277" s="287"/>
      <c r="PTP277" s="287"/>
      <c r="PTQ277" s="287"/>
      <c r="PTR277" s="287"/>
      <c r="PTS277" s="287"/>
      <c r="PTT277" s="287"/>
      <c r="PTU277" s="287"/>
      <c r="PTV277" s="287"/>
      <c r="PTW277" s="287"/>
      <c r="PTX277" s="287"/>
      <c r="PTY277" s="287"/>
      <c r="PTZ277" s="287"/>
      <c r="PUA277" s="287"/>
      <c r="PUB277" s="287"/>
      <c r="PUC277" s="287"/>
      <c r="PUD277" s="287"/>
      <c r="PUE277" s="287"/>
      <c r="PUF277" s="287"/>
      <c r="PUG277" s="287"/>
      <c r="PUH277" s="287"/>
      <c r="PUI277" s="287"/>
      <c r="PUJ277" s="287"/>
      <c r="PUK277" s="287"/>
      <c r="PUL277" s="287"/>
      <c r="PUM277" s="287"/>
      <c r="PUN277" s="287"/>
      <c r="PUO277" s="287"/>
      <c r="PUP277" s="287"/>
      <c r="PUQ277" s="287"/>
      <c r="PUR277" s="287"/>
      <c r="PUS277" s="287"/>
      <c r="PUT277" s="287"/>
      <c r="PUU277" s="287"/>
      <c r="PUV277" s="287"/>
      <c r="PUW277" s="287"/>
      <c r="PUX277" s="287"/>
      <c r="PUY277" s="287"/>
      <c r="PUZ277" s="287"/>
      <c r="PVA277" s="287"/>
      <c r="PVB277" s="287"/>
      <c r="PVC277" s="287"/>
      <c r="PVD277" s="287"/>
      <c r="PVE277" s="287"/>
      <c r="PVF277" s="287"/>
      <c r="PVG277" s="287"/>
      <c r="PVH277" s="287"/>
      <c r="PVI277" s="287"/>
      <c r="PVJ277" s="287"/>
      <c r="PVK277" s="287"/>
      <c r="PVL277" s="287"/>
      <c r="PVM277" s="287"/>
      <c r="PVN277" s="287"/>
      <c r="PVO277" s="287"/>
      <c r="PVP277" s="287"/>
      <c r="PVQ277" s="287"/>
      <c r="PVR277" s="287"/>
      <c r="PVS277" s="287"/>
      <c r="PVT277" s="287"/>
      <c r="PVU277" s="287"/>
      <c r="PVV277" s="287"/>
      <c r="PVW277" s="287"/>
      <c r="PVX277" s="287"/>
      <c r="PVY277" s="287"/>
      <c r="PVZ277" s="287"/>
      <c r="PWA277" s="287"/>
      <c r="PWB277" s="287"/>
      <c r="PWC277" s="287"/>
      <c r="PWD277" s="287"/>
      <c r="PWE277" s="287"/>
      <c r="PWF277" s="287"/>
      <c r="PWG277" s="287"/>
      <c r="PWH277" s="287"/>
      <c r="PWI277" s="287"/>
      <c r="PWJ277" s="287"/>
      <c r="PWK277" s="287"/>
      <c r="PWL277" s="287"/>
      <c r="PWM277" s="287"/>
      <c r="PWN277" s="287"/>
      <c r="PWO277" s="287"/>
      <c r="PWP277" s="287"/>
      <c r="PWQ277" s="287"/>
      <c r="PWR277" s="287"/>
      <c r="PWS277" s="287"/>
      <c r="PWT277" s="287"/>
      <c r="PWU277" s="287"/>
      <c r="PWV277" s="287"/>
      <c r="PWW277" s="287"/>
      <c r="PWX277" s="287"/>
      <c r="PWY277" s="287"/>
      <c r="PWZ277" s="287"/>
      <c r="PXA277" s="287"/>
      <c r="PXB277" s="287"/>
      <c r="PXC277" s="287"/>
      <c r="PXD277" s="287"/>
      <c r="PXE277" s="287"/>
      <c r="PXF277" s="287"/>
      <c r="PXG277" s="287"/>
      <c r="PXH277" s="287"/>
      <c r="PXI277" s="287"/>
      <c r="PXJ277" s="287"/>
      <c r="PXK277" s="287"/>
      <c r="PXL277" s="287"/>
      <c r="PXM277" s="287"/>
      <c r="PXN277" s="287"/>
      <c r="PXO277" s="287"/>
      <c r="PXP277" s="287"/>
      <c r="PXQ277" s="287"/>
      <c r="PXR277" s="287"/>
      <c r="PXS277" s="287"/>
      <c r="PXT277" s="287"/>
      <c r="PXU277" s="287"/>
      <c r="PXV277" s="287"/>
      <c r="PXW277" s="287"/>
      <c r="PXX277" s="287"/>
      <c r="PXY277" s="287"/>
      <c r="PXZ277" s="287"/>
      <c r="PYA277" s="287"/>
      <c r="PYB277" s="287"/>
      <c r="PYC277" s="287"/>
      <c r="PYD277" s="287"/>
      <c r="PYE277" s="287"/>
      <c r="PYF277" s="287"/>
      <c r="PYG277" s="287"/>
      <c r="PYH277" s="287"/>
      <c r="PYI277" s="287"/>
      <c r="PYJ277" s="287"/>
      <c r="PYK277" s="287"/>
      <c r="PYL277" s="287"/>
      <c r="PYM277" s="287"/>
      <c r="PYN277" s="287"/>
      <c r="PYO277" s="287"/>
      <c r="PYP277" s="287"/>
      <c r="PYQ277" s="287"/>
      <c r="PYR277" s="287"/>
      <c r="PYS277" s="287"/>
      <c r="PYT277" s="287"/>
      <c r="PYU277" s="287"/>
      <c r="PYV277" s="287"/>
      <c r="PYW277" s="287"/>
      <c r="PYX277" s="287"/>
      <c r="PYY277" s="287"/>
      <c r="PYZ277" s="287"/>
      <c r="PZA277" s="287"/>
      <c r="PZB277" s="287"/>
      <c r="PZC277" s="287"/>
      <c r="PZD277" s="287"/>
      <c r="PZE277" s="287"/>
      <c r="PZF277" s="287"/>
      <c r="PZG277" s="287"/>
      <c r="PZH277" s="287"/>
      <c r="PZI277" s="287"/>
      <c r="PZJ277" s="287"/>
      <c r="PZK277" s="287"/>
      <c r="PZL277" s="287"/>
      <c r="PZM277" s="287"/>
      <c r="PZN277" s="287"/>
      <c r="PZO277" s="287"/>
      <c r="PZP277" s="287"/>
      <c r="PZQ277" s="287"/>
      <c r="PZR277" s="287"/>
      <c r="PZS277" s="287"/>
      <c r="PZT277" s="287"/>
      <c r="PZU277" s="287"/>
      <c r="PZV277" s="287"/>
      <c r="PZW277" s="287"/>
      <c r="PZX277" s="287"/>
      <c r="PZY277" s="287"/>
      <c r="PZZ277" s="287"/>
      <c r="QAA277" s="287"/>
      <c r="QAB277" s="287"/>
      <c r="QAC277" s="287"/>
      <c r="QAD277" s="287"/>
      <c r="QAE277" s="287"/>
      <c r="QAF277" s="287"/>
      <c r="QAG277" s="287"/>
      <c r="QAH277" s="287"/>
      <c r="QAI277" s="287"/>
      <c r="QAJ277" s="287"/>
      <c r="QAK277" s="287"/>
      <c r="QAL277" s="287"/>
      <c r="QAM277" s="287"/>
      <c r="QAN277" s="287"/>
      <c r="QAO277" s="287"/>
      <c r="QAP277" s="287"/>
      <c r="QAQ277" s="287"/>
      <c r="QAR277" s="287"/>
      <c r="QAS277" s="287"/>
      <c r="QAT277" s="287"/>
      <c r="QAU277" s="287"/>
      <c r="QAV277" s="287"/>
      <c r="QAW277" s="287"/>
      <c r="QAX277" s="287"/>
      <c r="QAY277" s="287"/>
      <c r="QAZ277" s="287"/>
      <c r="QBA277" s="287"/>
      <c r="QBB277" s="287"/>
      <c r="QBC277" s="287"/>
      <c r="QBD277" s="287"/>
      <c r="QBE277" s="287"/>
      <c r="QBF277" s="287"/>
      <c r="QBG277" s="287"/>
      <c r="QBH277" s="287"/>
      <c r="QBI277" s="287"/>
      <c r="QBJ277" s="287"/>
      <c r="QBK277" s="287"/>
      <c r="QBL277" s="287"/>
      <c r="QBM277" s="287"/>
      <c r="QBN277" s="287"/>
      <c r="QBO277" s="287"/>
      <c r="QBP277" s="287"/>
      <c r="QBQ277" s="287"/>
      <c r="QBR277" s="287"/>
      <c r="QBS277" s="287"/>
      <c r="QBT277" s="287"/>
      <c r="QBU277" s="287"/>
      <c r="QBV277" s="287"/>
      <c r="QBW277" s="287"/>
      <c r="QBX277" s="287"/>
      <c r="QBY277" s="287"/>
      <c r="QBZ277" s="287"/>
      <c r="QCA277" s="287"/>
      <c r="QCB277" s="287"/>
      <c r="QCC277" s="287"/>
      <c r="QCD277" s="287"/>
      <c r="QCE277" s="287"/>
      <c r="QCF277" s="287"/>
      <c r="QCG277" s="287"/>
      <c r="QCH277" s="287"/>
      <c r="QCI277" s="287"/>
      <c r="QCJ277" s="287"/>
      <c r="QCK277" s="287"/>
      <c r="QCL277" s="287"/>
      <c r="QCM277" s="287"/>
      <c r="QCN277" s="287"/>
      <c r="QCO277" s="287"/>
      <c r="QCP277" s="287"/>
      <c r="QCQ277" s="287"/>
      <c r="QCR277" s="287"/>
      <c r="QCS277" s="287"/>
      <c r="QCT277" s="287"/>
      <c r="QCU277" s="287"/>
      <c r="QCV277" s="287"/>
      <c r="QCW277" s="287"/>
      <c r="QCX277" s="287"/>
      <c r="QCY277" s="287"/>
      <c r="QCZ277" s="287"/>
      <c r="QDA277" s="287"/>
      <c r="QDB277" s="287"/>
      <c r="QDC277" s="287"/>
      <c r="QDD277" s="287"/>
      <c r="QDE277" s="287"/>
      <c r="QDF277" s="287"/>
      <c r="QDG277" s="287"/>
      <c r="QDH277" s="287"/>
      <c r="QDI277" s="287"/>
      <c r="QDJ277" s="287"/>
      <c r="QDK277" s="287"/>
      <c r="QDL277" s="287"/>
      <c r="QDM277" s="287"/>
      <c r="QDN277" s="287"/>
      <c r="QDO277" s="287"/>
      <c r="QDP277" s="287"/>
      <c r="QDQ277" s="287"/>
      <c r="QDR277" s="287"/>
      <c r="QDS277" s="287"/>
      <c r="QDT277" s="287"/>
      <c r="QDU277" s="287"/>
      <c r="QDV277" s="287"/>
      <c r="QDW277" s="287"/>
      <c r="QDX277" s="287"/>
      <c r="QDY277" s="287"/>
      <c r="QDZ277" s="287"/>
      <c r="QEA277" s="287"/>
      <c r="QEB277" s="287"/>
      <c r="QEC277" s="287"/>
      <c r="QED277" s="287"/>
      <c r="QEE277" s="287"/>
      <c r="QEF277" s="287"/>
      <c r="QEG277" s="287"/>
      <c r="QEH277" s="287"/>
      <c r="QEI277" s="287"/>
      <c r="QEJ277" s="287"/>
      <c r="QEK277" s="287"/>
      <c r="QEL277" s="287"/>
      <c r="QEM277" s="287"/>
      <c r="QEN277" s="287"/>
      <c r="QEO277" s="287"/>
      <c r="QEP277" s="287"/>
      <c r="QEQ277" s="287"/>
      <c r="QER277" s="287"/>
      <c r="QES277" s="287"/>
      <c r="QET277" s="287"/>
      <c r="QEU277" s="287"/>
      <c r="QEV277" s="287"/>
      <c r="QEW277" s="287"/>
      <c r="QEX277" s="287"/>
      <c r="QEY277" s="287"/>
      <c r="QEZ277" s="287"/>
      <c r="QFA277" s="287"/>
      <c r="QFB277" s="287"/>
      <c r="QFC277" s="287"/>
      <c r="QFD277" s="287"/>
      <c r="QFE277" s="287"/>
      <c r="QFF277" s="287"/>
      <c r="QFG277" s="287"/>
      <c r="QFH277" s="287"/>
      <c r="QFI277" s="287"/>
      <c r="QFJ277" s="287"/>
      <c r="QFK277" s="287"/>
      <c r="QFL277" s="287"/>
      <c r="QFM277" s="287"/>
      <c r="QFN277" s="287"/>
      <c r="QFO277" s="287"/>
      <c r="QFP277" s="287"/>
      <c r="QFQ277" s="287"/>
      <c r="QFR277" s="287"/>
      <c r="QFS277" s="287"/>
      <c r="QFT277" s="287"/>
      <c r="QFU277" s="287"/>
      <c r="QFV277" s="287"/>
      <c r="QFW277" s="287"/>
      <c r="QFX277" s="287"/>
      <c r="QFY277" s="287"/>
      <c r="QFZ277" s="287"/>
      <c r="QGA277" s="287"/>
      <c r="QGB277" s="287"/>
      <c r="QGC277" s="287"/>
      <c r="QGD277" s="287"/>
      <c r="QGE277" s="287"/>
      <c r="QGF277" s="287"/>
      <c r="QGG277" s="287"/>
      <c r="QGH277" s="287"/>
      <c r="QGI277" s="287"/>
      <c r="QGJ277" s="287"/>
      <c r="QGK277" s="287"/>
      <c r="QGL277" s="287"/>
      <c r="QGM277" s="287"/>
      <c r="QGN277" s="287"/>
      <c r="QGO277" s="287"/>
      <c r="QGP277" s="287"/>
      <c r="QGQ277" s="287"/>
      <c r="QGR277" s="287"/>
      <c r="QGS277" s="287"/>
      <c r="QGT277" s="287"/>
      <c r="QGU277" s="287"/>
      <c r="QGV277" s="287"/>
      <c r="QGW277" s="287"/>
      <c r="QGX277" s="287"/>
      <c r="QGY277" s="287"/>
      <c r="QGZ277" s="287"/>
      <c r="QHA277" s="287"/>
      <c r="QHB277" s="287"/>
      <c r="QHC277" s="287"/>
      <c r="QHD277" s="287"/>
      <c r="QHE277" s="287"/>
      <c r="QHF277" s="287"/>
      <c r="QHG277" s="287"/>
      <c r="QHH277" s="287"/>
      <c r="QHI277" s="287"/>
      <c r="QHJ277" s="287"/>
      <c r="QHK277" s="287"/>
      <c r="QHL277" s="287"/>
      <c r="QHM277" s="287"/>
      <c r="QHN277" s="287"/>
      <c r="QHO277" s="287"/>
      <c r="QHP277" s="287"/>
      <c r="QHQ277" s="287"/>
      <c r="QHR277" s="287"/>
      <c r="QHS277" s="287"/>
      <c r="QHT277" s="287"/>
      <c r="QHU277" s="287"/>
      <c r="QHV277" s="287"/>
      <c r="QHW277" s="287"/>
      <c r="QHX277" s="287"/>
      <c r="QHY277" s="287"/>
      <c r="QHZ277" s="287"/>
      <c r="QIA277" s="287"/>
      <c r="QIB277" s="287"/>
      <c r="QIC277" s="287"/>
      <c r="QID277" s="287"/>
      <c r="QIE277" s="287"/>
      <c r="QIF277" s="287"/>
      <c r="QIG277" s="287"/>
      <c r="QIH277" s="287"/>
      <c r="QII277" s="287"/>
      <c r="QIJ277" s="287"/>
      <c r="QIK277" s="287"/>
      <c r="QIL277" s="287"/>
      <c r="QIM277" s="287"/>
      <c r="QIN277" s="287"/>
      <c r="QIO277" s="287"/>
      <c r="QIP277" s="287"/>
      <c r="QIQ277" s="287"/>
      <c r="QIR277" s="287"/>
      <c r="QIS277" s="287"/>
      <c r="QIT277" s="287"/>
      <c r="QIU277" s="287"/>
      <c r="QIV277" s="287"/>
      <c r="QIW277" s="287"/>
      <c r="QIX277" s="287"/>
      <c r="QIY277" s="287"/>
      <c r="QIZ277" s="287"/>
      <c r="QJA277" s="287"/>
      <c r="QJB277" s="287"/>
      <c r="QJC277" s="287"/>
      <c r="QJD277" s="287"/>
      <c r="QJE277" s="287"/>
      <c r="QJF277" s="287"/>
      <c r="QJG277" s="287"/>
      <c r="QJH277" s="287"/>
      <c r="QJI277" s="287"/>
      <c r="QJJ277" s="287"/>
      <c r="QJK277" s="287"/>
      <c r="QJL277" s="287"/>
      <c r="QJM277" s="287"/>
      <c r="QJN277" s="287"/>
      <c r="QJO277" s="287"/>
      <c r="QJP277" s="287"/>
      <c r="QJQ277" s="287"/>
      <c r="QJR277" s="287"/>
      <c r="QJS277" s="287"/>
      <c r="QJT277" s="287"/>
      <c r="QJU277" s="287"/>
      <c r="QJV277" s="287"/>
      <c r="QJW277" s="287"/>
      <c r="QJX277" s="287"/>
      <c r="QJY277" s="287"/>
      <c r="QJZ277" s="287"/>
      <c r="QKA277" s="287"/>
      <c r="QKB277" s="287"/>
      <c r="QKC277" s="287"/>
      <c r="QKD277" s="287"/>
      <c r="QKE277" s="287"/>
      <c r="QKF277" s="287"/>
      <c r="QKG277" s="287"/>
      <c r="QKH277" s="287"/>
      <c r="QKI277" s="287"/>
      <c r="QKJ277" s="287"/>
      <c r="QKK277" s="287"/>
      <c r="QKL277" s="287"/>
      <c r="QKM277" s="287"/>
      <c r="QKN277" s="287"/>
      <c r="QKO277" s="287"/>
      <c r="QKP277" s="287"/>
      <c r="QKQ277" s="287"/>
      <c r="QKR277" s="287"/>
      <c r="QKS277" s="287"/>
      <c r="QKT277" s="287"/>
      <c r="QKU277" s="287"/>
      <c r="QKV277" s="287"/>
      <c r="QKW277" s="287"/>
      <c r="QKX277" s="287"/>
      <c r="QKY277" s="287"/>
      <c r="QKZ277" s="287"/>
      <c r="QLA277" s="287"/>
      <c r="QLB277" s="287"/>
      <c r="QLC277" s="287"/>
      <c r="QLD277" s="287"/>
      <c r="QLE277" s="287"/>
      <c r="QLF277" s="287"/>
      <c r="QLG277" s="287"/>
      <c r="QLH277" s="287"/>
      <c r="QLI277" s="287"/>
      <c r="QLJ277" s="287"/>
      <c r="QLK277" s="287"/>
      <c r="QLL277" s="287"/>
      <c r="QLM277" s="287"/>
      <c r="QLN277" s="287"/>
      <c r="QLO277" s="287"/>
      <c r="QLP277" s="287"/>
      <c r="QLQ277" s="287"/>
      <c r="QLR277" s="287"/>
      <c r="QLS277" s="287"/>
      <c r="QLT277" s="287"/>
      <c r="QLU277" s="287"/>
      <c r="QLV277" s="287"/>
      <c r="QLW277" s="287"/>
      <c r="QLX277" s="287"/>
      <c r="QLY277" s="287"/>
      <c r="QLZ277" s="287"/>
      <c r="QMA277" s="287"/>
      <c r="QMB277" s="287"/>
      <c r="QMC277" s="287"/>
      <c r="QMD277" s="287"/>
      <c r="QME277" s="287"/>
      <c r="QMF277" s="287"/>
      <c r="QMG277" s="287"/>
      <c r="QMH277" s="287"/>
      <c r="QMI277" s="287"/>
      <c r="QMJ277" s="287"/>
      <c r="QMK277" s="287"/>
      <c r="QML277" s="287"/>
      <c r="QMM277" s="287"/>
      <c r="QMN277" s="287"/>
      <c r="QMO277" s="287"/>
      <c r="QMP277" s="287"/>
      <c r="QMQ277" s="287"/>
      <c r="QMR277" s="287"/>
      <c r="QMS277" s="287"/>
      <c r="QMT277" s="287"/>
      <c r="QMU277" s="287"/>
      <c r="QMV277" s="287"/>
      <c r="QMW277" s="287"/>
      <c r="QMX277" s="287"/>
      <c r="QMY277" s="287"/>
      <c r="QMZ277" s="287"/>
      <c r="QNA277" s="287"/>
      <c r="QNB277" s="287"/>
      <c r="QNC277" s="287"/>
      <c r="QND277" s="287"/>
      <c r="QNE277" s="287"/>
      <c r="QNF277" s="287"/>
      <c r="QNG277" s="287"/>
      <c r="QNH277" s="287"/>
      <c r="QNI277" s="287"/>
      <c r="QNJ277" s="287"/>
      <c r="QNK277" s="287"/>
      <c r="QNL277" s="287"/>
      <c r="QNM277" s="287"/>
      <c r="QNN277" s="287"/>
      <c r="QNO277" s="287"/>
      <c r="QNP277" s="287"/>
      <c r="QNQ277" s="287"/>
      <c r="QNR277" s="287"/>
      <c r="QNS277" s="287"/>
      <c r="QNT277" s="287"/>
      <c r="QNU277" s="287"/>
      <c r="QNV277" s="287"/>
      <c r="QNW277" s="287"/>
      <c r="QNX277" s="287"/>
      <c r="QNY277" s="287"/>
      <c r="QNZ277" s="287"/>
      <c r="QOA277" s="287"/>
      <c r="QOB277" s="287"/>
      <c r="QOC277" s="287"/>
      <c r="QOD277" s="287"/>
      <c r="QOE277" s="287"/>
      <c r="QOF277" s="287"/>
      <c r="QOG277" s="287"/>
      <c r="QOH277" s="287"/>
      <c r="QOI277" s="287"/>
      <c r="QOJ277" s="287"/>
      <c r="QOK277" s="287"/>
      <c r="QOL277" s="287"/>
      <c r="QOM277" s="287"/>
      <c r="QON277" s="287"/>
      <c r="QOO277" s="287"/>
      <c r="QOP277" s="287"/>
      <c r="QOQ277" s="287"/>
      <c r="QOR277" s="287"/>
      <c r="QOS277" s="287"/>
      <c r="QOT277" s="287"/>
      <c r="QOU277" s="287"/>
      <c r="QOV277" s="287"/>
      <c r="QOW277" s="287"/>
      <c r="QOX277" s="287"/>
      <c r="QOY277" s="287"/>
      <c r="QOZ277" s="287"/>
      <c r="QPA277" s="287"/>
      <c r="QPB277" s="287"/>
      <c r="QPC277" s="287"/>
      <c r="QPD277" s="287"/>
      <c r="QPE277" s="287"/>
      <c r="QPF277" s="287"/>
      <c r="QPG277" s="287"/>
      <c r="QPH277" s="287"/>
      <c r="QPI277" s="287"/>
      <c r="QPJ277" s="287"/>
      <c r="QPK277" s="287"/>
      <c r="QPL277" s="287"/>
      <c r="QPM277" s="287"/>
      <c r="QPN277" s="287"/>
      <c r="QPO277" s="287"/>
      <c r="QPP277" s="287"/>
      <c r="QPQ277" s="287"/>
      <c r="QPR277" s="287"/>
      <c r="QPS277" s="287"/>
      <c r="QPT277" s="287"/>
      <c r="QPU277" s="287"/>
      <c r="QPV277" s="287"/>
      <c r="QPW277" s="287"/>
      <c r="QPX277" s="287"/>
      <c r="QPY277" s="287"/>
      <c r="QPZ277" s="287"/>
      <c r="QQA277" s="287"/>
      <c r="QQB277" s="287"/>
      <c r="QQC277" s="287"/>
      <c r="QQD277" s="287"/>
      <c r="QQE277" s="287"/>
      <c r="QQF277" s="287"/>
      <c r="QQG277" s="287"/>
      <c r="QQH277" s="287"/>
      <c r="QQI277" s="287"/>
      <c r="QQJ277" s="287"/>
      <c r="QQK277" s="287"/>
      <c r="QQL277" s="287"/>
      <c r="QQM277" s="287"/>
      <c r="QQN277" s="287"/>
      <c r="QQO277" s="287"/>
      <c r="QQP277" s="287"/>
      <c r="QQQ277" s="287"/>
      <c r="QQR277" s="287"/>
      <c r="QQS277" s="287"/>
      <c r="QQT277" s="287"/>
      <c r="QQU277" s="287"/>
      <c r="QQV277" s="287"/>
      <c r="QQW277" s="287"/>
      <c r="QQX277" s="287"/>
      <c r="QQY277" s="287"/>
      <c r="QQZ277" s="287"/>
      <c r="QRA277" s="287"/>
      <c r="QRB277" s="287"/>
      <c r="QRC277" s="287"/>
      <c r="QRD277" s="287"/>
      <c r="QRE277" s="287"/>
      <c r="QRF277" s="287"/>
      <c r="QRG277" s="287"/>
      <c r="QRH277" s="287"/>
      <c r="QRI277" s="287"/>
      <c r="QRJ277" s="287"/>
      <c r="QRK277" s="287"/>
      <c r="QRL277" s="287"/>
      <c r="QRM277" s="287"/>
      <c r="QRN277" s="287"/>
      <c r="QRO277" s="287"/>
      <c r="QRP277" s="287"/>
      <c r="QRQ277" s="287"/>
      <c r="QRR277" s="287"/>
      <c r="QRS277" s="287"/>
      <c r="QRT277" s="287"/>
      <c r="QRU277" s="287"/>
      <c r="QRV277" s="287"/>
      <c r="QRW277" s="287"/>
      <c r="QRX277" s="287"/>
      <c r="QRY277" s="287"/>
      <c r="QRZ277" s="287"/>
      <c r="QSA277" s="287"/>
      <c r="QSB277" s="287"/>
      <c r="QSC277" s="287"/>
      <c r="QSD277" s="287"/>
      <c r="QSE277" s="287"/>
      <c r="QSF277" s="287"/>
      <c r="QSG277" s="287"/>
      <c r="QSH277" s="287"/>
      <c r="QSI277" s="287"/>
      <c r="QSJ277" s="287"/>
      <c r="QSK277" s="287"/>
      <c r="QSL277" s="287"/>
      <c r="QSM277" s="287"/>
      <c r="QSN277" s="287"/>
      <c r="QSO277" s="287"/>
      <c r="QSP277" s="287"/>
      <c r="QSQ277" s="287"/>
      <c r="QSR277" s="287"/>
      <c r="QSS277" s="287"/>
      <c r="QST277" s="287"/>
      <c r="QSU277" s="287"/>
      <c r="QSV277" s="287"/>
      <c r="QSW277" s="287"/>
      <c r="QSX277" s="287"/>
      <c r="QSY277" s="287"/>
      <c r="QSZ277" s="287"/>
      <c r="QTA277" s="287"/>
      <c r="QTB277" s="287"/>
      <c r="QTC277" s="287"/>
      <c r="QTD277" s="287"/>
      <c r="QTE277" s="287"/>
      <c r="QTF277" s="287"/>
      <c r="QTG277" s="287"/>
      <c r="QTH277" s="287"/>
      <c r="QTI277" s="287"/>
      <c r="QTJ277" s="287"/>
      <c r="QTK277" s="287"/>
      <c r="QTL277" s="287"/>
      <c r="QTM277" s="287"/>
      <c r="QTN277" s="287"/>
      <c r="QTO277" s="287"/>
      <c r="QTP277" s="287"/>
      <c r="QTQ277" s="287"/>
      <c r="QTR277" s="287"/>
      <c r="QTS277" s="287"/>
      <c r="QTT277" s="287"/>
      <c r="QTU277" s="287"/>
      <c r="QTV277" s="287"/>
      <c r="QTW277" s="287"/>
      <c r="QTX277" s="287"/>
      <c r="QTY277" s="287"/>
      <c r="QTZ277" s="287"/>
      <c r="QUA277" s="287"/>
      <c r="QUB277" s="287"/>
      <c r="QUC277" s="287"/>
      <c r="QUD277" s="287"/>
      <c r="QUE277" s="287"/>
      <c r="QUF277" s="287"/>
      <c r="QUG277" s="287"/>
      <c r="QUH277" s="287"/>
      <c r="QUI277" s="287"/>
      <c r="QUJ277" s="287"/>
      <c r="QUK277" s="287"/>
      <c r="QUL277" s="287"/>
      <c r="QUM277" s="287"/>
      <c r="QUN277" s="287"/>
      <c r="QUO277" s="287"/>
      <c r="QUP277" s="287"/>
      <c r="QUQ277" s="287"/>
      <c r="QUR277" s="287"/>
      <c r="QUS277" s="287"/>
      <c r="QUT277" s="287"/>
      <c r="QUU277" s="287"/>
      <c r="QUV277" s="287"/>
      <c r="QUW277" s="287"/>
      <c r="QUX277" s="287"/>
      <c r="QUY277" s="287"/>
      <c r="QUZ277" s="287"/>
      <c r="QVA277" s="287"/>
      <c r="QVB277" s="287"/>
      <c r="QVC277" s="287"/>
      <c r="QVD277" s="287"/>
      <c r="QVE277" s="287"/>
      <c r="QVF277" s="287"/>
      <c r="QVG277" s="287"/>
      <c r="QVH277" s="287"/>
      <c r="QVI277" s="287"/>
      <c r="QVJ277" s="287"/>
      <c r="QVK277" s="287"/>
      <c r="QVL277" s="287"/>
      <c r="QVM277" s="287"/>
      <c r="QVN277" s="287"/>
      <c r="QVO277" s="287"/>
      <c r="QVP277" s="287"/>
      <c r="QVQ277" s="287"/>
      <c r="QVR277" s="287"/>
      <c r="QVS277" s="287"/>
      <c r="QVT277" s="287"/>
      <c r="QVU277" s="287"/>
      <c r="QVV277" s="287"/>
      <c r="QVW277" s="287"/>
      <c r="QVX277" s="287"/>
      <c r="QVY277" s="287"/>
      <c r="QVZ277" s="287"/>
      <c r="QWA277" s="287"/>
      <c r="QWB277" s="287"/>
      <c r="QWC277" s="287"/>
      <c r="QWD277" s="287"/>
      <c r="QWE277" s="287"/>
      <c r="QWF277" s="287"/>
      <c r="QWG277" s="287"/>
      <c r="QWH277" s="287"/>
      <c r="QWI277" s="287"/>
      <c r="QWJ277" s="287"/>
      <c r="QWK277" s="287"/>
      <c r="QWL277" s="287"/>
      <c r="QWM277" s="287"/>
      <c r="QWN277" s="287"/>
      <c r="QWO277" s="287"/>
      <c r="QWP277" s="287"/>
      <c r="QWQ277" s="287"/>
      <c r="QWR277" s="287"/>
      <c r="QWS277" s="287"/>
      <c r="QWT277" s="287"/>
      <c r="QWU277" s="287"/>
      <c r="QWV277" s="287"/>
      <c r="QWW277" s="287"/>
      <c r="QWX277" s="287"/>
      <c r="QWY277" s="287"/>
      <c r="QWZ277" s="287"/>
      <c r="QXA277" s="287"/>
      <c r="QXB277" s="287"/>
      <c r="QXC277" s="287"/>
      <c r="QXD277" s="287"/>
      <c r="QXE277" s="287"/>
      <c r="QXF277" s="287"/>
      <c r="QXG277" s="287"/>
      <c r="QXH277" s="287"/>
      <c r="QXI277" s="287"/>
      <c r="QXJ277" s="287"/>
      <c r="QXK277" s="287"/>
      <c r="QXL277" s="287"/>
      <c r="QXM277" s="287"/>
      <c r="QXN277" s="287"/>
      <c r="QXO277" s="287"/>
      <c r="QXP277" s="287"/>
      <c r="QXQ277" s="287"/>
      <c r="QXR277" s="287"/>
      <c r="QXS277" s="287"/>
      <c r="QXT277" s="287"/>
      <c r="QXU277" s="287"/>
      <c r="QXV277" s="287"/>
      <c r="QXW277" s="287"/>
      <c r="QXX277" s="287"/>
      <c r="QXY277" s="287"/>
      <c r="QXZ277" s="287"/>
      <c r="QYA277" s="287"/>
      <c r="QYB277" s="287"/>
      <c r="QYC277" s="287"/>
      <c r="QYD277" s="287"/>
      <c r="QYE277" s="287"/>
      <c r="QYF277" s="287"/>
      <c r="QYG277" s="287"/>
      <c r="QYH277" s="287"/>
      <c r="QYI277" s="287"/>
      <c r="QYJ277" s="287"/>
      <c r="QYK277" s="287"/>
      <c r="QYL277" s="287"/>
      <c r="QYM277" s="287"/>
      <c r="QYN277" s="287"/>
      <c r="QYO277" s="287"/>
      <c r="QYP277" s="287"/>
      <c r="QYQ277" s="287"/>
      <c r="QYR277" s="287"/>
      <c r="QYS277" s="287"/>
      <c r="QYT277" s="287"/>
      <c r="QYU277" s="287"/>
      <c r="QYV277" s="287"/>
      <c r="QYW277" s="287"/>
      <c r="QYX277" s="287"/>
      <c r="QYY277" s="287"/>
      <c r="QYZ277" s="287"/>
      <c r="QZA277" s="287"/>
      <c r="QZB277" s="287"/>
      <c r="QZC277" s="287"/>
      <c r="QZD277" s="287"/>
      <c r="QZE277" s="287"/>
      <c r="QZF277" s="287"/>
      <c r="QZG277" s="287"/>
      <c r="QZH277" s="287"/>
      <c r="QZI277" s="287"/>
      <c r="QZJ277" s="287"/>
      <c r="QZK277" s="287"/>
      <c r="QZL277" s="287"/>
      <c r="QZM277" s="287"/>
      <c r="QZN277" s="287"/>
      <c r="QZO277" s="287"/>
      <c r="QZP277" s="287"/>
      <c r="QZQ277" s="287"/>
      <c r="QZR277" s="287"/>
      <c r="QZS277" s="287"/>
      <c r="QZT277" s="287"/>
      <c r="QZU277" s="287"/>
      <c r="QZV277" s="287"/>
      <c r="QZW277" s="287"/>
      <c r="QZX277" s="287"/>
      <c r="QZY277" s="287"/>
      <c r="QZZ277" s="287"/>
      <c r="RAA277" s="287"/>
      <c r="RAB277" s="287"/>
      <c r="RAC277" s="287"/>
      <c r="RAD277" s="287"/>
      <c r="RAE277" s="287"/>
      <c r="RAF277" s="287"/>
      <c r="RAG277" s="287"/>
      <c r="RAH277" s="287"/>
      <c r="RAI277" s="287"/>
      <c r="RAJ277" s="287"/>
      <c r="RAK277" s="287"/>
      <c r="RAL277" s="287"/>
      <c r="RAM277" s="287"/>
      <c r="RAN277" s="287"/>
      <c r="RAO277" s="287"/>
      <c r="RAP277" s="287"/>
      <c r="RAQ277" s="287"/>
      <c r="RAR277" s="287"/>
      <c r="RAS277" s="287"/>
      <c r="RAT277" s="287"/>
      <c r="RAU277" s="287"/>
      <c r="RAV277" s="287"/>
      <c r="RAW277" s="287"/>
      <c r="RAX277" s="287"/>
      <c r="RAY277" s="287"/>
      <c r="RAZ277" s="287"/>
      <c r="RBA277" s="287"/>
      <c r="RBB277" s="287"/>
      <c r="RBC277" s="287"/>
      <c r="RBD277" s="287"/>
      <c r="RBE277" s="287"/>
      <c r="RBF277" s="287"/>
      <c r="RBG277" s="287"/>
      <c r="RBH277" s="287"/>
      <c r="RBI277" s="287"/>
      <c r="RBJ277" s="287"/>
      <c r="RBK277" s="287"/>
      <c r="RBL277" s="287"/>
      <c r="RBM277" s="287"/>
      <c r="RBN277" s="287"/>
      <c r="RBO277" s="287"/>
      <c r="RBP277" s="287"/>
      <c r="RBQ277" s="287"/>
      <c r="RBR277" s="287"/>
      <c r="RBS277" s="287"/>
      <c r="RBT277" s="287"/>
      <c r="RBU277" s="287"/>
      <c r="RBV277" s="287"/>
      <c r="RBW277" s="287"/>
      <c r="RBX277" s="287"/>
      <c r="RBY277" s="287"/>
      <c r="RBZ277" s="287"/>
      <c r="RCA277" s="287"/>
      <c r="RCB277" s="287"/>
      <c r="RCC277" s="287"/>
      <c r="RCD277" s="287"/>
      <c r="RCE277" s="287"/>
      <c r="RCF277" s="287"/>
      <c r="RCG277" s="287"/>
      <c r="RCH277" s="287"/>
      <c r="RCI277" s="287"/>
      <c r="RCJ277" s="287"/>
      <c r="RCK277" s="287"/>
      <c r="RCL277" s="287"/>
      <c r="RCM277" s="287"/>
      <c r="RCN277" s="287"/>
      <c r="RCO277" s="287"/>
      <c r="RCP277" s="287"/>
      <c r="RCQ277" s="287"/>
      <c r="RCR277" s="287"/>
      <c r="RCS277" s="287"/>
      <c r="RCT277" s="287"/>
      <c r="RCU277" s="287"/>
      <c r="RCV277" s="287"/>
      <c r="RCW277" s="287"/>
      <c r="RCX277" s="287"/>
      <c r="RCY277" s="287"/>
      <c r="RCZ277" s="287"/>
      <c r="RDA277" s="287"/>
      <c r="RDB277" s="287"/>
      <c r="RDC277" s="287"/>
      <c r="RDD277" s="287"/>
      <c r="RDE277" s="287"/>
      <c r="RDF277" s="287"/>
      <c r="RDG277" s="287"/>
      <c r="RDH277" s="287"/>
      <c r="RDI277" s="287"/>
      <c r="RDJ277" s="287"/>
      <c r="RDK277" s="287"/>
      <c r="RDL277" s="287"/>
      <c r="RDM277" s="287"/>
      <c r="RDN277" s="287"/>
      <c r="RDO277" s="287"/>
      <c r="RDP277" s="287"/>
      <c r="RDQ277" s="287"/>
      <c r="RDR277" s="287"/>
      <c r="RDS277" s="287"/>
      <c r="RDT277" s="287"/>
      <c r="RDU277" s="287"/>
      <c r="RDV277" s="287"/>
      <c r="RDW277" s="287"/>
      <c r="RDX277" s="287"/>
      <c r="RDY277" s="287"/>
      <c r="RDZ277" s="287"/>
      <c r="REA277" s="287"/>
      <c r="REB277" s="287"/>
      <c r="REC277" s="287"/>
      <c r="RED277" s="287"/>
      <c r="REE277" s="287"/>
      <c r="REF277" s="287"/>
      <c r="REG277" s="287"/>
      <c r="REH277" s="287"/>
      <c r="REI277" s="287"/>
      <c r="REJ277" s="287"/>
      <c r="REK277" s="287"/>
      <c r="REL277" s="287"/>
      <c r="REM277" s="287"/>
      <c r="REN277" s="287"/>
      <c r="REO277" s="287"/>
      <c r="REP277" s="287"/>
      <c r="REQ277" s="287"/>
      <c r="RER277" s="287"/>
      <c r="RES277" s="287"/>
      <c r="RET277" s="287"/>
      <c r="REU277" s="287"/>
      <c r="REV277" s="287"/>
      <c r="REW277" s="287"/>
      <c r="REX277" s="287"/>
      <c r="REY277" s="287"/>
      <c r="REZ277" s="287"/>
      <c r="RFA277" s="287"/>
      <c r="RFB277" s="287"/>
      <c r="RFC277" s="287"/>
      <c r="RFD277" s="287"/>
      <c r="RFE277" s="287"/>
      <c r="RFF277" s="287"/>
      <c r="RFG277" s="287"/>
      <c r="RFH277" s="287"/>
      <c r="RFI277" s="287"/>
      <c r="RFJ277" s="287"/>
      <c r="RFK277" s="287"/>
      <c r="RFL277" s="287"/>
      <c r="RFM277" s="287"/>
      <c r="RFN277" s="287"/>
      <c r="RFO277" s="287"/>
      <c r="RFP277" s="287"/>
      <c r="RFQ277" s="287"/>
      <c r="RFR277" s="287"/>
      <c r="RFS277" s="287"/>
      <c r="RFT277" s="287"/>
      <c r="RFU277" s="287"/>
      <c r="RFV277" s="287"/>
      <c r="RFW277" s="287"/>
      <c r="RFX277" s="287"/>
      <c r="RFY277" s="287"/>
      <c r="RFZ277" s="287"/>
      <c r="RGA277" s="287"/>
      <c r="RGB277" s="287"/>
      <c r="RGC277" s="287"/>
      <c r="RGD277" s="287"/>
      <c r="RGE277" s="287"/>
      <c r="RGF277" s="287"/>
      <c r="RGG277" s="287"/>
      <c r="RGH277" s="287"/>
      <c r="RGI277" s="287"/>
      <c r="RGJ277" s="287"/>
      <c r="RGK277" s="287"/>
      <c r="RGL277" s="287"/>
      <c r="RGM277" s="287"/>
      <c r="RGN277" s="287"/>
      <c r="RGO277" s="287"/>
      <c r="RGP277" s="287"/>
      <c r="RGQ277" s="287"/>
      <c r="RGR277" s="287"/>
      <c r="RGS277" s="287"/>
      <c r="RGT277" s="287"/>
      <c r="RGU277" s="287"/>
      <c r="RGV277" s="287"/>
      <c r="RGW277" s="287"/>
      <c r="RGX277" s="287"/>
      <c r="RGY277" s="287"/>
      <c r="RGZ277" s="287"/>
      <c r="RHA277" s="287"/>
      <c r="RHB277" s="287"/>
      <c r="RHC277" s="287"/>
      <c r="RHD277" s="287"/>
      <c r="RHE277" s="287"/>
      <c r="RHF277" s="287"/>
      <c r="RHG277" s="287"/>
      <c r="RHH277" s="287"/>
      <c r="RHI277" s="287"/>
      <c r="RHJ277" s="287"/>
      <c r="RHK277" s="287"/>
      <c r="RHL277" s="287"/>
      <c r="RHM277" s="287"/>
      <c r="RHN277" s="287"/>
      <c r="RHO277" s="287"/>
      <c r="RHP277" s="287"/>
      <c r="RHQ277" s="287"/>
      <c r="RHR277" s="287"/>
      <c r="RHS277" s="287"/>
      <c r="RHT277" s="287"/>
      <c r="RHU277" s="287"/>
      <c r="RHV277" s="287"/>
      <c r="RHW277" s="287"/>
      <c r="RHX277" s="287"/>
      <c r="RHY277" s="287"/>
      <c r="RHZ277" s="287"/>
      <c r="RIA277" s="287"/>
      <c r="RIB277" s="287"/>
      <c r="RIC277" s="287"/>
      <c r="RID277" s="287"/>
      <c r="RIE277" s="287"/>
      <c r="RIF277" s="287"/>
      <c r="RIG277" s="287"/>
      <c r="RIH277" s="287"/>
      <c r="RII277" s="287"/>
      <c r="RIJ277" s="287"/>
      <c r="RIK277" s="287"/>
      <c r="RIL277" s="287"/>
      <c r="RIM277" s="287"/>
      <c r="RIN277" s="287"/>
      <c r="RIO277" s="287"/>
      <c r="RIP277" s="287"/>
      <c r="RIQ277" s="287"/>
      <c r="RIR277" s="287"/>
      <c r="RIS277" s="287"/>
      <c r="RIT277" s="287"/>
      <c r="RIU277" s="287"/>
      <c r="RIV277" s="287"/>
      <c r="RIW277" s="287"/>
      <c r="RIX277" s="287"/>
      <c r="RIY277" s="287"/>
      <c r="RIZ277" s="287"/>
      <c r="RJA277" s="287"/>
      <c r="RJB277" s="287"/>
      <c r="RJC277" s="287"/>
      <c r="RJD277" s="287"/>
      <c r="RJE277" s="287"/>
      <c r="RJF277" s="287"/>
      <c r="RJG277" s="287"/>
      <c r="RJH277" s="287"/>
      <c r="RJI277" s="287"/>
      <c r="RJJ277" s="287"/>
      <c r="RJK277" s="287"/>
      <c r="RJL277" s="287"/>
      <c r="RJM277" s="287"/>
      <c r="RJN277" s="287"/>
      <c r="RJO277" s="287"/>
      <c r="RJP277" s="287"/>
      <c r="RJQ277" s="287"/>
      <c r="RJR277" s="287"/>
      <c r="RJS277" s="287"/>
      <c r="RJT277" s="287"/>
      <c r="RJU277" s="287"/>
      <c r="RJV277" s="287"/>
      <c r="RJW277" s="287"/>
      <c r="RJX277" s="287"/>
      <c r="RJY277" s="287"/>
      <c r="RJZ277" s="287"/>
      <c r="RKA277" s="287"/>
      <c r="RKB277" s="287"/>
      <c r="RKC277" s="287"/>
      <c r="RKD277" s="287"/>
      <c r="RKE277" s="287"/>
      <c r="RKF277" s="287"/>
      <c r="RKG277" s="287"/>
      <c r="RKH277" s="287"/>
      <c r="RKI277" s="287"/>
      <c r="RKJ277" s="287"/>
      <c r="RKK277" s="287"/>
      <c r="RKL277" s="287"/>
      <c r="RKM277" s="287"/>
      <c r="RKN277" s="287"/>
      <c r="RKO277" s="287"/>
      <c r="RKP277" s="287"/>
      <c r="RKQ277" s="287"/>
      <c r="RKR277" s="287"/>
      <c r="RKS277" s="287"/>
      <c r="RKT277" s="287"/>
      <c r="RKU277" s="287"/>
      <c r="RKV277" s="287"/>
      <c r="RKW277" s="287"/>
      <c r="RKX277" s="287"/>
      <c r="RKY277" s="287"/>
      <c r="RKZ277" s="287"/>
      <c r="RLA277" s="287"/>
      <c r="RLB277" s="287"/>
      <c r="RLC277" s="287"/>
      <c r="RLD277" s="287"/>
      <c r="RLE277" s="287"/>
      <c r="RLF277" s="287"/>
      <c r="RLG277" s="287"/>
      <c r="RLH277" s="287"/>
      <c r="RLI277" s="287"/>
      <c r="RLJ277" s="287"/>
      <c r="RLK277" s="287"/>
      <c r="RLL277" s="287"/>
      <c r="RLM277" s="287"/>
      <c r="RLN277" s="287"/>
      <c r="RLO277" s="287"/>
      <c r="RLP277" s="287"/>
      <c r="RLQ277" s="287"/>
      <c r="RLR277" s="287"/>
      <c r="RLS277" s="287"/>
      <c r="RLT277" s="287"/>
      <c r="RLU277" s="287"/>
      <c r="RLV277" s="287"/>
      <c r="RLW277" s="287"/>
      <c r="RLX277" s="287"/>
      <c r="RLY277" s="287"/>
      <c r="RLZ277" s="287"/>
      <c r="RMA277" s="287"/>
      <c r="RMB277" s="287"/>
      <c r="RMC277" s="287"/>
      <c r="RMD277" s="287"/>
      <c r="RME277" s="287"/>
      <c r="RMF277" s="287"/>
      <c r="RMG277" s="287"/>
      <c r="RMH277" s="287"/>
      <c r="RMI277" s="287"/>
      <c r="RMJ277" s="287"/>
      <c r="RMK277" s="287"/>
      <c r="RML277" s="287"/>
      <c r="RMM277" s="287"/>
      <c r="RMN277" s="287"/>
      <c r="RMO277" s="287"/>
      <c r="RMP277" s="287"/>
      <c r="RMQ277" s="287"/>
      <c r="RMR277" s="287"/>
      <c r="RMS277" s="287"/>
      <c r="RMT277" s="287"/>
      <c r="RMU277" s="287"/>
      <c r="RMV277" s="287"/>
      <c r="RMW277" s="287"/>
      <c r="RMX277" s="287"/>
      <c r="RMY277" s="287"/>
      <c r="RMZ277" s="287"/>
      <c r="RNA277" s="287"/>
      <c r="RNB277" s="287"/>
      <c r="RNC277" s="287"/>
      <c r="RND277" s="287"/>
      <c r="RNE277" s="287"/>
      <c r="RNF277" s="287"/>
      <c r="RNG277" s="287"/>
      <c r="RNH277" s="287"/>
      <c r="RNI277" s="287"/>
      <c r="RNJ277" s="287"/>
      <c r="RNK277" s="287"/>
      <c r="RNL277" s="287"/>
      <c r="RNM277" s="287"/>
      <c r="RNN277" s="287"/>
      <c r="RNO277" s="287"/>
      <c r="RNP277" s="287"/>
      <c r="RNQ277" s="287"/>
      <c r="RNR277" s="287"/>
      <c r="RNS277" s="287"/>
      <c r="RNT277" s="287"/>
      <c r="RNU277" s="287"/>
      <c r="RNV277" s="287"/>
      <c r="RNW277" s="287"/>
      <c r="RNX277" s="287"/>
      <c r="RNY277" s="287"/>
      <c r="RNZ277" s="287"/>
      <c r="ROA277" s="287"/>
      <c r="ROB277" s="287"/>
      <c r="ROC277" s="287"/>
      <c r="ROD277" s="287"/>
      <c r="ROE277" s="287"/>
      <c r="ROF277" s="287"/>
      <c r="ROG277" s="287"/>
      <c r="ROH277" s="287"/>
      <c r="ROI277" s="287"/>
      <c r="ROJ277" s="287"/>
      <c r="ROK277" s="287"/>
      <c r="ROL277" s="287"/>
      <c r="ROM277" s="287"/>
      <c r="RON277" s="287"/>
      <c r="ROO277" s="287"/>
      <c r="ROP277" s="287"/>
      <c r="ROQ277" s="287"/>
      <c r="ROR277" s="287"/>
      <c r="ROS277" s="287"/>
      <c r="ROT277" s="287"/>
      <c r="ROU277" s="287"/>
      <c r="ROV277" s="287"/>
      <c r="ROW277" s="287"/>
      <c r="ROX277" s="287"/>
      <c r="ROY277" s="287"/>
      <c r="ROZ277" s="287"/>
      <c r="RPA277" s="287"/>
      <c r="RPB277" s="287"/>
      <c r="RPC277" s="287"/>
      <c r="RPD277" s="287"/>
      <c r="RPE277" s="287"/>
      <c r="RPF277" s="287"/>
      <c r="RPG277" s="287"/>
      <c r="RPH277" s="287"/>
      <c r="RPI277" s="287"/>
      <c r="RPJ277" s="287"/>
      <c r="RPK277" s="287"/>
      <c r="RPL277" s="287"/>
      <c r="RPM277" s="287"/>
      <c r="RPN277" s="287"/>
      <c r="RPO277" s="287"/>
      <c r="RPP277" s="287"/>
      <c r="RPQ277" s="287"/>
      <c r="RPR277" s="287"/>
      <c r="RPS277" s="287"/>
      <c r="RPT277" s="287"/>
      <c r="RPU277" s="287"/>
      <c r="RPV277" s="287"/>
      <c r="RPW277" s="287"/>
      <c r="RPX277" s="287"/>
      <c r="RPY277" s="287"/>
      <c r="RPZ277" s="287"/>
      <c r="RQA277" s="287"/>
      <c r="RQB277" s="287"/>
      <c r="RQC277" s="287"/>
      <c r="RQD277" s="287"/>
      <c r="RQE277" s="287"/>
      <c r="RQF277" s="287"/>
      <c r="RQG277" s="287"/>
      <c r="RQH277" s="287"/>
      <c r="RQI277" s="287"/>
      <c r="RQJ277" s="287"/>
      <c r="RQK277" s="287"/>
      <c r="RQL277" s="287"/>
      <c r="RQM277" s="287"/>
      <c r="RQN277" s="287"/>
      <c r="RQO277" s="287"/>
      <c r="RQP277" s="287"/>
      <c r="RQQ277" s="287"/>
      <c r="RQR277" s="287"/>
      <c r="RQS277" s="287"/>
      <c r="RQT277" s="287"/>
      <c r="RQU277" s="287"/>
      <c r="RQV277" s="287"/>
      <c r="RQW277" s="287"/>
      <c r="RQX277" s="287"/>
      <c r="RQY277" s="287"/>
      <c r="RQZ277" s="287"/>
      <c r="RRA277" s="287"/>
      <c r="RRB277" s="287"/>
      <c r="RRC277" s="287"/>
      <c r="RRD277" s="287"/>
      <c r="RRE277" s="287"/>
      <c r="RRF277" s="287"/>
      <c r="RRG277" s="287"/>
      <c r="RRH277" s="287"/>
      <c r="RRI277" s="287"/>
      <c r="RRJ277" s="287"/>
      <c r="RRK277" s="287"/>
      <c r="RRL277" s="287"/>
      <c r="RRM277" s="287"/>
      <c r="RRN277" s="287"/>
      <c r="RRO277" s="287"/>
      <c r="RRP277" s="287"/>
      <c r="RRQ277" s="287"/>
      <c r="RRR277" s="287"/>
      <c r="RRS277" s="287"/>
      <c r="RRT277" s="287"/>
      <c r="RRU277" s="287"/>
      <c r="RRV277" s="287"/>
      <c r="RRW277" s="287"/>
      <c r="RRX277" s="287"/>
      <c r="RRY277" s="287"/>
      <c r="RRZ277" s="287"/>
      <c r="RSA277" s="287"/>
      <c r="RSB277" s="287"/>
      <c r="RSC277" s="287"/>
      <c r="RSD277" s="287"/>
      <c r="RSE277" s="287"/>
      <c r="RSF277" s="287"/>
      <c r="RSG277" s="287"/>
      <c r="RSH277" s="287"/>
      <c r="RSI277" s="287"/>
      <c r="RSJ277" s="287"/>
      <c r="RSK277" s="287"/>
      <c r="RSL277" s="287"/>
      <c r="RSM277" s="287"/>
      <c r="RSN277" s="287"/>
      <c r="RSO277" s="287"/>
      <c r="RSP277" s="287"/>
      <c r="RSQ277" s="287"/>
      <c r="RSR277" s="287"/>
      <c r="RSS277" s="287"/>
      <c r="RST277" s="287"/>
      <c r="RSU277" s="287"/>
      <c r="RSV277" s="287"/>
      <c r="RSW277" s="287"/>
      <c r="RSX277" s="287"/>
      <c r="RSY277" s="287"/>
      <c r="RSZ277" s="287"/>
      <c r="RTA277" s="287"/>
      <c r="RTB277" s="287"/>
      <c r="RTC277" s="287"/>
      <c r="RTD277" s="287"/>
      <c r="RTE277" s="287"/>
      <c r="RTF277" s="287"/>
      <c r="RTG277" s="287"/>
      <c r="RTH277" s="287"/>
      <c r="RTI277" s="287"/>
      <c r="RTJ277" s="287"/>
      <c r="RTK277" s="287"/>
      <c r="RTL277" s="287"/>
      <c r="RTM277" s="287"/>
      <c r="RTN277" s="287"/>
      <c r="RTO277" s="287"/>
      <c r="RTP277" s="287"/>
      <c r="RTQ277" s="287"/>
      <c r="RTR277" s="287"/>
      <c r="RTS277" s="287"/>
      <c r="RTT277" s="287"/>
      <c r="RTU277" s="287"/>
      <c r="RTV277" s="287"/>
      <c r="RTW277" s="287"/>
      <c r="RTX277" s="287"/>
      <c r="RTY277" s="287"/>
      <c r="RTZ277" s="287"/>
      <c r="RUA277" s="287"/>
      <c r="RUB277" s="287"/>
      <c r="RUC277" s="287"/>
      <c r="RUD277" s="287"/>
      <c r="RUE277" s="287"/>
      <c r="RUF277" s="287"/>
      <c r="RUG277" s="287"/>
      <c r="RUH277" s="287"/>
      <c r="RUI277" s="287"/>
      <c r="RUJ277" s="287"/>
      <c r="RUK277" s="287"/>
      <c r="RUL277" s="287"/>
      <c r="RUM277" s="287"/>
      <c r="RUN277" s="287"/>
      <c r="RUO277" s="287"/>
      <c r="RUP277" s="287"/>
      <c r="RUQ277" s="287"/>
      <c r="RUR277" s="287"/>
      <c r="RUS277" s="287"/>
      <c r="RUT277" s="287"/>
      <c r="RUU277" s="287"/>
      <c r="RUV277" s="287"/>
      <c r="RUW277" s="287"/>
      <c r="RUX277" s="287"/>
      <c r="RUY277" s="287"/>
      <c r="RUZ277" s="287"/>
      <c r="RVA277" s="287"/>
      <c r="RVB277" s="287"/>
      <c r="RVC277" s="287"/>
      <c r="RVD277" s="287"/>
      <c r="RVE277" s="287"/>
      <c r="RVF277" s="287"/>
      <c r="RVG277" s="287"/>
      <c r="RVH277" s="287"/>
      <c r="RVI277" s="287"/>
      <c r="RVJ277" s="287"/>
      <c r="RVK277" s="287"/>
      <c r="RVL277" s="287"/>
      <c r="RVM277" s="287"/>
      <c r="RVN277" s="287"/>
      <c r="RVO277" s="287"/>
      <c r="RVP277" s="287"/>
      <c r="RVQ277" s="287"/>
      <c r="RVR277" s="287"/>
      <c r="RVS277" s="287"/>
      <c r="RVT277" s="287"/>
      <c r="RVU277" s="287"/>
      <c r="RVV277" s="287"/>
      <c r="RVW277" s="287"/>
      <c r="RVX277" s="287"/>
      <c r="RVY277" s="287"/>
      <c r="RVZ277" s="287"/>
      <c r="RWA277" s="287"/>
      <c r="RWB277" s="287"/>
      <c r="RWC277" s="287"/>
      <c r="RWD277" s="287"/>
      <c r="RWE277" s="287"/>
      <c r="RWF277" s="287"/>
      <c r="RWG277" s="287"/>
      <c r="RWH277" s="287"/>
      <c r="RWI277" s="287"/>
      <c r="RWJ277" s="287"/>
      <c r="RWK277" s="287"/>
      <c r="RWL277" s="287"/>
      <c r="RWM277" s="287"/>
      <c r="RWN277" s="287"/>
      <c r="RWO277" s="287"/>
      <c r="RWP277" s="287"/>
      <c r="RWQ277" s="287"/>
      <c r="RWR277" s="287"/>
      <c r="RWS277" s="287"/>
      <c r="RWT277" s="287"/>
      <c r="RWU277" s="287"/>
      <c r="RWV277" s="287"/>
      <c r="RWW277" s="287"/>
      <c r="RWX277" s="287"/>
      <c r="RWY277" s="287"/>
      <c r="RWZ277" s="287"/>
      <c r="RXA277" s="287"/>
      <c r="RXB277" s="287"/>
      <c r="RXC277" s="287"/>
      <c r="RXD277" s="287"/>
      <c r="RXE277" s="287"/>
      <c r="RXF277" s="287"/>
      <c r="RXG277" s="287"/>
      <c r="RXH277" s="287"/>
      <c r="RXI277" s="287"/>
      <c r="RXJ277" s="287"/>
      <c r="RXK277" s="287"/>
      <c r="RXL277" s="287"/>
      <c r="RXM277" s="287"/>
      <c r="RXN277" s="287"/>
      <c r="RXO277" s="287"/>
      <c r="RXP277" s="287"/>
      <c r="RXQ277" s="287"/>
      <c r="RXR277" s="287"/>
      <c r="RXS277" s="287"/>
      <c r="RXT277" s="287"/>
      <c r="RXU277" s="287"/>
      <c r="RXV277" s="287"/>
      <c r="RXW277" s="287"/>
      <c r="RXX277" s="287"/>
      <c r="RXY277" s="287"/>
      <c r="RXZ277" s="287"/>
      <c r="RYA277" s="287"/>
      <c r="RYB277" s="287"/>
      <c r="RYC277" s="287"/>
      <c r="RYD277" s="287"/>
      <c r="RYE277" s="287"/>
      <c r="RYF277" s="287"/>
      <c r="RYG277" s="287"/>
      <c r="RYH277" s="287"/>
      <c r="RYI277" s="287"/>
      <c r="RYJ277" s="287"/>
      <c r="RYK277" s="287"/>
      <c r="RYL277" s="287"/>
      <c r="RYM277" s="287"/>
      <c r="RYN277" s="287"/>
      <c r="RYO277" s="287"/>
      <c r="RYP277" s="287"/>
      <c r="RYQ277" s="287"/>
      <c r="RYR277" s="287"/>
      <c r="RYS277" s="287"/>
      <c r="RYT277" s="287"/>
      <c r="RYU277" s="287"/>
      <c r="RYV277" s="287"/>
      <c r="RYW277" s="287"/>
      <c r="RYX277" s="287"/>
      <c r="RYY277" s="287"/>
      <c r="RYZ277" s="287"/>
      <c r="RZA277" s="287"/>
      <c r="RZB277" s="287"/>
      <c r="RZC277" s="287"/>
      <c r="RZD277" s="287"/>
      <c r="RZE277" s="287"/>
      <c r="RZF277" s="287"/>
      <c r="RZG277" s="287"/>
      <c r="RZH277" s="287"/>
      <c r="RZI277" s="287"/>
      <c r="RZJ277" s="287"/>
      <c r="RZK277" s="287"/>
      <c r="RZL277" s="287"/>
      <c r="RZM277" s="287"/>
      <c r="RZN277" s="287"/>
      <c r="RZO277" s="287"/>
      <c r="RZP277" s="287"/>
      <c r="RZQ277" s="287"/>
      <c r="RZR277" s="287"/>
      <c r="RZS277" s="287"/>
      <c r="RZT277" s="287"/>
      <c r="RZU277" s="287"/>
      <c r="RZV277" s="287"/>
      <c r="RZW277" s="287"/>
      <c r="RZX277" s="287"/>
      <c r="RZY277" s="287"/>
      <c r="RZZ277" s="287"/>
      <c r="SAA277" s="287"/>
      <c r="SAB277" s="287"/>
      <c r="SAC277" s="287"/>
      <c r="SAD277" s="287"/>
      <c r="SAE277" s="287"/>
      <c r="SAF277" s="287"/>
      <c r="SAG277" s="287"/>
      <c r="SAH277" s="287"/>
      <c r="SAI277" s="287"/>
      <c r="SAJ277" s="287"/>
      <c r="SAK277" s="287"/>
      <c r="SAL277" s="287"/>
      <c r="SAM277" s="287"/>
      <c r="SAN277" s="287"/>
      <c r="SAO277" s="287"/>
      <c r="SAP277" s="287"/>
      <c r="SAQ277" s="287"/>
      <c r="SAR277" s="287"/>
      <c r="SAS277" s="287"/>
      <c r="SAT277" s="287"/>
      <c r="SAU277" s="287"/>
      <c r="SAV277" s="287"/>
      <c r="SAW277" s="287"/>
      <c r="SAX277" s="287"/>
      <c r="SAY277" s="287"/>
      <c r="SAZ277" s="287"/>
      <c r="SBA277" s="287"/>
      <c r="SBB277" s="287"/>
      <c r="SBC277" s="287"/>
      <c r="SBD277" s="287"/>
      <c r="SBE277" s="287"/>
      <c r="SBF277" s="287"/>
      <c r="SBG277" s="287"/>
      <c r="SBH277" s="287"/>
      <c r="SBI277" s="287"/>
      <c r="SBJ277" s="287"/>
      <c r="SBK277" s="287"/>
      <c r="SBL277" s="287"/>
      <c r="SBM277" s="287"/>
      <c r="SBN277" s="287"/>
      <c r="SBO277" s="287"/>
      <c r="SBP277" s="287"/>
      <c r="SBQ277" s="287"/>
      <c r="SBR277" s="287"/>
      <c r="SBS277" s="287"/>
      <c r="SBT277" s="287"/>
      <c r="SBU277" s="287"/>
      <c r="SBV277" s="287"/>
      <c r="SBW277" s="287"/>
      <c r="SBX277" s="287"/>
      <c r="SBY277" s="287"/>
      <c r="SBZ277" s="287"/>
      <c r="SCA277" s="287"/>
      <c r="SCB277" s="287"/>
      <c r="SCC277" s="287"/>
      <c r="SCD277" s="287"/>
      <c r="SCE277" s="287"/>
      <c r="SCF277" s="287"/>
      <c r="SCG277" s="287"/>
      <c r="SCH277" s="287"/>
      <c r="SCI277" s="287"/>
      <c r="SCJ277" s="287"/>
      <c r="SCK277" s="287"/>
      <c r="SCL277" s="287"/>
      <c r="SCM277" s="287"/>
      <c r="SCN277" s="287"/>
      <c r="SCO277" s="287"/>
      <c r="SCP277" s="287"/>
      <c r="SCQ277" s="287"/>
      <c r="SCR277" s="287"/>
      <c r="SCS277" s="287"/>
      <c r="SCT277" s="287"/>
      <c r="SCU277" s="287"/>
      <c r="SCV277" s="287"/>
      <c r="SCW277" s="287"/>
      <c r="SCX277" s="287"/>
      <c r="SCY277" s="287"/>
      <c r="SCZ277" s="287"/>
      <c r="SDA277" s="287"/>
      <c r="SDB277" s="287"/>
      <c r="SDC277" s="287"/>
      <c r="SDD277" s="287"/>
      <c r="SDE277" s="287"/>
      <c r="SDF277" s="287"/>
      <c r="SDG277" s="287"/>
      <c r="SDH277" s="287"/>
      <c r="SDI277" s="287"/>
      <c r="SDJ277" s="287"/>
      <c r="SDK277" s="287"/>
      <c r="SDL277" s="287"/>
      <c r="SDM277" s="287"/>
      <c r="SDN277" s="287"/>
      <c r="SDO277" s="287"/>
      <c r="SDP277" s="287"/>
      <c r="SDQ277" s="287"/>
      <c r="SDR277" s="287"/>
      <c r="SDS277" s="287"/>
      <c r="SDT277" s="287"/>
      <c r="SDU277" s="287"/>
      <c r="SDV277" s="287"/>
      <c r="SDW277" s="287"/>
      <c r="SDX277" s="287"/>
      <c r="SDY277" s="287"/>
      <c r="SDZ277" s="287"/>
      <c r="SEA277" s="287"/>
      <c r="SEB277" s="287"/>
      <c r="SEC277" s="287"/>
      <c r="SED277" s="287"/>
      <c r="SEE277" s="287"/>
      <c r="SEF277" s="287"/>
      <c r="SEG277" s="287"/>
      <c r="SEH277" s="287"/>
      <c r="SEI277" s="287"/>
      <c r="SEJ277" s="287"/>
      <c r="SEK277" s="287"/>
      <c r="SEL277" s="287"/>
      <c r="SEM277" s="287"/>
      <c r="SEN277" s="287"/>
      <c r="SEO277" s="287"/>
      <c r="SEP277" s="287"/>
      <c r="SEQ277" s="287"/>
      <c r="SER277" s="287"/>
      <c r="SES277" s="287"/>
      <c r="SET277" s="287"/>
      <c r="SEU277" s="287"/>
      <c r="SEV277" s="287"/>
      <c r="SEW277" s="287"/>
      <c r="SEX277" s="287"/>
      <c r="SEY277" s="287"/>
      <c r="SEZ277" s="287"/>
      <c r="SFA277" s="287"/>
      <c r="SFB277" s="287"/>
      <c r="SFC277" s="287"/>
      <c r="SFD277" s="287"/>
      <c r="SFE277" s="287"/>
      <c r="SFF277" s="287"/>
      <c r="SFG277" s="287"/>
      <c r="SFH277" s="287"/>
      <c r="SFI277" s="287"/>
      <c r="SFJ277" s="287"/>
      <c r="SFK277" s="287"/>
      <c r="SFL277" s="287"/>
      <c r="SFM277" s="287"/>
      <c r="SFN277" s="287"/>
      <c r="SFO277" s="287"/>
      <c r="SFP277" s="287"/>
      <c r="SFQ277" s="287"/>
      <c r="SFR277" s="287"/>
      <c r="SFS277" s="287"/>
      <c r="SFT277" s="287"/>
      <c r="SFU277" s="287"/>
      <c r="SFV277" s="287"/>
      <c r="SFW277" s="287"/>
      <c r="SFX277" s="287"/>
      <c r="SFY277" s="287"/>
      <c r="SFZ277" s="287"/>
      <c r="SGA277" s="287"/>
      <c r="SGB277" s="287"/>
      <c r="SGC277" s="287"/>
      <c r="SGD277" s="287"/>
      <c r="SGE277" s="287"/>
      <c r="SGF277" s="287"/>
      <c r="SGG277" s="287"/>
      <c r="SGH277" s="287"/>
      <c r="SGI277" s="287"/>
      <c r="SGJ277" s="287"/>
      <c r="SGK277" s="287"/>
      <c r="SGL277" s="287"/>
      <c r="SGM277" s="287"/>
      <c r="SGN277" s="287"/>
      <c r="SGO277" s="287"/>
      <c r="SGP277" s="287"/>
      <c r="SGQ277" s="287"/>
      <c r="SGR277" s="287"/>
      <c r="SGS277" s="287"/>
      <c r="SGT277" s="287"/>
      <c r="SGU277" s="287"/>
      <c r="SGV277" s="287"/>
      <c r="SGW277" s="287"/>
      <c r="SGX277" s="287"/>
      <c r="SGY277" s="287"/>
      <c r="SGZ277" s="287"/>
      <c r="SHA277" s="287"/>
      <c r="SHB277" s="287"/>
      <c r="SHC277" s="287"/>
      <c r="SHD277" s="287"/>
      <c r="SHE277" s="287"/>
      <c r="SHF277" s="287"/>
      <c r="SHG277" s="287"/>
      <c r="SHH277" s="287"/>
      <c r="SHI277" s="287"/>
      <c r="SHJ277" s="287"/>
      <c r="SHK277" s="287"/>
      <c r="SHL277" s="287"/>
      <c r="SHM277" s="287"/>
      <c r="SHN277" s="287"/>
      <c r="SHO277" s="287"/>
      <c r="SHP277" s="287"/>
      <c r="SHQ277" s="287"/>
      <c r="SHR277" s="287"/>
      <c r="SHS277" s="287"/>
      <c r="SHT277" s="287"/>
      <c r="SHU277" s="287"/>
      <c r="SHV277" s="287"/>
      <c r="SHW277" s="287"/>
      <c r="SHX277" s="287"/>
      <c r="SHY277" s="287"/>
      <c r="SHZ277" s="287"/>
      <c r="SIA277" s="287"/>
      <c r="SIB277" s="287"/>
      <c r="SIC277" s="287"/>
      <c r="SID277" s="287"/>
      <c r="SIE277" s="287"/>
      <c r="SIF277" s="287"/>
      <c r="SIG277" s="287"/>
      <c r="SIH277" s="287"/>
      <c r="SII277" s="287"/>
      <c r="SIJ277" s="287"/>
      <c r="SIK277" s="287"/>
      <c r="SIL277" s="287"/>
      <c r="SIM277" s="287"/>
      <c r="SIN277" s="287"/>
      <c r="SIO277" s="287"/>
      <c r="SIP277" s="287"/>
      <c r="SIQ277" s="287"/>
      <c r="SIR277" s="287"/>
      <c r="SIS277" s="287"/>
      <c r="SIT277" s="287"/>
      <c r="SIU277" s="287"/>
      <c r="SIV277" s="287"/>
      <c r="SIW277" s="287"/>
      <c r="SIX277" s="287"/>
      <c r="SIY277" s="287"/>
      <c r="SIZ277" s="287"/>
      <c r="SJA277" s="287"/>
      <c r="SJB277" s="287"/>
      <c r="SJC277" s="287"/>
      <c r="SJD277" s="287"/>
      <c r="SJE277" s="287"/>
      <c r="SJF277" s="287"/>
      <c r="SJG277" s="287"/>
      <c r="SJH277" s="287"/>
      <c r="SJI277" s="287"/>
      <c r="SJJ277" s="287"/>
      <c r="SJK277" s="287"/>
      <c r="SJL277" s="287"/>
      <c r="SJM277" s="287"/>
      <c r="SJN277" s="287"/>
      <c r="SJO277" s="287"/>
      <c r="SJP277" s="287"/>
      <c r="SJQ277" s="287"/>
      <c r="SJR277" s="287"/>
      <c r="SJS277" s="287"/>
      <c r="SJT277" s="287"/>
      <c r="SJU277" s="287"/>
      <c r="SJV277" s="287"/>
      <c r="SJW277" s="287"/>
      <c r="SJX277" s="287"/>
      <c r="SJY277" s="287"/>
      <c r="SJZ277" s="287"/>
      <c r="SKA277" s="287"/>
      <c r="SKB277" s="287"/>
      <c r="SKC277" s="287"/>
      <c r="SKD277" s="287"/>
      <c r="SKE277" s="287"/>
      <c r="SKF277" s="287"/>
      <c r="SKG277" s="287"/>
      <c r="SKH277" s="287"/>
      <c r="SKI277" s="287"/>
      <c r="SKJ277" s="287"/>
      <c r="SKK277" s="287"/>
      <c r="SKL277" s="287"/>
      <c r="SKM277" s="287"/>
      <c r="SKN277" s="287"/>
      <c r="SKO277" s="287"/>
      <c r="SKP277" s="287"/>
      <c r="SKQ277" s="287"/>
      <c r="SKR277" s="287"/>
      <c r="SKS277" s="287"/>
      <c r="SKT277" s="287"/>
      <c r="SKU277" s="287"/>
      <c r="SKV277" s="287"/>
      <c r="SKW277" s="287"/>
      <c r="SKX277" s="287"/>
      <c r="SKY277" s="287"/>
      <c r="SKZ277" s="287"/>
      <c r="SLA277" s="287"/>
      <c r="SLB277" s="287"/>
      <c r="SLC277" s="287"/>
      <c r="SLD277" s="287"/>
      <c r="SLE277" s="287"/>
      <c r="SLF277" s="287"/>
      <c r="SLG277" s="287"/>
      <c r="SLH277" s="287"/>
      <c r="SLI277" s="287"/>
      <c r="SLJ277" s="287"/>
      <c r="SLK277" s="287"/>
      <c r="SLL277" s="287"/>
      <c r="SLM277" s="287"/>
      <c r="SLN277" s="287"/>
      <c r="SLO277" s="287"/>
      <c r="SLP277" s="287"/>
      <c r="SLQ277" s="287"/>
      <c r="SLR277" s="287"/>
      <c r="SLS277" s="287"/>
      <c r="SLT277" s="287"/>
      <c r="SLU277" s="287"/>
      <c r="SLV277" s="287"/>
      <c r="SLW277" s="287"/>
      <c r="SLX277" s="287"/>
      <c r="SLY277" s="287"/>
      <c r="SLZ277" s="287"/>
      <c r="SMA277" s="287"/>
      <c r="SMB277" s="287"/>
      <c r="SMC277" s="287"/>
      <c r="SMD277" s="287"/>
      <c r="SME277" s="287"/>
      <c r="SMF277" s="287"/>
      <c r="SMG277" s="287"/>
      <c r="SMH277" s="287"/>
      <c r="SMI277" s="287"/>
      <c r="SMJ277" s="287"/>
      <c r="SMK277" s="287"/>
      <c r="SML277" s="287"/>
      <c r="SMM277" s="287"/>
      <c r="SMN277" s="287"/>
      <c r="SMO277" s="287"/>
      <c r="SMP277" s="287"/>
      <c r="SMQ277" s="287"/>
      <c r="SMR277" s="287"/>
      <c r="SMS277" s="287"/>
      <c r="SMT277" s="287"/>
      <c r="SMU277" s="287"/>
      <c r="SMV277" s="287"/>
      <c r="SMW277" s="287"/>
      <c r="SMX277" s="287"/>
      <c r="SMY277" s="287"/>
      <c r="SMZ277" s="287"/>
      <c r="SNA277" s="287"/>
      <c r="SNB277" s="287"/>
      <c r="SNC277" s="287"/>
      <c r="SND277" s="287"/>
      <c r="SNE277" s="287"/>
      <c r="SNF277" s="287"/>
      <c r="SNG277" s="287"/>
      <c r="SNH277" s="287"/>
      <c r="SNI277" s="287"/>
      <c r="SNJ277" s="287"/>
      <c r="SNK277" s="287"/>
      <c r="SNL277" s="287"/>
      <c r="SNM277" s="287"/>
      <c r="SNN277" s="287"/>
      <c r="SNO277" s="287"/>
      <c r="SNP277" s="287"/>
      <c r="SNQ277" s="287"/>
      <c r="SNR277" s="287"/>
      <c r="SNS277" s="287"/>
      <c r="SNT277" s="287"/>
      <c r="SNU277" s="287"/>
      <c r="SNV277" s="287"/>
      <c r="SNW277" s="287"/>
      <c r="SNX277" s="287"/>
      <c r="SNY277" s="287"/>
      <c r="SNZ277" s="287"/>
      <c r="SOA277" s="287"/>
      <c r="SOB277" s="287"/>
      <c r="SOC277" s="287"/>
      <c r="SOD277" s="287"/>
      <c r="SOE277" s="287"/>
      <c r="SOF277" s="287"/>
      <c r="SOG277" s="287"/>
      <c r="SOH277" s="287"/>
      <c r="SOI277" s="287"/>
      <c r="SOJ277" s="287"/>
      <c r="SOK277" s="287"/>
      <c r="SOL277" s="287"/>
      <c r="SOM277" s="287"/>
      <c r="SON277" s="287"/>
      <c r="SOO277" s="287"/>
      <c r="SOP277" s="287"/>
      <c r="SOQ277" s="287"/>
      <c r="SOR277" s="287"/>
      <c r="SOS277" s="287"/>
      <c r="SOT277" s="287"/>
      <c r="SOU277" s="287"/>
      <c r="SOV277" s="287"/>
      <c r="SOW277" s="287"/>
      <c r="SOX277" s="287"/>
      <c r="SOY277" s="287"/>
      <c r="SOZ277" s="287"/>
      <c r="SPA277" s="287"/>
      <c r="SPB277" s="287"/>
      <c r="SPC277" s="287"/>
      <c r="SPD277" s="287"/>
      <c r="SPE277" s="287"/>
      <c r="SPF277" s="287"/>
      <c r="SPG277" s="287"/>
      <c r="SPH277" s="287"/>
      <c r="SPI277" s="287"/>
      <c r="SPJ277" s="287"/>
      <c r="SPK277" s="287"/>
      <c r="SPL277" s="287"/>
      <c r="SPM277" s="287"/>
      <c r="SPN277" s="287"/>
      <c r="SPO277" s="287"/>
      <c r="SPP277" s="287"/>
      <c r="SPQ277" s="287"/>
      <c r="SPR277" s="287"/>
      <c r="SPS277" s="287"/>
      <c r="SPT277" s="287"/>
      <c r="SPU277" s="287"/>
      <c r="SPV277" s="287"/>
      <c r="SPW277" s="287"/>
      <c r="SPX277" s="287"/>
      <c r="SPY277" s="287"/>
      <c r="SPZ277" s="287"/>
      <c r="SQA277" s="287"/>
      <c r="SQB277" s="287"/>
      <c r="SQC277" s="287"/>
      <c r="SQD277" s="287"/>
      <c r="SQE277" s="287"/>
      <c r="SQF277" s="287"/>
      <c r="SQG277" s="287"/>
      <c r="SQH277" s="287"/>
      <c r="SQI277" s="287"/>
      <c r="SQJ277" s="287"/>
      <c r="SQK277" s="287"/>
      <c r="SQL277" s="287"/>
      <c r="SQM277" s="287"/>
      <c r="SQN277" s="287"/>
      <c r="SQO277" s="287"/>
      <c r="SQP277" s="287"/>
      <c r="SQQ277" s="287"/>
      <c r="SQR277" s="287"/>
      <c r="SQS277" s="287"/>
      <c r="SQT277" s="287"/>
      <c r="SQU277" s="287"/>
      <c r="SQV277" s="287"/>
      <c r="SQW277" s="287"/>
      <c r="SQX277" s="287"/>
      <c r="SQY277" s="287"/>
      <c r="SQZ277" s="287"/>
      <c r="SRA277" s="287"/>
      <c r="SRB277" s="287"/>
      <c r="SRC277" s="287"/>
      <c r="SRD277" s="287"/>
      <c r="SRE277" s="287"/>
      <c r="SRF277" s="287"/>
      <c r="SRG277" s="287"/>
      <c r="SRH277" s="287"/>
      <c r="SRI277" s="287"/>
      <c r="SRJ277" s="287"/>
      <c r="SRK277" s="287"/>
      <c r="SRL277" s="287"/>
      <c r="SRM277" s="287"/>
      <c r="SRN277" s="287"/>
      <c r="SRO277" s="287"/>
      <c r="SRP277" s="287"/>
      <c r="SRQ277" s="287"/>
      <c r="SRR277" s="287"/>
      <c r="SRS277" s="287"/>
      <c r="SRT277" s="287"/>
      <c r="SRU277" s="287"/>
      <c r="SRV277" s="287"/>
      <c r="SRW277" s="287"/>
      <c r="SRX277" s="287"/>
      <c r="SRY277" s="287"/>
      <c r="SRZ277" s="287"/>
      <c r="SSA277" s="287"/>
      <c r="SSB277" s="287"/>
      <c r="SSC277" s="287"/>
      <c r="SSD277" s="287"/>
      <c r="SSE277" s="287"/>
      <c r="SSF277" s="287"/>
      <c r="SSG277" s="287"/>
      <c r="SSH277" s="287"/>
      <c r="SSI277" s="287"/>
      <c r="SSJ277" s="287"/>
      <c r="SSK277" s="287"/>
      <c r="SSL277" s="287"/>
      <c r="SSM277" s="287"/>
      <c r="SSN277" s="287"/>
      <c r="SSO277" s="287"/>
      <c r="SSP277" s="287"/>
      <c r="SSQ277" s="287"/>
      <c r="SSR277" s="287"/>
      <c r="SSS277" s="287"/>
      <c r="SST277" s="287"/>
      <c r="SSU277" s="287"/>
      <c r="SSV277" s="287"/>
      <c r="SSW277" s="287"/>
      <c r="SSX277" s="287"/>
      <c r="SSY277" s="287"/>
      <c r="SSZ277" s="287"/>
      <c r="STA277" s="287"/>
      <c r="STB277" s="287"/>
      <c r="STC277" s="287"/>
      <c r="STD277" s="287"/>
      <c r="STE277" s="287"/>
      <c r="STF277" s="287"/>
      <c r="STG277" s="287"/>
      <c r="STH277" s="287"/>
      <c r="STI277" s="287"/>
      <c r="STJ277" s="287"/>
      <c r="STK277" s="287"/>
      <c r="STL277" s="287"/>
      <c r="STM277" s="287"/>
      <c r="STN277" s="287"/>
      <c r="STO277" s="287"/>
      <c r="STP277" s="287"/>
      <c r="STQ277" s="287"/>
      <c r="STR277" s="287"/>
      <c r="STS277" s="287"/>
      <c r="STT277" s="287"/>
      <c r="STU277" s="287"/>
      <c r="STV277" s="287"/>
      <c r="STW277" s="287"/>
      <c r="STX277" s="287"/>
      <c r="STY277" s="287"/>
      <c r="STZ277" s="287"/>
      <c r="SUA277" s="287"/>
      <c r="SUB277" s="287"/>
      <c r="SUC277" s="287"/>
      <c r="SUD277" s="287"/>
      <c r="SUE277" s="287"/>
      <c r="SUF277" s="287"/>
      <c r="SUG277" s="287"/>
      <c r="SUH277" s="287"/>
      <c r="SUI277" s="287"/>
      <c r="SUJ277" s="287"/>
      <c r="SUK277" s="287"/>
      <c r="SUL277" s="287"/>
      <c r="SUM277" s="287"/>
      <c r="SUN277" s="287"/>
      <c r="SUO277" s="287"/>
      <c r="SUP277" s="287"/>
      <c r="SUQ277" s="287"/>
      <c r="SUR277" s="287"/>
      <c r="SUS277" s="287"/>
      <c r="SUT277" s="287"/>
      <c r="SUU277" s="287"/>
      <c r="SUV277" s="287"/>
      <c r="SUW277" s="287"/>
      <c r="SUX277" s="287"/>
      <c r="SUY277" s="287"/>
      <c r="SUZ277" s="287"/>
      <c r="SVA277" s="287"/>
      <c r="SVB277" s="287"/>
      <c r="SVC277" s="287"/>
      <c r="SVD277" s="287"/>
      <c r="SVE277" s="287"/>
      <c r="SVF277" s="287"/>
      <c r="SVG277" s="287"/>
      <c r="SVH277" s="287"/>
      <c r="SVI277" s="287"/>
      <c r="SVJ277" s="287"/>
      <c r="SVK277" s="287"/>
      <c r="SVL277" s="287"/>
      <c r="SVM277" s="287"/>
      <c r="SVN277" s="287"/>
      <c r="SVO277" s="287"/>
      <c r="SVP277" s="287"/>
      <c r="SVQ277" s="287"/>
      <c r="SVR277" s="287"/>
      <c r="SVS277" s="287"/>
      <c r="SVT277" s="287"/>
      <c r="SVU277" s="287"/>
      <c r="SVV277" s="287"/>
      <c r="SVW277" s="287"/>
      <c r="SVX277" s="287"/>
      <c r="SVY277" s="287"/>
      <c r="SVZ277" s="287"/>
      <c r="SWA277" s="287"/>
      <c r="SWB277" s="287"/>
      <c r="SWC277" s="287"/>
      <c r="SWD277" s="287"/>
      <c r="SWE277" s="287"/>
      <c r="SWF277" s="287"/>
      <c r="SWG277" s="287"/>
      <c r="SWH277" s="287"/>
      <c r="SWI277" s="287"/>
      <c r="SWJ277" s="287"/>
      <c r="SWK277" s="287"/>
      <c r="SWL277" s="287"/>
      <c r="SWM277" s="287"/>
      <c r="SWN277" s="287"/>
      <c r="SWO277" s="287"/>
      <c r="SWP277" s="287"/>
      <c r="SWQ277" s="287"/>
      <c r="SWR277" s="287"/>
      <c r="SWS277" s="287"/>
      <c r="SWT277" s="287"/>
      <c r="SWU277" s="287"/>
      <c r="SWV277" s="287"/>
      <c r="SWW277" s="287"/>
      <c r="SWX277" s="287"/>
      <c r="SWY277" s="287"/>
      <c r="SWZ277" s="287"/>
      <c r="SXA277" s="287"/>
      <c r="SXB277" s="287"/>
      <c r="SXC277" s="287"/>
      <c r="SXD277" s="287"/>
      <c r="SXE277" s="287"/>
      <c r="SXF277" s="287"/>
      <c r="SXG277" s="287"/>
      <c r="SXH277" s="287"/>
      <c r="SXI277" s="287"/>
      <c r="SXJ277" s="287"/>
      <c r="SXK277" s="287"/>
      <c r="SXL277" s="287"/>
      <c r="SXM277" s="287"/>
      <c r="SXN277" s="287"/>
      <c r="SXO277" s="287"/>
      <c r="SXP277" s="287"/>
      <c r="SXQ277" s="287"/>
      <c r="SXR277" s="287"/>
      <c r="SXS277" s="287"/>
      <c r="SXT277" s="287"/>
      <c r="SXU277" s="287"/>
      <c r="SXV277" s="287"/>
      <c r="SXW277" s="287"/>
      <c r="SXX277" s="287"/>
      <c r="SXY277" s="287"/>
      <c r="SXZ277" s="287"/>
      <c r="SYA277" s="287"/>
      <c r="SYB277" s="287"/>
      <c r="SYC277" s="287"/>
      <c r="SYD277" s="287"/>
      <c r="SYE277" s="287"/>
      <c r="SYF277" s="287"/>
      <c r="SYG277" s="287"/>
      <c r="SYH277" s="287"/>
      <c r="SYI277" s="287"/>
      <c r="SYJ277" s="287"/>
      <c r="SYK277" s="287"/>
      <c r="SYL277" s="287"/>
      <c r="SYM277" s="287"/>
      <c r="SYN277" s="287"/>
      <c r="SYO277" s="287"/>
      <c r="SYP277" s="287"/>
      <c r="SYQ277" s="287"/>
      <c r="SYR277" s="287"/>
      <c r="SYS277" s="287"/>
      <c r="SYT277" s="287"/>
      <c r="SYU277" s="287"/>
      <c r="SYV277" s="287"/>
      <c r="SYW277" s="287"/>
      <c r="SYX277" s="287"/>
      <c r="SYY277" s="287"/>
      <c r="SYZ277" s="287"/>
      <c r="SZA277" s="287"/>
      <c r="SZB277" s="287"/>
      <c r="SZC277" s="287"/>
      <c r="SZD277" s="287"/>
      <c r="SZE277" s="287"/>
      <c r="SZF277" s="287"/>
      <c r="SZG277" s="287"/>
      <c r="SZH277" s="287"/>
      <c r="SZI277" s="287"/>
      <c r="SZJ277" s="287"/>
      <c r="SZK277" s="287"/>
      <c r="SZL277" s="287"/>
      <c r="SZM277" s="287"/>
      <c r="SZN277" s="287"/>
      <c r="SZO277" s="287"/>
      <c r="SZP277" s="287"/>
      <c r="SZQ277" s="287"/>
      <c r="SZR277" s="287"/>
      <c r="SZS277" s="287"/>
      <c r="SZT277" s="287"/>
      <c r="SZU277" s="287"/>
      <c r="SZV277" s="287"/>
      <c r="SZW277" s="287"/>
      <c r="SZX277" s="287"/>
      <c r="SZY277" s="287"/>
      <c r="SZZ277" s="287"/>
      <c r="TAA277" s="287"/>
      <c r="TAB277" s="287"/>
      <c r="TAC277" s="287"/>
      <c r="TAD277" s="287"/>
      <c r="TAE277" s="287"/>
      <c r="TAF277" s="287"/>
      <c r="TAG277" s="287"/>
      <c r="TAH277" s="287"/>
      <c r="TAI277" s="287"/>
      <c r="TAJ277" s="287"/>
      <c r="TAK277" s="287"/>
      <c r="TAL277" s="287"/>
      <c r="TAM277" s="287"/>
      <c r="TAN277" s="287"/>
      <c r="TAO277" s="287"/>
      <c r="TAP277" s="287"/>
      <c r="TAQ277" s="287"/>
      <c r="TAR277" s="287"/>
      <c r="TAS277" s="287"/>
      <c r="TAT277" s="287"/>
      <c r="TAU277" s="287"/>
      <c r="TAV277" s="287"/>
      <c r="TAW277" s="287"/>
      <c r="TAX277" s="287"/>
      <c r="TAY277" s="287"/>
      <c r="TAZ277" s="287"/>
      <c r="TBA277" s="287"/>
      <c r="TBB277" s="287"/>
      <c r="TBC277" s="287"/>
      <c r="TBD277" s="287"/>
      <c r="TBE277" s="287"/>
      <c r="TBF277" s="287"/>
      <c r="TBG277" s="287"/>
      <c r="TBH277" s="287"/>
      <c r="TBI277" s="287"/>
      <c r="TBJ277" s="287"/>
      <c r="TBK277" s="287"/>
      <c r="TBL277" s="287"/>
      <c r="TBM277" s="287"/>
      <c r="TBN277" s="287"/>
      <c r="TBO277" s="287"/>
      <c r="TBP277" s="287"/>
      <c r="TBQ277" s="287"/>
      <c r="TBR277" s="287"/>
      <c r="TBS277" s="287"/>
      <c r="TBT277" s="287"/>
      <c r="TBU277" s="287"/>
      <c r="TBV277" s="287"/>
      <c r="TBW277" s="287"/>
      <c r="TBX277" s="287"/>
      <c r="TBY277" s="287"/>
      <c r="TBZ277" s="287"/>
      <c r="TCA277" s="287"/>
      <c r="TCB277" s="287"/>
      <c r="TCC277" s="287"/>
      <c r="TCD277" s="287"/>
      <c r="TCE277" s="287"/>
      <c r="TCF277" s="287"/>
      <c r="TCG277" s="287"/>
      <c r="TCH277" s="287"/>
      <c r="TCI277" s="287"/>
      <c r="TCJ277" s="287"/>
      <c r="TCK277" s="287"/>
      <c r="TCL277" s="287"/>
      <c r="TCM277" s="287"/>
      <c r="TCN277" s="287"/>
      <c r="TCO277" s="287"/>
      <c r="TCP277" s="287"/>
      <c r="TCQ277" s="287"/>
      <c r="TCR277" s="287"/>
      <c r="TCS277" s="287"/>
      <c r="TCT277" s="287"/>
      <c r="TCU277" s="287"/>
      <c r="TCV277" s="287"/>
      <c r="TCW277" s="287"/>
      <c r="TCX277" s="287"/>
      <c r="TCY277" s="287"/>
      <c r="TCZ277" s="287"/>
      <c r="TDA277" s="287"/>
      <c r="TDB277" s="287"/>
      <c r="TDC277" s="287"/>
      <c r="TDD277" s="287"/>
      <c r="TDE277" s="287"/>
      <c r="TDF277" s="287"/>
      <c r="TDG277" s="287"/>
      <c r="TDH277" s="287"/>
      <c r="TDI277" s="287"/>
      <c r="TDJ277" s="287"/>
      <c r="TDK277" s="287"/>
      <c r="TDL277" s="287"/>
      <c r="TDM277" s="287"/>
      <c r="TDN277" s="287"/>
      <c r="TDO277" s="287"/>
      <c r="TDP277" s="287"/>
      <c r="TDQ277" s="287"/>
      <c r="TDR277" s="287"/>
      <c r="TDS277" s="287"/>
      <c r="TDT277" s="287"/>
      <c r="TDU277" s="287"/>
      <c r="TDV277" s="287"/>
      <c r="TDW277" s="287"/>
      <c r="TDX277" s="287"/>
      <c r="TDY277" s="287"/>
      <c r="TDZ277" s="287"/>
      <c r="TEA277" s="287"/>
      <c r="TEB277" s="287"/>
      <c r="TEC277" s="287"/>
      <c r="TED277" s="287"/>
      <c r="TEE277" s="287"/>
      <c r="TEF277" s="287"/>
      <c r="TEG277" s="287"/>
      <c r="TEH277" s="287"/>
      <c r="TEI277" s="287"/>
      <c r="TEJ277" s="287"/>
      <c r="TEK277" s="287"/>
      <c r="TEL277" s="287"/>
      <c r="TEM277" s="287"/>
      <c r="TEN277" s="287"/>
      <c r="TEO277" s="287"/>
      <c r="TEP277" s="287"/>
      <c r="TEQ277" s="287"/>
      <c r="TER277" s="287"/>
      <c r="TES277" s="287"/>
      <c r="TET277" s="287"/>
      <c r="TEU277" s="287"/>
      <c r="TEV277" s="287"/>
      <c r="TEW277" s="287"/>
      <c r="TEX277" s="287"/>
      <c r="TEY277" s="287"/>
      <c r="TEZ277" s="287"/>
      <c r="TFA277" s="287"/>
      <c r="TFB277" s="287"/>
      <c r="TFC277" s="287"/>
      <c r="TFD277" s="287"/>
      <c r="TFE277" s="287"/>
      <c r="TFF277" s="287"/>
      <c r="TFG277" s="287"/>
      <c r="TFH277" s="287"/>
      <c r="TFI277" s="287"/>
      <c r="TFJ277" s="287"/>
      <c r="TFK277" s="287"/>
      <c r="TFL277" s="287"/>
      <c r="TFM277" s="287"/>
      <c r="TFN277" s="287"/>
      <c r="TFO277" s="287"/>
      <c r="TFP277" s="287"/>
      <c r="TFQ277" s="287"/>
      <c r="TFR277" s="287"/>
      <c r="TFS277" s="287"/>
      <c r="TFT277" s="287"/>
      <c r="TFU277" s="287"/>
      <c r="TFV277" s="287"/>
      <c r="TFW277" s="287"/>
      <c r="TFX277" s="287"/>
      <c r="TFY277" s="287"/>
      <c r="TFZ277" s="287"/>
      <c r="TGA277" s="287"/>
      <c r="TGB277" s="287"/>
      <c r="TGC277" s="287"/>
      <c r="TGD277" s="287"/>
      <c r="TGE277" s="287"/>
      <c r="TGF277" s="287"/>
      <c r="TGG277" s="287"/>
      <c r="TGH277" s="287"/>
      <c r="TGI277" s="287"/>
      <c r="TGJ277" s="287"/>
      <c r="TGK277" s="287"/>
      <c r="TGL277" s="287"/>
      <c r="TGM277" s="287"/>
      <c r="TGN277" s="287"/>
      <c r="TGO277" s="287"/>
      <c r="TGP277" s="287"/>
      <c r="TGQ277" s="287"/>
      <c r="TGR277" s="287"/>
      <c r="TGS277" s="287"/>
      <c r="TGT277" s="287"/>
      <c r="TGU277" s="287"/>
      <c r="TGV277" s="287"/>
      <c r="TGW277" s="287"/>
      <c r="TGX277" s="287"/>
      <c r="TGY277" s="287"/>
      <c r="TGZ277" s="287"/>
      <c r="THA277" s="287"/>
      <c r="THB277" s="287"/>
      <c r="THC277" s="287"/>
      <c r="THD277" s="287"/>
      <c r="THE277" s="287"/>
      <c r="THF277" s="287"/>
      <c r="THG277" s="287"/>
      <c r="THH277" s="287"/>
      <c r="THI277" s="287"/>
      <c r="THJ277" s="287"/>
      <c r="THK277" s="287"/>
      <c r="THL277" s="287"/>
      <c r="THM277" s="287"/>
      <c r="THN277" s="287"/>
      <c r="THO277" s="287"/>
      <c r="THP277" s="287"/>
      <c r="THQ277" s="287"/>
      <c r="THR277" s="287"/>
      <c r="THS277" s="287"/>
      <c r="THT277" s="287"/>
      <c r="THU277" s="287"/>
      <c r="THV277" s="287"/>
      <c r="THW277" s="287"/>
      <c r="THX277" s="287"/>
      <c r="THY277" s="287"/>
      <c r="THZ277" s="287"/>
      <c r="TIA277" s="287"/>
      <c r="TIB277" s="287"/>
      <c r="TIC277" s="287"/>
      <c r="TID277" s="287"/>
      <c r="TIE277" s="287"/>
      <c r="TIF277" s="287"/>
      <c r="TIG277" s="287"/>
      <c r="TIH277" s="287"/>
      <c r="TII277" s="287"/>
      <c r="TIJ277" s="287"/>
      <c r="TIK277" s="287"/>
      <c r="TIL277" s="287"/>
      <c r="TIM277" s="287"/>
      <c r="TIN277" s="287"/>
      <c r="TIO277" s="287"/>
      <c r="TIP277" s="287"/>
      <c r="TIQ277" s="287"/>
      <c r="TIR277" s="287"/>
      <c r="TIS277" s="287"/>
      <c r="TIT277" s="287"/>
      <c r="TIU277" s="287"/>
      <c r="TIV277" s="287"/>
      <c r="TIW277" s="287"/>
      <c r="TIX277" s="287"/>
      <c r="TIY277" s="287"/>
      <c r="TIZ277" s="287"/>
      <c r="TJA277" s="287"/>
      <c r="TJB277" s="287"/>
      <c r="TJC277" s="287"/>
      <c r="TJD277" s="287"/>
      <c r="TJE277" s="287"/>
      <c r="TJF277" s="287"/>
      <c r="TJG277" s="287"/>
      <c r="TJH277" s="287"/>
      <c r="TJI277" s="287"/>
      <c r="TJJ277" s="287"/>
      <c r="TJK277" s="287"/>
      <c r="TJL277" s="287"/>
      <c r="TJM277" s="287"/>
      <c r="TJN277" s="287"/>
      <c r="TJO277" s="287"/>
      <c r="TJP277" s="287"/>
      <c r="TJQ277" s="287"/>
      <c r="TJR277" s="287"/>
      <c r="TJS277" s="287"/>
      <c r="TJT277" s="287"/>
      <c r="TJU277" s="287"/>
      <c r="TJV277" s="287"/>
      <c r="TJW277" s="287"/>
      <c r="TJX277" s="287"/>
      <c r="TJY277" s="287"/>
      <c r="TJZ277" s="287"/>
      <c r="TKA277" s="287"/>
      <c r="TKB277" s="287"/>
      <c r="TKC277" s="287"/>
      <c r="TKD277" s="287"/>
      <c r="TKE277" s="287"/>
      <c r="TKF277" s="287"/>
      <c r="TKG277" s="287"/>
      <c r="TKH277" s="287"/>
      <c r="TKI277" s="287"/>
      <c r="TKJ277" s="287"/>
      <c r="TKK277" s="287"/>
      <c r="TKL277" s="287"/>
      <c r="TKM277" s="287"/>
      <c r="TKN277" s="287"/>
      <c r="TKO277" s="287"/>
      <c r="TKP277" s="287"/>
      <c r="TKQ277" s="287"/>
      <c r="TKR277" s="287"/>
      <c r="TKS277" s="287"/>
      <c r="TKT277" s="287"/>
      <c r="TKU277" s="287"/>
      <c r="TKV277" s="287"/>
      <c r="TKW277" s="287"/>
      <c r="TKX277" s="287"/>
      <c r="TKY277" s="287"/>
      <c r="TKZ277" s="287"/>
      <c r="TLA277" s="287"/>
      <c r="TLB277" s="287"/>
      <c r="TLC277" s="287"/>
      <c r="TLD277" s="287"/>
      <c r="TLE277" s="287"/>
      <c r="TLF277" s="287"/>
      <c r="TLG277" s="287"/>
      <c r="TLH277" s="287"/>
      <c r="TLI277" s="287"/>
      <c r="TLJ277" s="287"/>
      <c r="TLK277" s="287"/>
      <c r="TLL277" s="287"/>
      <c r="TLM277" s="287"/>
      <c r="TLN277" s="287"/>
      <c r="TLO277" s="287"/>
      <c r="TLP277" s="287"/>
      <c r="TLQ277" s="287"/>
      <c r="TLR277" s="287"/>
      <c r="TLS277" s="287"/>
      <c r="TLT277" s="287"/>
      <c r="TLU277" s="287"/>
      <c r="TLV277" s="287"/>
      <c r="TLW277" s="287"/>
      <c r="TLX277" s="287"/>
      <c r="TLY277" s="287"/>
      <c r="TLZ277" s="287"/>
      <c r="TMA277" s="287"/>
      <c r="TMB277" s="287"/>
      <c r="TMC277" s="287"/>
      <c r="TMD277" s="287"/>
      <c r="TME277" s="287"/>
      <c r="TMF277" s="287"/>
      <c r="TMG277" s="287"/>
      <c r="TMH277" s="287"/>
      <c r="TMI277" s="287"/>
      <c r="TMJ277" s="287"/>
      <c r="TMK277" s="287"/>
      <c r="TML277" s="287"/>
      <c r="TMM277" s="287"/>
      <c r="TMN277" s="287"/>
      <c r="TMO277" s="287"/>
      <c r="TMP277" s="287"/>
      <c r="TMQ277" s="287"/>
      <c r="TMR277" s="287"/>
      <c r="TMS277" s="287"/>
      <c r="TMT277" s="287"/>
      <c r="TMU277" s="287"/>
      <c r="TMV277" s="287"/>
      <c r="TMW277" s="287"/>
      <c r="TMX277" s="287"/>
      <c r="TMY277" s="287"/>
      <c r="TMZ277" s="287"/>
      <c r="TNA277" s="287"/>
      <c r="TNB277" s="287"/>
      <c r="TNC277" s="287"/>
      <c r="TND277" s="287"/>
      <c r="TNE277" s="287"/>
      <c r="TNF277" s="287"/>
      <c r="TNG277" s="287"/>
      <c r="TNH277" s="287"/>
      <c r="TNI277" s="287"/>
      <c r="TNJ277" s="287"/>
      <c r="TNK277" s="287"/>
      <c r="TNL277" s="287"/>
      <c r="TNM277" s="287"/>
      <c r="TNN277" s="287"/>
      <c r="TNO277" s="287"/>
      <c r="TNP277" s="287"/>
      <c r="TNQ277" s="287"/>
      <c r="TNR277" s="287"/>
      <c r="TNS277" s="287"/>
      <c r="TNT277" s="287"/>
      <c r="TNU277" s="287"/>
      <c r="TNV277" s="287"/>
      <c r="TNW277" s="287"/>
      <c r="TNX277" s="287"/>
      <c r="TNY277" s="287"/>
      <c r="TNZ277" s="287"/>
      <c r="TOA277" s="287"/>
      <c r="TOB277" s="287"/>
      <c r="TOC277" s="287"/>
      <c r="TOD277" s="287"/>
      <c r="TOE277" s="287"/>
      <c r="TOF277" s="287"/>
      <c r="TOG277" s="287"/>
      <c r="TOH277" s="287"/>
      <c r="TOI277" s="287"/>
      <c r="TOJ277" s="287"/>
      <c r="TOK277" s="287"/>
      <c r="TOL277" s="287"/>
      <c r="TOM277" s="287"/>
      <c r="TON277" s="287"/>
      <c r="TOO277" s="287"/>
      <c r="TOP277" s="287"/>
      <c r="TOQ277" s="287"/>
      <c r="TOR277" s="287"/>
      <c r="TOS277" s="287"/>
      <c r="TOT277" s="287"/>
      <c r="TOU277" s="287"/>
      <c r="TOV277" s="287"/>
      <c r="TOW277" s="287"/>
      <c r="TOX277" s="287"/>
      <c r="TOY277" s="287"/>
      <c r="TOZ277" s="287"/>
      <c r="TPA277" s="287"/>
      <c r="TPB277" s="287"/>
      <c r="TPC277" s="287"/>
      <c r="TPD277" s="287"/>
      <c r="TPE277" s="287"/>
      <c r="TPF277" s="287"/>
      <c r="TPG277" s="287"/>
      <c r="TPH277" s="287"/>
      <c r="TPI277" s="287"/>
      <c r="TPJ277" s="287"/>
      <c r="TPK277" s="287"/>
      <c r="TPL277" s="287"/>
      <c r="TPM277" s="287"/>
      <c r="TPN277" s="287"/>
      <c r="TPO277" s="287"/>
      <c r="TPP277" s="287"/>
      <c r="TPQ277" s="287"/>
      <c r="TPR277" s="287"/>
      <c r="TPS277" s="287"/>
      <c r="TPT277" s="287"/>
      <c r="TPU277" s="287"/>
      <c r="TPV277" s="287"/>
      <c r="TPW277" s="287"/>
      <c r="TPX277" s="287"/>
      <c r="TPY277" s="287"/>
      <c r="TPZ277" s="287"/>
      <c r="TQA277" s="287"/>
      <c r="TQB277" s="287"/>
      <c r="TQC277" s="287"/>
      <c r="TQD277" s="287"/>
      <c r="TQE277" s="287"/>
      <c r="TQF277" s="287"/>
      <c r="TQG277" s="287"/>
      <c r="TQH277" s="287"/>
      <c r="TQI277" s="287"/>
      <c r="TQJ277" s="287"/>
      <c r="TQK277" s="287"/>
      <c r="TQL277" s="287"/>
      <c r="TQM277" s="287"/>
      <c r="TQN277" s="287"/>
      <c r="TQO277" s="287"/>
      <c r="TQP277" s="287"/>
      <c r="TQQ277" s="287"/>
      <c r="TQR277" s="287"/>
      <c r="TQS277" s="287"/>
      <c r="TQT277" s="287"/>
      <c r="TQU277" s="287"/>
      <c r="TQV277" s="287"/>
      <c r="TQW277" s="287"/>
      <c r="TQX277" s="287"/>
      <c r="TQY277" s="287"/>
      <c r="TQZ277" s="287"/>
      <c r="TRA277" s="287"/>
      <c r="TRB277" s="287"/>
      <c r="TRC277" s="287"/>
      <c r="TRD277" s="287"/>
      <c r="TRE277" s="287"/>
      <c r="TRF277" s="287"/>
      <c r="TRG277" s="287"/>
      <c r="TRH277" s="287"/>
      <c r="TRI277" s="287"/>
      <c r="TRJ277" s="287"/>
      <c r="TRK277" s="287"/>
      <c r="TRL277" s="287"/>
      <c r="TRM277" s="287"/>
      <c r="TRN277" s="287"/>
      <c r="TRO277" s="287"/>
      <c r="TRP277" s="287"/>
      <c r="TRQ277" s="287"/>
      <c r="TRR277" s="287"/>
      <c r="TRS277" s="287"/>
      <c r="TRT277" s="287"/>
      <c r="TRU277" s="287"/>
      <c r="TRV277" s="287"/>
      <c r="TRW277" s="287"/>
      <c r="TRX277" s="287"/>
      <c r="TRY277" s="287"/>
      <c r="TRZ277" s="287"/>
      <c r="TSA277" s="287"/>
      <c r="TSB277" s="287"/>
      <c r="TSC277" s="287"/>
      <c r="TSD277" s="287"/>
      <c r="TSE277" s="287"/>
      <c r="TSF277" s="287"/>
      <c r="TSG277" s="287"/>
      <c r="TSH277" s="287"/>
      <c r="TSI277" s="287"/>
      <c r="TSJ277" s="287"/>
      <c r="TSK277" s="287"/>
      <c r="TSL277" s="287"/>
      <c r="TSM277" s="287"/>
      <c r="TSN277" s="287"/>
      <c r="TSO277" s="287"/>
      <c r="TSP277" s="287"/>
      <c r="TSQ277" s="287"/>
      <c r="TSR277" s="287"/>
      <c r="TSS277" s="287"/>
      <c r="TST277" s="287"/>
      <c r="TSU277" s="287"/>
      <c r="TSV277" s="287"/>
      <c r="TSW277" s="287"/>
      <c r="TSX277" s="287"/>
      <c r="TSY277" s="287"/>
      <c r="TSZ277" s="287"/>
      <c r="TTA277" s="287"/>
      <c r="TTB277" s="287"/>
      <c r="TTC277" s="287"/>
      <c r="TTD277" s="287"/>
      <c r="TTE277" s="287"/>
      <c r="TTF277" s="287"/>
      <c r="TTG277" s="287"/>
      <c r="TTH277" s="287"/>
      <c r="TTI277" s="287"/>
      <c r="TTJ277" s="287"/>
      <c r="TTK277" s="287"/>
      <c r="TTL277" s="287"/>
      <c r="TTM277" s="287"/>
      <c r="TTN277" s="287"/>
      <c r="TTO277" s="287"/>
      <c r="TTP277" s="287"/>
      <c r="TTQ277" s="287"/>
      <c r="TTR277" s="287"/>
      <c r="TTS277" s="287"/>
      <c r="TTT277" s="287"/>
      <c r="TTU277" s="287"/>
      <c r="TTV277" s="287"/>
      <c r="TTW277" s="287"/>
      <c r="TTX277" s="287"/>
      <c r="TTY277" s="287"/>
      <c r="TTZ277" s="287"/>
      <c r="TUA277" s="287"/>
      <c r="TUB277" s="287"/>
      <c r="TUC277" s="287"/>
      <c r="TUD277" s="287"/>
      <c r="TUE277" s="287"/>
      <c r="TUF277" s="287"/>
      <c r="TUG277" s="287"/>
      <c r="TUH277" s="287"/>
      <c r="TUI277" s="287"/>
      <c r="TUJ277" s="287"/>
      <c r="TUK277" s="287"/>
      <c r="TUL277" s="287"/>
      <c r="TUM277" s="287"/>
      <c r="TUN277" s="287"/>
      <c r="TUO277" s="287"/>
      <c r="TUP277" s="287"/>
      <c r="TUQ277" s="287"/>
      <c r="TUR277" s="287"/>
      <c r="TUS277" s="287"/>
      <c r="TUT277" s="287"/>
      <c r="TUU277" s="287"/>
      <c r="TUV277" s="287"/>
      <c r="TUW277" s="287"/>
      <c r="TUX277" s="287"/>
      <c r="TUY277" s="287"/>
      <c r="TUZ277" s="287"/>
      <c r="TVA277" s="287"/>
      <c r="TVB277" s="287"/>
      <c r="TVC277" s="287"/>
      <c r="TVD277" s="287"/>
      <c r="TVE277" s="287"/>
      <c r="TVF277" s="287"/>
      <c r="TVG277" s="287"/>
      <c r="TVH277" s="287"/>
      <c r="TVI277" s="287"/>
      <c r="TVJ277" s="287"/>
      <c r="TVK277" s="287"/>
      <c r="TVL277" s="287"/>
      <c r="TVM277" s="287"/>
      <c r="TVN277" s="287"/>
      <c r="TVO277" s="287"/>
      <c r="TVP277" s="287"/>
      <c r="TVQ277" s="287"/>
      <c r="TVR277" s="287"/>
      <c r="TVS277" s="287"/>
      <c r="TVT277" s="287"/>
      <c r="TVU277" s="287"/>
      <c r="TVV277" s="287"/>
      <c r="TVW277" s="287"/>
      <c r="TVX277" s="287"/>
      <c r="TVY277" s="287"/>
      <c r="TVZ277" s="287"/>
      <c r="TWA277" s="287"/>
      <c r="TWB277" s="287"/>
      <c r="TWC277" s="287"/>
      <c r="TWD277" s="287"/>
      <c r="TWE277" s="287"/>
      <c r="TWF277" s="287"/>
      <c r="TWG277" s="287"/>
      <c r="TWH277" s="287"/>
      <c r="TWI277" s="287"/>
      <c r="TWJ277" s="287"/>
      <c r="TWK277" s="287"/>
      <c r="TWL277" s="287"/>
      <c r="TWM277" s="287"/>
      <c r="TWN277" s="287"/>
      <c r="TWO277" s="287"/>
      <c r="TWP277" s="287"/>
      <c r="TWQ277" s="287"/>
      <c r="TWR277" s="287"/>
      <c r="TWS277" s="287"/>
      <c r="TWT277" s="287"/>
      <c r="TWU277" s="287"/>
      <c r="TWV277" s="287"/>
      <c r="TWW277" s="287"/>
      <c r="TWX277" s="287"/>
      <c r="TWY277" s="287"/>
      <c r="TWZ277" s="287"/>
      <c r="TXA277" s="287"/>
      <c r="TXB277" s="287"/>
      <c r="TXC277" s="287"/>
      <c r="TXD277" s="287"/>
      <c r="TXE277" s="287"/>
      <c r="TXF277" s="287"/>
      <c r="TXG277" s="287"/>
      <c r="TXH277" s="287"/>
      <c r="TXI277" s="287"/>
      <c r="TXJ277" s="287"/>
      <c r="TXK277" s="287"/>
      <c r="TXL277" s="287"/>
      <c r="TXM277" s="287"/>
      <c r="TXN277" s="287"/>
      <c r="TXO277" s="287"/>
      <c r="TXP277" s="287"/>
      <c r="TXQ277" s="287"/>
      <c r="TXR277" s="287"/>
      <c r="TXS277" s="287"/>
      <c r="TXT277" s="287"/>
      <c r="TXU277" s="287"/>
      <c r="TXV277" s="287"/>
      <c r="TXW277" s="287"/>
      <c r="TXX277" s="287"/>
      <c r="TXY277" s="287"/>
      <c r="TXZ277" s="287"/>
      <c r="TYA277" s="287"/>
      <c r="TYB277" s="287"/>
      <c r="TYC277" s="287"/>
      <c r="TYD277" s="287"/>
      <c r="TYE277" s="287"/>
      <c r="TYF277" s="287"/>
      <c r="TYG277" s="287"/>
      <c r="TYH277" s="287"/>
      <c r="TYI277" s="287"/>
      <c r="TYJ277" s="287"/>
      <c r="TYK277" s="287"/>
      <c r="TYL277" s="287"/>
      <c r="TYM277" s="287"/>
      <c r="TYN277" s="287"/>
      <c r="TYO277" s="287"/>
      <c r="TYP277" s="287"/>
      <c r="TYQ277" s="287"/>
      <c r="TYR277" s="287"/>
      <c r="TYS277" s="287"/>
      <c r="TYT277" s="287"/>
      <c r="TYU277" s="287"/>
      <c r="TYV277" s="287"/>
      <c r="TYW277" s="287"/>
      <c r="TYX277" s="287"/>
      <c r="TYY277" s="287"/>
      <c r="TYZ277" s="287"/>
      <c r="TZA277" s="287"/>
      <c r="TZB277" s="287"/>
      <c r="TZC277" s="287"/>
      <c r="TZD277" s="287"/>
      <c r="TZE277" s="287"/>
      <c r="TZF277" s="287"/>
      <c r="TZG277" s="287"/>
      <c r="TZH277" s="287"/>
      <c r="TZI277" s="287"/>
      <c r="TZJ277" s="287"/>
      <c r="TZK277" s="287"/>
      <c r="TZL277" s="287"/>
      <c r="TZM277" s="287"/>
      <c r="TZN277" s="287"/>
      <c r="TZO277" s="287"/>
      <c r="TZP277" s="287"/>
      <c r="TZQ277" s="287"/>
      <c r="TZR277" s="287"/>
      <c r="TZS277" s="287"/>
      <c r="TZT277" s="287"/>
      <c r="TZU277" s="287"/>
      <c r="TZV277" s="287"/>
      <c r="TZW277" s="287"/>
      <c r="TZX277" s="287"/>
      <c r="TZY277" s="287"/>
      <c r="TZZ277" s="287"/>
      <c r="UAA277" s="287"/>
      <c r="UAB277" s="287"/>
      <c r="UAC277" s="287"/>
      <c r="UAD277" s="287"/>
      <c r="UAE277" s="287"/>
      <c r="UAF277" s="287"/>
      <c r="UAG277" s="287"/>
      <c r="UAH277" s="287"/>
      <c r="UAI277" s="287"/>
      <c r="UAJ277" s="287"/>
      <c r="UAK277" s="287"/>
      <c r="UAL277" s="287"/>
      <c r="UAM277" s="287"/>
      <c r="UAN277" s="287"/>
      <c r="UAO277" s="287"/>
      <c r="UAP277" s="287"/>
      <c r="UAQ277" s="287"/>
      <c r="UAR277" s="287"/>
      <c r="UAS277" s="287"/>
      <c r="UAT277" s="287"/>
      <c r="UAU277" s="287"/>
      <c r="UAV277" s="287"/>
      <c r="UAW277" s="287"/>
      <c r="UAX277" s="287"/>
      <c r="UAY277" s="287"/>
      <c r="UAZ277" s="287"/>
      <c r="UBA277" s="287"/>
      <c r="UBB277" s="287"/>
      <c r="UBC277" s="287"/>
      <c r="UBD277" s="287"/>
      <c r="UBE277" s="287"/>
      <c r="UBF277" s="287"/>
      <c r="UBG277" s="287"/>
      <c r="UBH277" s="287"/>
      <c r="UBI277" s="287"/>
      <c r="UBJ277" s="287"/>
      <c r="UBK277" s="287"/>
      <c r="UBL277" s="287"/>
      <c r="UBM277" s="287"/>
      <c r="UBN277" s="287"/>
      <c r="UBO277" s="287"/>
      <c r="UBP277" s="287"/>
      <c r="UBQ277" s="287"/>
      <c r="UBR277" s="287"/>
      <c r="UBS277" s="287"/>
      <c r="UBT277" s="287"/>
      <c r="UBU277" s="287"/>
      <c r="UBV277" s="287"/>
      <c r="UBW277" s="287"/>
      <c r="UBX277" s="287"/>
      <c r="UBY277" s="287"/>
      <c r="UBZ277" s="287"/>
      <c r="UCA277" s="287"/>
      <c r="UCB277" s="287"/>
      <c r="UCC277" s="287"/>
      <c r="UCD277" s="287"/>
      <c r="UCE277" s="287"/>
      <c r="UCF277" s="287"/>
      <c r="UCG277" s="287"/>
      <c r="UCH277" s="287"/>
      <c r="UCI277" s="287"/>
      <c r="UCJ277" s="287"/>
      <c r="UCK277" s="287"/>
      <c r="UCL277" s="287"/>
      <c r="UCM277" s="287"/>
      <c r="UCN277" s="287"/>
      <c r="UCO277" s="287"/>
      <c r="UCP277" s="287"/>
      <c r="UCQ277" s="287"/>
      <c r="UCR277" s="287"/>
      <c r="UCS277" s="287"/>
      <c r="UCT277" s="287"/>
      <c r="UCU277" s="287"/>
      <c r="UCV277" s="287"/>
      <c r="UCW277" s="287"/>
      <c r="UCX277" s="287"/>
      <c r="UCY277" s="287"/>
      <c r="UCZ277" s="287"/>
      <c r="UDA277" s="287"/>
      <c r="UDB277" s="287"/>
      <c r="UDC277" s="287"/>
      <c r="UDD277" s="287"/>
      <c r="UDE277" s="287"/>
      <c r="UDF277" s="287"/>
      <c r="UDG277" s="287"/>
      <c r="UDH277" s="287"/>
      <c r="UDI277" s="287"/>
      <c r="UDJ277" s="287"/>
      <c r="UDK277" s="287"/>
      <c r="UDL277" s="287"/>
      <c r="UDM277" s="287"/>
      <c r="UDN277" s="287"/>
      <c r="UDO277" s="287"/>
      <c r="UDP277" s="287"/>
      <c r="UDQ277" s="287"/>
      <c r="UDR277" s="287"/>
      <c r="UDS277" s="287"/>
      <c r="UDT277" s="287"/>
      <c r="UDU277" s="287"/>
      <c r="UDV277" s="287"/>
      <c r="UDW277" s="287"/>
      <c r="UDX277" s="287"/>
      <c r="UDY277" s="287"/>
      <c r="UDZ277" s="287"/>
      <c r="UEA277" s="287"/>
      <c r="UEB277" s="287"/>
      <c r="UEC277" s="287"/>
      <c r="UED277" s="287"/>
      <c r="UEE277" s="287"/>
      <c r="UEF277" s="287"/>
      <c r="UEG277" s="287"/>
      <c r="UEH277" s="287"/>
      <c r="UEI277" s="287"/>
      <c r="UEJ277" s="287"/>
      <c r="UEK277" s="287"/>
      <c r="UEL277" s="287"/>
      <c r="UEM277" s="287"/>
      <c r="UEN277" s="287"/>
      <c r="UEO277" s="287"/>
      <c r="UEP277" s="287"/>
      <c r="UEQ277" s="287"/>
      <c r="UER277" s="287"/>
      <c r="UES277" s="287"/>
      <c r="UET277" s="287"/>
      <c r="UEU277" s="287"/>
      <c r="UEV277" s="287"/>
      <c r="UEW277" s="287"/>
      <c r="UEX277" s="287"/>
      <c r="UEY277" s="287"/>
      <c r="UEZ277" s="287"/>
      <c r="UFA277" s="287"/>
      <c r="UFB277" s="287"/>
      <c r="UFC277" s="287"/>
      <c r="UFD277" s="287"/>
      <c r="UFE277" s="287"/>
      <c r="UFF277" s="287"/>
      <c r="UFG277" s="287"/>
      <c r="UFH277" s="287"/>
      <c r="UFI277" s="287"/>
      <c r="UFJ277" s="287"/>
      <c r="UFK277" s="287"/>
      <c r="UFL277" s="287"/>
      <c r="UFM277" s="287"/>
      <c r="UFN277" s="287"/>
      <c r="UFO277" s="287"/>
      <c r="UFP277" s="287"/>
      <c r="UFQ277" s="287"/>
      <c r="UFR277" s="287"/>
      <c r="UFS277" s="287"/>
      <c r="UFT277" s="287"/>
      <c r="UFU277" s="287"/>
      <c r="UFV277" s="287"/>
      <c r="UFW277" s="287"/>
      <c r="UFX277" s="287"/>
      <c r="UFY277" s="287"/>
      <c r="UFZ277" s="287"/>
      <c r="UGA277" s="287"/>
      <c r="UGB277" s="287"/>
      <c r="UGC277" s="287"/>
      <c r="UGD277" s="287"/>
      <c r="UGE277" s="287"/>
      <c r="UGF277" s="287"/>
      <c r="UGG277" s="287"/>
      <c r="UGH277" s="287"/>
      <c r="UGI277" s="287"/>
      <c r="UGJ277" s="287"/>
      <c r="UGK277" s="287"/>
      <c r="UGL277" s="287"/>
      <c r="UGM277" s="287"/>
      <c r="UGN277" s="287"/>
      <c r="UGO277" s="287"/>
      <c r="UGP277" s="287"/>
      <c r="UGQ277" s="287"/>
      <c r="UGR277" s="287"/>
      <c r="UGS277" s="287"/>
      <c r="UGT277" s="287"/>
      <c r="UGU277" s="287"/>
      <c r="UGV277" s="287"/>
      <c r="UGW277" s="287"/>
      <c r="UGX277" s="287"/>
      <c r="UGY277" s="287"/>
      <c r="UGZ277" s="287"/>
      <c r="UHA277" s="287"/>
      <c r="UHB277" s="287"/>
      <c r="UHC277" s="287"/>
      <c r="UHD277" s="287"/>
      <c r="UHE277" s="287"/>
      <c r="UHF277" s="287"/>
      <c r="UHG277" s="287"/>
      <c r="UHH277" s="287"/>
      <c r="UHI277" s="287"/>
      <c r="UHJ277" s="287"/>
      <c r="UHK277" s="287"/>
      <c r="UHL277" s="287"/>
      <c r="UHM277" s="287"/>
      <c r="UHN277" s="287"/>
      <c r="UHO277" s="287"/>
      <c r="UHP277" s="287"/>
      <c r="UHQ277" s="287"/>
      <c r="UHR277" s="287"/>
      <c r="UHS277" s="287"/>
      <c r="UHT277" s="287"/>
      <c r="UHU277" s="287"/>
      <c r="UHV277" s="287"/>
      <c r="UHW277" s="287"/>
      <c r="UHX277" s="287"/>
      <c r="UHY277" s="287"/>
      <c r="UHZ277" s="287"/>
      <c r="UIA277" s="287"/>
      <c r="UIB277" s="287"/>
      <c r="UIC277" s="287"/>
      <c r="UID277" s="287"/>
      <c r="UIE277" s="287"/>
      <c r="UIF277" s="287"/>
      <c r="UIG277" s="287"/>
      <c r="UIH277" s="287"/>
      <c r="UII277" s="287"/>
      <c r="UIJ277" s="287"/>
      <c r="UIK277" s="287"/>
      <c r="UIL277" s="287"/>
      <c r="UIM277" s="287"/>
      <c r="UIN277" s="287"/>
      <c r="UIO277" s="287"/>
      <c r="UIP277" s="287"/>
      <c r="UIQ277" s="287"/>
      <c r="UIR277" s="287"/>
      <c r="UIS277" s="287"/>
      <c r="UIT277" s="287"/>
      <c r="UIU277" s="287"/>
      <c r="UIV277" s="287"/>
      <c r="UIW277" s="287"/>
      <c r="UIX277" s="287"/>
      <c r="UIY277" s="287"/>
      <c r="UIZ277" s="287"/>
      <c r="UJA277" s="287"/>
      <c r="UJB277" s="287"/>
      <c r="UJC277" s="287"/>
      <c r="UJD277" s="287"/>
      <c r="UJE277" s="287"/>
      <c r="UJF277" s="287"/>
      <c r="UJG277" s="287"/>
      <c r="UJH277" s="287"/>
      <c r="UJI277" s="287"/>
      <c r="UJJ277" s="287"/>
      <c r="UJK277" s="287"/>
      <c r="UJL277" s="287"/>
      <c r="UJM277" s="287"/>
      <c r="UJN277" s="287"/>
      <c r="UJO277" s="287"/>
      <c r="UJP277" s="287"/>
      <c r="UJQ277" s="287"/>
      <c r="UJR277" s="287"/>
      <c r="UJS277" s="287"/>
      <c r="UJT277" s="287"/>
      <c r="UJU277" s="287"/>
      <c r="UJV277" s="287"/>
      <c r="UJW277" s="287"/>
      <c r="UJX277" s="287"/>
      <c r="UJY277" s="287"/>
      <c r="UJZ277" s="287"/>
      <c r="UKA277" s="287"/>
      <c r="UKB277" s="287"/>
      <c r="UKC277" s="287"/>
      <c r="UKD277" s="287"/>
      <c r="UKE277" s="287"/>
      <c r="UKF277" s="287"/>
      <c r="UKG277" s="287"/>
      <c r="UKH277" s="287"/>
      <c r="UKI277" s="287"/>
      <c r="UKJ277" s="287"/>
      <c r="UKK277" s="287"/>
      <c r="UKL277" s="287"/>
      <c r="UKM277" s="287"/>
      <c r="UKN277" s="287"/>
      <c r="UKO277" s="287"/>
      <c r="UKP277" s="287"/>
      <c r="UKQ277" s="287"/>
      <c r="UKR277" s="287"/>
      <c r="UKS277" s="287"/>
      <c r="UKT277" s="287"/>
      <c r="UKU277" s="287"/>
      <c r="UKV277" s="287"/>
      <c r="UKW277" s="287"/>
      <c r="UKX277" s="287"/>
      <c r="UKY277" s="287"/>
      <c r="UKZ277" s="287"/>
      <c r="ULA277" s="287"/>
      <c r="ULB277" s="287"/>
      <c r="ULC277" s="287"/>
      <c r="ULD277" s="287"/>
      <c r="ULE277" s="287"/>
      <c r="ULF277" s="287"/>
      <c r="ULG277" s="287"/>
      <c r="ULH277" s="287"/>
      <c r="ULI277" s="287"/>
      <c r="ULJ277" s="287"/>
      <c r="ULK277" s="287"/>
      <c r="ULL277" s="287"/>
      <c r="ULM277" s="287"/>
      <c r="ULN277" s="287"/>
      <c r="ULO277" s="287"/>
      <c r="ULP277" s="287"/>
      <c r="ULQ277" s="287"/>
      <c r="ULR277" s="287"/>
      <c r="ULS277" s="287"/>
      <c r="ULT277" s="287"/>
      <c r="ULU277" s="287"/>
      <c r="ULV277" s="287"/>
      <c r="ULW277" s="287"/>
      <c r="ULX277" s="287"/>
      <c r="ULY277" s="287"/>
      <c r="ULZ277" s="287"/>
      <c r="UMA277" s="287"/>
      <c r="UMB277" s="287"/>
      <c r="UMC277" s="287"/>
      <c r="UMD277" s="287"/>
      <c r="UME277" s="287"/>
      <c r="UMF277" s="287"/>
      <c r="UMG277" s="287"/>
      <c r="UMH277" s="287"/>
      <c r="UMI277" s="287"/>
      <c r="UMJ277" s="287"/>
      <c r="UMK277" s="287"/>
      <c r="UML277" s="287"/>
      <c r="UMM277" s="287"/>
      <c r="UMN277" s="287"/>
      <c r="UMO277" s="287"/>
      <c r="UMP277" s="287"/>
      <c r="UMQ277" s="287"/>
      <c r="UMR277" s="287"/>
      <c r="UMS277" s="287"/>
      <c r="UMT277" s="287"/>
      <c r="UMU277" s="287"/>
      <c r="UMV277" s="287"/>
      <c r="UMW277" s="287"/>
      <c r="UMX277" s="287"/>
      <c r="UMY277" s="287"/>
      <c r="UMZ277" s="287"/>
      <c r="UNA277" s="287"/>
      <c r="UNB277" s="287"/>
      <c r="UNC277" s="287"/>
      <c r="UND277" s="287"/>
      <c r="UNE277" s="287"/>
      <c r="UNF277" s="287"/>
      <c r="UNG277" s="287"/>
      <c r="UNH277" s="287"/>
      <c r="UNI277" s="287"/>
      <c r="UNJ277" s="287"/>
      <c r="UNK277" s="287"/>
      <c r="UNL277" s="287"/>
      <c r="UNM277" s="287"/>
      <c r="UNN277" s="287"/>
      <c r="UNO277" s="287"/>
      <c r="UNP277" s="287"/>
      <c r="UNQ277" s="287"/>
      <c r="UNR277" s="287"/>
      <c r="UNS277" s="287"/>
      <c r="UNT277" s="287"/>
      <c r="UNU277" s="287"/>
      <c r="UNV277" s="287"/>
      <c r="UNW277" s="287"/>
      <c r="UNX277" s="287"/>
      <c r="UNY277" s="287"/>
      <c r="UNZ277" s="287"/>
      <c r="UOA277" s="287"/>
      <c r="UOB277" s="287"/>
      <c r="UOC277" s="287"/>
      <c r="UOD277" s="287"/>
      <c r="UOE277" s="287"/>
      <c r="UOF277" s="287"/>
      <c r="UOG277" s="287"/>
      <c r="UOH277" s="287"/>
      <c r="UOI277" s="287"/>
      <c r="UOJ277" s="287"/>
      <c r="UOK277" s="287"/>
      <c r="UOL277" s="287"/>
      <c r="UOM277" s="287"/>
      <c r="UON277" s="287"/>
      <c r="UOO277" s="287"/>
      <c r="UOP277" s="287"/>
      <c r="UOQ277" s="287"/>
      <c r="UOR277" s="287"/>
      <c r="UOS277" s="287"/>
      <c r="UOT277" s="287"/>
      <c r="UOU277" s="287"/>
      <c r="UOV277" s="287"/>
      <c r="UOW277" s="287"/>
      <c r="UOX277" s="287"/>
      <c r="UOY277" s="287"/>
      <c r="UOZ277" s="287"/>
      <c r="UPA277" s="287"/>
      <c r="UPB277" s="287"/>
      <c r="UPC277" s="287"/>
      <c r="UPD277" s="287"/>
      <c r="UPE277" s="287"/>
      <c r="UPF277" s="287"/>
      <c r="UPG277" s="287"/>
      <c r="UPH277" s="287"/>
      <c r="UPI277" s="287"/>
      <c r="UPJ277" s="287"/>
      <c r="UPK277" s="287"/>
      <c r="UPL277" s="287"/>
      <c r="UPM277" s="287"/>
      <c r="UPN277" s="287"/>
      <c r="UPO277" s="287"/>
      <c r="UPP277" s="287"/>
      <c r="UPQ277" s="287"/>
      <c r="UPR277" s="287"/>
      <c r="UPS277" s="287"/>
      <c r="UPT277" s="287"/>
      <c r="UPU277" s="287"/>
      <c r="UPV277" s="287"/>
      <c r="UPW277" s="287"/>
      <c r="UPX277" s="287"/>
      <c r="UPY277" s="287"/>
      <c r="UPZ277" s="287"/>
      <c r="UQA277" s="287"/>
      <c r="UQB277" s="287"/>
      <c r="UQC277" s="287"/>
      <c r="UQD277" s="287"/>
      <c r="UQE277" s="287"/>
      <c r="UQF277" s="287"/>
      <c r="UQG277" s="287"/>
      <c r="UQH277" s="287"/>
      <c r="UQI277" s="287"/>
      <c r="UQJ277" s="287"/>
      <c r="UQK277" s="287"/>
      <c r="UQL277" s="287"/>
      <c r="UQM277" s="287"/>
      <c r="UQN277" s="287"/>
      <c r="UQO277" s="287"/>
      <c r="UQP277" s="287"/>
      <c r="UQQ277" s="287"/>
      <c r="UQR277" s="287"/>
      <c r="UQS277" s="287"/>
      <c r="UQT277" s="287"/>
      <c r="UQU277" s="287"/>
      <c r="UQV277" s="287"/>
      <c r="UQW277" s="287"/>
      <c r="UQX277" s="287"/>
      <c r="UQY277" s="287"/>
      <c r="UQZ277" s="287"/>
      <c r="URA277" s="287"/>
      <c r="URB277" s="287"/>
      <c r="URC277" s="287"/>
      <c r="URD277" s="287"/>
      <c r="URE277" s="287"/>
      <c r="URF277" s="287"/>
      <c r="URG277" s="287"/>
      <c r="URH277" s="287"/>
      <c r="URI277" s="287"/>
      <c r="URJ277" s="287"/>
      <c r="URK277" s="287"/>
      <c r="URL277" s="287"/>
      <c r="URM277" s="287"/>
      <c r="URN277" s="287"/>
      <c r="URO277" s="287"/>
      <c r="URP277" s="287"/>
      <c r="URQ277" s="287"/>
      <c r="URR277" s="287"/>
      <c r="URS277" s="287"/>
      <c r="URT277" s="287"/>
      <c r="URU277" s="287"/>
      <c r="URV277" s="287"/>
      <c r="URW277" s="287"/>
      <c r="URX277" s="287"/>
      <c r="URY277" s="287"/>
      <c r="URZ277" s="287"/>
      <c r="USA277" s="287"/>
      <c r="USB277" s="287"/>
      <c r="USC277" s="287"/>
      <c r="USD277" s="287"/>
      <c r="USE277" s="287"/>
      <c r="USF277" s="287"/>
      <c r="USG277" s="287"/>
      <c r="USH277" s="287"/>
      <c r="USI277" s="287"/>
      <c r="USJ277" s="287"/>
      <c r="USK277" s="287"/>
      <c r="USL277" s="287"/>
      <c r="USM277" s="287"/>
      <c r="USN277" s="287"/>
      <c r="USO277" s="287"/>
      <c r="USP277" s="287"/>
      <c r="USQ277" s="287"/>
      <c r="USR277" s="287"/>
      <c r="USS277" s="287"/>
      <c r="UST277" s="287"/>
      <c r="USU277" s="287"/>
      <c r="USV277" s="287"/>
      <c r="USW277" s="287"/>
      <c r="USX277" s="287"/>
      <c r="USY277" s="287"/>
      <c r="USZ277" s="287"/>
      <c r="UTA277" s="287"/>
      <c r="UTB277" s="287"/>
      <c r="UTC277" s="287"/>
      <c r="UTD277" s="287"/>
      <c r="UTE277" s="287"/>
      <c r="UTF277" s="287"/>
      <c r="UTG277" s="287"/>
      <c r="UTH277" s="287"/>
      <c r="UTI277" s="287"/>
      <c r="UTJ277" s="287"/>
      <c r="UTK277" s="287"/>
      <c r="UTL277" s="287"/>
      <c r="UTM277" s="287"/>
      <c r="UTN277" s="287"/>
      <c r="UTO277" s="287"/>
      <c r="UTP277" s="287"/>
      <c r="UTQ277" s="287"/>
      <c r="UTR277" s="287"/>
      <c r="UTS277" s="287"/>
      <c r="UTT277" s="287"/>
      <c r="UTU277" s="287"/>
      <c r="UTV277" s="287"/>
      <c r="UTW277" s="287"/>
      <c r="UTX277" s="287"/>
      <c r="UTY277" s="287"/>
      <c r="UTZ277" s="287"/>
      <c r="UUA277" s="287"/>
      <c r="UUB277" s="287"/>
      <c r="UUC277" s="287"/>
      <c r="UUD277" s="287"/>
      <c r="UUE277" s="287"/>
      <c r="UUF277" s="287"/>
      <c r="UUG277" s="287"/>
      <c r="UUH277" s="287"/>
      <c r="UUI277" s="287"/>
      <c r="UUJ277" s="287"/>
      <c r="UUK277" s="287"/>
      <c r="UUL277" s="287"/>
      <c r="UUM277" s="287"/>
      <c r="UUN277" s="287"/>
      <c r="UUO277" s="287"/>
      <c r="UUP277" s="287"/>
      <c r="UUQ277" s="287"/>
      <c r="UUR277" s="287"/>
      <c r="UUS277" s="287"/>
      <c r="UUT277" s="287"/>
      <c r="UUU277" s="287"/>
      <c r="UUV277" s="287"/>
      <c r="UUW277" s="287"/>
      <c r="UUX277" s="287"/>
      <c r="UUY277" s="287"/>
      <c r="UUZ277" s="287"/>
      <c r="UVA277" s="287"/>
      <c r="UVB277" s="287"/>
      <c r="UVC277" s="287"/>
      <c r="UVD277" s="287"/>
      <c r="UVE277" s="287"/>
      <c r="UVF277" s="287"/>
      <c r="UVG277" s="287"/>
      <c r="UVH277" s="287"/>
      <c r="UVI277" s="287"/>
      <c r="UVJ277" s="287"/>
      <c r="UVK277" s="287"/>
      <c r="UVL277" s="287"/>
      <c r="UVM277" s="287"/>
      <c r="UVN277" s="287"/>
      <c r="UVO277" s="287"/>
      <c r="UVP277" s="287"/>
      <c r="UVQ277" s="287"/>
      <c r="UVR277" s="287"/>
      <c r="UVS277" s="287"/>
      <c r="UVT277" s="287"/>
      <c r="UVU277" s="287"/>
      <c r="UVV277" s="287"/>
      <c r="UVW277" s="287"/>
      <c r="UVX277" s="287"/>
      <c r="UVY277" s="287"/>
      <c r="UVZ277" s="287"/>
      <c r="UWA277" s="287"/>
      <c r="UWB277" s="287"/>
      <c r="UWC277" s="287"/>
      <c r="UWD277" s="287"/>
      <c r="UWE277" s="287"/>
      <c r="UWF277" s="287"/>
      <c r="UWG277" s="287"/>
      <c r="UWH277" s="287"/>
      <c r="UWI277" s="287"/>
      <c r="UWJ277" s="287"/>
      <c r="UWK277" s="287"/>
      <c r="UWL277" s="287"/>
      <c r="UWM277" s="287"/>
      <c r="UWN277" s="287"/>
      <c r="UWO277" s="287"/>
      <c r="UWP277" s="287"/>
      <c r="UWQ277" s="287"/>
      <c r="UWR277" s="287"/>
      <c r="UWS277" s="287"/>
      <c r="UWT277" s="287"/>
      <c r="UWU277" s="287"/>
      <c r="UWV277" s="287"/>
      <c r="UWW277" s="287"/>
      <c r="UWX277" s="287"/>
      <c r="UWY277" s="287"/>
      <c r="UWZ277" s="287"/>
      <c r="UXA277" s="287"/>
      <c r="UXB277" s="287"/>
      <c r="UXC277" s="287"/>
      <c r="UXD277" s="287"/>
      <c r="UXE277" s="287"/>
      <c r="UXF277" s="287"/>
      <c r="UXG277" s="287"/>
      <c r="UXH277" s="287"/>
      <c r="UXI277" s="287"/>
      <c r="UXJ277" s="287"/>
      <c r="UXK277" s="287"/>
      <c r="UXL277" s="287"/>
      <c r="UXM277" s="287"/>
      <c r="UXN277" s="287"/>
      <c r="UXO277" s="287"/>
      <c r="UXP277" s="287"/>
      <c r="UXQ277" s="287"/>
      <c r="UXR277" s="287"/>
      <c r="UXS277" s="287"/>
      <c r="UXT277" s="287"/>
      <c r="UXU277" s="287"/>
      <c r="UXV277" s="287"/>
      <c r="UXW277" s="287"/>
      <c r="UXX277" s="287"/>
      <c r="UXY277" s="287"/>
      <c r="UXZ277" s="287"/>
      <c r="UYA277" s="287"/>
      <c r="UYB277" s="287"/>
      <c r="UYC277" s="287"/>
      <c r="UYD277" s="287"/>
      <c r="UYE277" s="287"/>
      <c r="UYF277" s="287"/>
      <c r="UYG277" s="287"/>
      <c r="UYH277" s="287"/>
      <c r="UYI277" s="287"/>
      <c r="UYJ277" s="287"/>
      <c r="UYK277" s="287"/>
      <c r="UYL277" s="287"/>
      <c r="UYM277" s="287"/>
      <c r="UYN277" s="287"/>
      <c r="UYO277" s="287"/>
      <c r="UYP277" s="287"/>
      <c r="UYQ277" s="287"/>
      <c r="UYR277" s="287"/>
      <c r="UYS277" s="287"/>
      <c r="UYT277" s="287"/>
      <c r="UYU277" s="287"/>
      <c r="UYV277" s="287"/>
      <c r="UYW277" s="287"/>
      <c r="UYX277" s="287"/>
      <c r="UYY277" s="287"/>
      <c r="UYZ277" s="287"/>
      <c r="UZA277" s="287"/>
      <c r="UZB277" s="287"/>
      <c r="UZC277" s="287"/>
      <c r="UZD277" s="287"/>
      <c r="UZE277" s="287"/>
      <c r="UZF277" s="287"/>
      <c r="UZG277" s="287"/>
      <c r="UZH277" s="287"/>
      <c r="UZI277" s="287"/>
      <c r="UZJ277" s="287"/>
      <c r="UZK277" s="287"/>
      <c r="UZL277" s="287"/>
      <c r="UZM277" s="287"/>
      <c r="UZN277" s="287"/>
      <c r="UZO277" s="287"/>
      <c r="UZP277" s="287"/>
      <c r="UZQ277" s="287"/>
      <c r="UZR277" s="287"/>
      <c r="UZS277" s="287"/>
      <c r="UZT277" s="287"/>
      <c r="UZU277" s="287"/>
      <c r="UZV277" s="287"/>
      <c r="UZW277" s="287"/>
      <c r="UZX277" s="287"/>
      <c r="UZY277" s="287"/>
      <c r="UZZ277" s="287"/>
      <c r="VAA277" s="287"/>
      <c r="VAB277" s="287"/>
      <c r="VAC277" s="287"/>
      <c r="VAD277" s="287"/>
      <c r="VAE277" s="287"/>
      <c r="VAF277" s="287"/>
      <c r="VAG277" s="287"/>
      <c r="VAH277" s="287"/>
      <c r="VAI277" s="287"/>
      <c r="VAJ277" s="287"/>
      <c r="VAK277" s="287"/>
      <c r="VAL277" s="287"/>
      <c r="VAM277" s="287"/>
      <c r="VAN277" s="287"/>
      <c r="VAO277" s="287"/>
      <c r="VAP277" s="287"/>
      <c r="VAQ277" s="287"/>
      <c r="VAR277" s="287"/>
      <c r="VAS277" s="287"/>
      <c r="VAT277" s="287"/>
      <c r="VAU277" s="287"/>
      <c r="VAV277" s="287"/>
      <c r="VAW277" s="287"/>
      <c r="VAX277" s="287"/>
      <c r="VAY277" s="287"/>
      <c r="VAZ277" s="287"/>
      <c r="VBA277" s="287"/>
      <c r="VBB277" s="287"/>
      <c r="VBC277" s="287"/>
      <c r="VBD277" s="287"/>
      <c r="VBE277" s="287"/>
      <c r="VBF277" s="287"/>
      <c r="VBG277" s="287"/>
      <c r="VBH277" s="287"/>
      <c r="VBI277" s="287"/>
      <c r="VBJ277" s="287"/>
      <c r="VBK277" s="287"/>
      <c r="VBL277" s="287"/>
      <c r="VBM277" s="287"/>
      <c r="VBN277" s="287"/>
      <c r="VBO277" s="287"/>
      <c r="VBP277" s="287"/>
      <c r="VBQ277" s="287"/>
      <c r="VBR277" s="287"/>
      <c r="VBS277" s="287"/>
      <c r="VBT277" s="287"/>
      <c r="VBU277" s="287"/>
      <c r="VBV277" s="287"/>
      <c r="VBW277" s="287"/>
      <c r="VBX277" s="287"/>
      <c r="VBY277" s="287"/>
      <c r="VBZ277" s="287"/>
      <c r="VCA277" s="287"/>
      <c r="VCB277" s="287"/>
      <c r="VCC277" s="287"/>
      <c r="VCD277" s="287"/>
      <c r="VCE277" s="287"/>
      <c r="VCF277" s="287"/>
      <c r="VCG277" s="287"/>
      <c r="VCH277" s="287"/>
      <c r="VCI277" s="287"/>
      <c r="VCJ277" s="287"/>
      <c r="VCK277" s="287"/>
      <c r="VCL277" s="287"/>
      <c r="VCM277" s="287"/>
      <c r="VCN277" s="287"/>
      <c r="VCO277" s="287"/>
      <c r="VCP277" s="287"/>
      <c r="VCQ277" s="287"/>
      <c r="VCR277" s="287"/>
      <c r="VCS277" s="287"/>
      <c r="VCT277" s="287"/>
      <c r="VCU277" s="287"/>
      <c r="VCV277" s="287"/>
      <c r="VCW277" s="287"/>
      <c r="VCX277" s="287"/>
      <c r="VCY277" s="287"/>
      <c r="VCZ277" s="287"/>
      <c r="VDA277" s="287"/>
      <c r="VDB277" s="287"/>
      <c r="VDC277" s="287"/>
      <c r="VDD277" s="287"/>
      <c r="VDE277" s="287"/>
      <c r="VDF277" s="287"/>
      <c r="VDG277" s="287"/>
      <c r="VDH277" s="287"/>
      <c r="VDI277" s="287"/>
      <c r="VDJ277" s="287"/>
      <c r="VDK277" s="287"/>
      <c r="VDL277" s="287"/>
      <c r="VDM277" s="287"/>
      <c r="VDN277" s="287"/>
      <c r="VDO277" s="287"/>
      <c r="VDP277" s="287"/>
      <c r="VDQ277" s="287"/>
      <c r="VDR277" s="287"/>
      <c r="VDS277" s="287"/>
      <c r="VDT277" s="287"/>
      <c r="VDU277" s="287"/>
      <c r="VDV277" s="287"/>
      <c r="VDW277" s="287"/>
      <c r="VDX277" s="287"/>
      <c r="VDY277" s="287"/>
      <c r="VDZ277" s="287"/>
      <c r="VEA277" s="287"/>
      <c r="VEB277" s="287"/>
      <c r="VEC277" s="287"/>
      <c r="VED277" s="287"/>
      <c r="VEE277" s="287"/>
      <c r="VEF277" s="287"/>
      <c r="VEG277" s="287"/>
      <c r="VEH277" s="287"/>
      <c r="VEI277" s="287"/>
      <c r="VEJ277" s="287"/>
      <c r="VEK277" s="287"/>
      <c r="VEL277" s="287"/>
      <c r="VEM277" s="287"/>
      <c r="VEN277" s="287"/>
      <c r="VEO277" s="287"/>
      <c r="VEP277" s="287"/>
      <c r="VEQ277" s="287"/>
      <c r="VER277" s="287"/>
      <c r="VES277" s="287"/>
      <c r="VET277" s="287"/>
      <c r="VEU277" s="287"/>
      <c r="VEV277" s="287"/>
      <c r="VEW277" s="287"/>
      <c r="VEX277" s="287"/>
      <c r="VEY277" s="287"/>
      <c r="VEZ277" s="287"/>
      <c r="VFA277" s="287"/>
      <c r="VFB277" s="287"/>
      <c r="VFC277" s="287"/>
      <c r="VFD277" s="287"/>
      <c r="VFE277" s="287"/>
      <c r="VFF277" s="287"/>
      <c r="VFG277" s="287"/>
      <c r="VFH277" s="287"/>
      <c r="VFI277" s="287"/>
      <c r="VFJ277" s="287"/>
      <c r="VFK277" s="287"/>
      <c r="VFL277" s="287"/>
      <c r="VFM277" s="287"/>
      <c r="VFN277" s="287"/>
      <c r="VFO277" s="287"/>
      <c r="VFP277" s="287"/>
      <c r="VFQ277" s="287"/>
      <c r="VFR277" s="287"/>
      <c r="VFS277" s="287"/>
      <c r="VFT277" s="287"/>
      <c r="VFU277" s="287"/>
      <c r="VFV277" s="287"/>
      <c r="VFW277" s="287"/>
      <c r="VFX277" s="287"/>
      <c r="VFY277" s="287"/>
      <c r="VFZ277" s="287"/>
      <c r="VGA277" s="287"/>
      <c r="VGB277" s="287"/>
      <c r="VGC277" s="287"/>
      <c r="VGD277" s="287"/>
      <c r="VGE277" s="287"/>
      <c r="VGF277" s="287"/>
      <c r="VGG277" s="287"/>
      <c r="VGH277" s="287"/>
      <c r="VGI277" s="287"/>
      <c r="VGJ277" s="287"/>
      <c r="VGK277" s="287"/>
      <c r="VGL277" s="287"/>
      <c r="VGM277" s="287"/>
      <c r="VGN277" s="287"/>
      <c r="VGO277" s="287"/>
      <c r="VGP277" s="287"/>
      <c r="VGQ277" s="287"/>
      <c r="VGR277" s="287"/>
      <c r="VGS277" s="287"/>
      <c r="VGT277" s="287"/>
      <c r="VGU277" s="287"/>
      <c r="VGV277" s="287"/>
      <c r="VGW277" s="287"/>
      <c r="VGX277" s="287"/>
      <c r="VGY277" s="287"/>
      <c r="VGZ277" s="287"/>
      <c r="VHA277" s="287"/>
      <c r="VHB277" s="287"/>
      <c r="VHC277" s="287"/>
      <c r="VHD277" s="287"/>
      <c r="VHE277" s="287"/>
      <c r="VHF277" s="287"/>
      <c r="VHG277" s="287"/>
      <c r="VHH277" s="287"/>
      <c r="VHI277" s="287"/>
      <c r="VHJ277" s="287"/>
      <c r="VHK277" s="287"/>
      <c r="VHL277" s="287"/>
      <c r="VHM277" s="287"/>
      <c r="VHN277" s="287"/>
      <c r="VHO277" s="287"/>
      <c r="VHP277" s="287"/>
      <c r="VHQ277" s="287"/>
      <c r="VHR277" s="287"/>
      <c r="VHS277" s="287"/>
      <c r="VHT277" s="287"/>
      <c r="VHU277" s="287"/>
      <c r="VHV277" s="287"/>
      <c r="VHW277" s="287"/>
      <c r="VHX277" s="287"/>
      <c r="VHY277" s="287"/>
      <c r="VHZ277" s="287"/>
      <c r="VIA277" s="287"/>
      <c r="VIB277" s="287"/>
      <c r="VIC277" s="287"/>
      <c r="VID277" s="287"/>
      <c r="VIE277" s="287"/>
      <c r="VIF277" s="287"/>
      <c r="VIG277" s="287"/>
      <c r="VIH277" s="287"/>
      <c r="VII277" s="287"/>
      <c r="VIJ277" s="287"/>
      <c r="VIK277" s="287"/>
      <c r="VIL277" s="287"/>
      <c r="VIM277" s="287"/>
      <c r="VIN277" s="287"/>
      <c r="VIO277" s="287"/>
      <c r="VIP277" s="287"/>
      <c r="VIQ277" s="287"/>
      <c r="VIR277" s="287"/>
      <c r="VIS277" s="287"/>
      <c r="VIT277" s="287"/>
      <c r="VIU277" s="287"/>
      <c r="VIV277" s="287"/>
      <c r="VIW277" s="287"/>
      <c r="VIX277" s="287"/>
      <c r="VIY277" s="287"/>
      <c r="VIZ277" s="287"/>
      <c r="VJA277" s="287"/>
      <c r="VJB277" s="287"/>
      <c r="VJC277" s="287"/>
      <c r="VJD277" s="287"/>
      <c r="VJE277" s="287"/>
      <c r="VJF277" s="287"/>
      <c r="VJG277" s="287"/>
      <c r="VJH277" s="287"/>
      <c r="VJI277" s="287"/>
      <c r="VJJ277" s="287"/>
      <c r="VJK277" s="287"/>
      <c r="VJL277" s="287"/>
      <c r="VJM277" s="287"/>
      <c r="VJN277" s="287"/>
      <c r="VJO277" s="287"/>
      <c r="VJP277" s="287"/>
      <c r="VJQ277" s="287"/>
      <c r="VJR277" s="287"/>
      <c r="VJS277" s="287"/>
      <c r="VJT277" s="287"/>
      <c r="VJU277" s="287"/>
      <c r="VJV277" s="287"/>
      <c r="VJW277" s="287"/>
      <c r="VJX277" s="287"/>
      <c r="VJY277" s="287"/>
      <c r="VJZ277" s="287"/>
      <c r="VKA277" s="287"/>
      <c r="VKB277" s="287"/>
      <c r="VKC277" s="287"/>
      <c r="VKD277" s="287"/>
      <c r="VKE277" s="287"/>
      <c r="VKF277" s="287"/>
      <c r="VKG277" s="287"/>
      <c r="VKH277" s="287"/>
      <c r="VKI277" s="287"/>
      <c r="VKJ277" s="287"/>
      <c r="VKK277" s="287"/>
      <c r="VKL277" s="287"/>
      <c r="VKM277" s="287"/>
      <c r="VKN277" s="287"/>
      <c r="VKO277" s="287"/>
      <c r="VKP277" s="287"/>
      <c r="VKQ277" s="287"/>
      <c r="VKR277" s="287"/>
      <c r="VKS277" s="287"/>
      <c r="VKT277" s="287"/>
      <c r="VKU277" s="287"/>
      <c r="VKV277" s="287"/>
      <c r="VKW277" s="287"/>
      <c r="VKX277" s="287"/>
      <c r="VKY277" s="287"/>
      <c r="VKZ277" s="287"/>
      <c r="VLA277" s="287"/>
      <c r="VLB277" s="287"/>
      <c r="VLC277" s="287"/>
      <c r="VLD277" s="287"/>
      <c r="VLE277" s="287"/>
      <c r="VLF277" s="287"/>
      <c r="VLG277" s="287"/>
      <c r="VLH277" s="287"/>
      <c r="VLI277" s="287"/>
      <c r="VLJ277" s="287"/>
      <c r="VLK277" s="287"/>
      <c r="VLL277" s="287"/>
      <c r="VLM277" s="287"/>
      <c r="VLN277" s="287"/>
      <c r="VLO277" s="287"/>
      <c r="VLP277" s="287"/>
      <c r="VLQ277" s="287"/>
      <c r="VLR277" s="287"/>
      <c r="VLS277" s="287"/>
      <c r="VLT277" s="287"/>
      <c r="VLU277" s="287"/>
      <c r="VLV277" s="287"/>
      <c r="VLW277" s="287"/>
      <c r="VLX277" s="287"/>
      <c r="VLY277" s="287"/>
      <c r="VLZ277" s="287"/>
      <c r="VMA277" s="287"/>
      <c r="VMB277" s="287"/>
      <c r="VMC277" s="287"/>
      <c r="VMD277" s="287"/>
      <c r="VME277" s="287"/>
      <c r="VMF277" s="287"/>
      <c r="VMG277" s="287"/>
      <c r="VMH277" s="287"/>
      <c r="VMI277" s="287"/>
      <c r="VMJ277" s="287"/>
      <c r="VMK277" s="287"/>
      <c r="VML277" s="287"/>
      <c r="VMM277" s="287"/>
      <c r="VMN277" s="287"/>
      <c r="VMO277" s="287"/>
      <c r="VMP277" s="287"/>
      <c r="VMQ277" s="287"/>
      <c r="VMR277" s="287"/>
      <c r="VMS277" s="287"/>
      <c r="VMT277" s="287"/>
      <c r="VMU277" s="287"/>
      <c r="VMV277" s="287"/>
      <c r="VMW277" s="287"/>
      <c r="VMX277" s="287"/>
      <c r="VMY277" s="287"/>
      <c r="VMZ277" s="287"/>
      <c r="VNA277" s="287"/>
      <c r="VNB277" s="287"/>
      <c r="VNC277" s="287"/>
      <c r="VND277" s="287"/>
      <c r="VNE277" s="287"/>
      <c r="VNF277" s="287"/>
      <c r="VNG277" s="287"/>
      <c r="VNH277" s="287"/>
      <c r="VNI277" s="287"/>
      <c r="VNJ277" s="287"/>
      <c r="VNK277" s="287"/>
      <c r="VNL277" s="287"/>
      <c r="VNM277" s="287"/>
      <c r="VNN277" s="287"/>
      <c r="VNO277" s="287"/>
      <c r="VNP277" s="287"/>
      <c r="VNQ277" s="287"/>
      <c r="VNR277" s="287"/>
      <c r="VNS277" s="287"/>
      <c r="VNT277" s="287"/>
      <c r="VNU277" s="287"/>
      <c r="VNV277" s="287"/>
      <c r="VNW277" s="287"/>
      <c r="VNX277" s="287"/>
      <c r="VNY277" s="287"/>
      <c r="VNZ277" s="287"/>
      <c r="VOA277" s="287"/>
      <c r="VOB277" s="287"/>
      <c r="VOC277" s="287"/>
      <c r="VOD277" s="287"/>
      <c r="VOE277" s="287"/>
      <c r="VOF277" s="287"/>
      <c r="VOG277" s="287"/>
      <c r="VOH277" s="287"/>
      <c r="VOI277" s="287"/>
      <c r="VOJ277" s="287"/>
      <c r="VOK277" s="287"/>
      <c r="VOL277" s="287"/>
      <c r="VOM277" s="287"/>
      <c r="VON277" s="287"/>
      <c r="VOO277" s="287"/>
      <c r="VOP277" s="287"/>
      <c r="VOQ277" s="287"/>
      <c r="VOR277" s="287"/>
      <c r="VOS277" s="287"/>
      <c r="VOT277" s="287"/>
      <c r="VOU277" s="287"/>
      <c r="VOV277" s="287"/>
      <c r="VOW277" s="287"/>
      <c r="VOX277" s="287"/>
      <c r="VOY277" s="287"/>
      <c r="VOZ277" s="287"/>
      <c r="VPA277" s="287"/>
      <c r="VPB277" s="287"/>
      <c r="VPC277" s="287"/>
      <c r="VPD277" s="287"/>
      <c r="VPE277" s="287"/>
      <c r="VPF277" s="287"/>
      <c r="VPG277" s="287"/>
      <c r="VPH277" s="287"/>
      <c r="VPI277" s="287"/>
      <c r="VPJ277" s="287"/>
      <c r="VPK277" s="287"/>
      <c r="VPL277" s="287"/>
      <c r="VPM277" s="287"/>
      <c r="VPN277" s="287"/>
      <c r="VPO277" s="287"/>
      <c r="VPP277" s="287"/>
      <c r="VPQ277" s="287"/>
      <c r="VPR277" s="287"/>
      <c r="VPS277" s="287"/>
      <c r="VPT277" s="287"/>
      <c r="VPU277" s="287"/>
      <c r="VPV277" s="287"/>
      <c r="VPW277" s="287"/>
      <c r="VPX277" s="287"/>
      <c r="VPY277" s="287"/>
      <c r="VPZ277" s="287"/>
      <c r="VQA277" s="287"/>
      <c r="VQB277" s="287"/>
      <c r="VQC277" s="287"/>
      <c r="VQD277" s="287"/>
      <c r="VQE277" s="287"/>
      <c r="VQF277" s="287"/>
      <c r="VQG277" s="287"/>
      <c r="VQH277" s="287"/>
      <c r="VQI277" s="287"/>
      <c r="VQJ277" s="287"/>
      <c r="VQK277" s="287"/>
      <c r="VQL277" s="287"/>
      <c r="VQM277" s="287"/>
      <c r="VQN277" s="287"/>
      <c r="VQO277" s="287"/>
      <c r="VQP277" s="287"/>
      <c r="VQQ277" s="287"/>
      <c r="VQR277" s="287"/>
      <c r="VQS277" s="287"/>
      <c r="VQT277" s="287"/>
      <c r="VQU277" s="287"/>
      <c r="VQV277" s="287"/>
      <c r="VQW277" s="287"/>
      <c r="VQX277" s="287"/>
      <c r="VQY277" s="287"/>
      <c r="VQZ277" s="287"/>
      <c r="VRA277" s="287"/>
      <c r="VRB277" s="287"/>
      <c r="VRC277" s="287"/>
      <c r="VRD277" s="287"/>
      <c r="VRE277" s="287"/>
      <c r="VRF277" s="287"/>
      <c r="VRG277" s="287"/>
      <c r="VRH277" s="287"/>
      <c r="VRI277" s="287"/>
      <c r="VRJ277" s="287"/>
      <c r="VRK277" s="287"/>
      <c r="VRL277" s="287"/>
      <c r="VRM277" s="287"/>
      <c r="VRN277" s="287"/>
      <c r="VRO277" s="287"/>
      <c r="VRP277" s="287"/>
      <c r="VRQ277" s="287"/>
      <c r="VRR277" s="287"/>
      <c r="VRS277" s="287"/>
      <c r="VRT277" s="287"/>
      <c r="VRU277" s="287"/>
      <c r="VRV277" s="287"/>
      <c r="VRW277" s="287"/>
      <c r="VRX277" s="287"/>
      <c r="VRY277" s="287"/>
      <c r="VRZ277" s="287"/>
      <c r="VSA277" s="287"/>
      <c r="VSB277" s="287"/>
      <c r="VSC277" s="287"/>
      <c r="VSD277" s="287"/>
      <c r="VSE277" s="287"/>
      <c r="VSF277" s="287"/>
      <c r="VSG277" s="287"/>
      <c r="VSH277" s="287"/>
      <c r="VSI277" s="287"/>
      <c r="VSJ277" s="287"/>
      <c r="VSK277" s="287"/>
      <c r="VSL277" s="287"/>
      <c r="VSM277" s="287"/>
      <c r="VSN277" s="287"/>
      <c r="VSO277" s="287"/>
      <c r="VSP277" s="287"/>
      <c r="VSQ277" s="287"/>
      <c r="VSR277" s="287"/>
      <c r="VSS277" s="287"/>
      <c r="VST277" s="287"/>
      <c r="VSU277" s="287"/>
      <c r="VSV277" s="287"/>
      <c r="VSW277" s="287"/>
      <c r="VSX277" s="287"/>
      <c r="VSY277" s="287"/>
      <c r="VSZ277" s="287"/>
      <c r="VTA277" s="287"/>
      <c r="VTB277" s="287"/>
      <c r="VTC277" s="287"/>
      <c r="VTD277" s="287"/>
      <c r="VTE277" s="287"/>
      <c r="VTF277" s="287"/>
      <c r="VTG277" s="287"/>
      <c r="VTH277" s="287"/>
      <c r="VTI277" s="287"/>
      <c r="VTJ277" s="287"/>
      <c r="VTK277" s="287"/>
      <c r="VTL277" s="287"/>
      <c r="VTM277" s="287"/>
      <c r="VTN277" s="287"/>
      <c r="VTO277" s="287"/>
      <c r="VTP277" s="287"/>
      <c r="VTQ277" s="287"/>
      <c r="VTR277" s="287"/>
      <c r="VTS277" s="287"/>
      <c r="VTT277" s="287"/>
      <c r="VTU277" s="287"/>
      <c r="VTV277" s="287"/>
      <c r="VTW277" s="287"/>
      <c r="VTX277" s="287"/>
      <c r="VTY277" s="287"/>
      <c r="VTZ277" s="287"/>
      <c r="VUA277" s="287"/>
      <c r="VUB277" s="287"/>
      <c r="VUC277" s="287"/>
      <c r="VUD277" s="287"/>
      <c r="VUE277" s="287"/>
      <c r="VUF277" s="287"/>
      <c r="VUG277" s="287"/>
      <c r="VUH277" s="287"/>
      <c r="VUI277" s="287"/>
      <c r="VUJ277" s="287"/>
      <c r="VUK277" s="287"/>
      <c r="VUL277" s="287"/>
      <c r="VUM277" s="287"/>
      <c r="VUN277" s="287"/>
      <c r="VUO277" s="287"/>
      <c r="VUP277" s="287"/>
      <c r="VUQ277" s="287"/>
      <c r="VUR277" s="287"/>
      <c r="VUS277" s="287"/>
      <c r="VUT277" s="287"/>
      <c r="VUU277" s="287"/>
      <c r="VUV277" s="287"/>
      <c r="VUW277" s="287"/>
      <c r="VUX277" s="287"/>
      <c r="VUY277" s="287"/>
      <c r="VUZ277" s="287"/>
      <c r="VVA277" s="287"/>
      <c r="VVB277" s="287"/>
      <c r="VVC277" s="287"/>
      <c r="VVD277" s="287"/>
      <c r="VVE277" s="287"/>
      <c r="VVF277" s="287"/>
      <c r="VVG277" s="287"/>
      <c r="VVH277" s="287"/>
      <c r="VVI277" s="287"/>
      <c r="VVJ277" s="287"/>
      <c r="VVK277" s="287"/>
      <c r="VVL277" s="287"/>
      <c r="VVM277" s="287"/>
      <c r="VVN277" s="287"/>
      <c r="VVO277" s="287"/>
      <c r="VVP277" s="287"/>
      <c r="VVQ277" s="287"/>
      <c r="VVR277" s="287"/>
      <c r="VVS277" s="287"/>
      <c r="VVT277" s="287"/>
      <c r="VVU277" s="287"/>
      <c r="VVV277" s="287"/>
      <c r="VVW277" s="287"/>
      <c r="VVX277" s="287"/>
      <c r="VVY277" s="287"/>
      <c r="VVZ277" s="287"/>
      <c r="VWA277" s="287"/>
      <c r="VWB277" s="287"/>
      <c r="VWC277" s="287"/>
      <c r="VWD277" s="287"/>
      <c r="VWE277" s="287"/>
      <c r="VWF277" s="287"/>
      <c r="VWG277" s="287"/>
      <c r="VWH277" s="287"/>
      <c r="VWI277" s="287"/>
      <c r="VWJ277" s="287"/>
      <c r="VWK277" s="287"/>
      <c r="VWL277" s="287"/>
      <c r="VWM277" s="287"/>
      <c r="VWN277" s="287"/>
      <c r="VWO277" s="287"/>
      <c r="VWP277" s="287"/>
      <c r="VWQ277" s="287"/>
      <c r="VWR277" s="287"/>
      <c r="VWS277" s="287"/>
      <c r="VWT277" s="287"/>
      <c r="VWU277" s="287"/>
      <c r="VWV277" s="287"/>
      <c r="VWW277" s="287"/>
      <c r="VWX277" s="287"/>
      <c r="VWY277" s="287"/>
      <c r="VWZ277" s="287"/>
      <c r="VXA277" s="287"/>
      <c r="VXB277" s="287"/>
      <c r="VXC277" s="287"/>
      <c r="VXD277" s="287"/>
      <c r="VXE277" s="287"/>
      <c r="VXF277" s="287"/>
      <c r="VXG277" s="287"/>
      <c r="VXH277" s="287"/>
      <c r="VXI277" s="287"/>
      <c r="VXJ277" s="287"/>
      <c r="VXK277" s="287"/>
      <c r="VXL277" s="287"/>
      <c r="VXM277" s="287"/>
      <c r="VXN277" s="287"/>
      <c r="VXO277" s="287"/>
      <c r="VXP277" s="287"/>
      <c r="VXQ277" s="287"/>
      <c r="VXR277" s="287"/>
      <c r="VXS277" s="287"/>
      <c r="VXT277" s="287"/>
      <c r="VXU277" s="287"/>
      <c r="VXV277" s="287"/>
      <c r="VXW277" s="287"/>
      <c r="VXX277" s="287"/>
      <c r="VXY277" s="287"/>
      <c r="VXZ277" s="287"/>
      <c r="VYA277" s="287"/>
      <c r="VYB277" s="287"/>
      <c r="VYC277" s="287"/>
      <c r="VYD277" s="287"/>
      <c r="VYE277" s="287"/>
      <c r="VYF277" s="287"/>
      <c r="VYG277" s="287"/>
      <c r="VYH277" s="287"/>
      <c r="VYI277" s="287"/>
      <c r="VYJ277" s="287"/>
      <c r="VYK277" s="287"/>
      <c r="VYL277" s="287"/>
      <c r="VYM277" s="287"/>
      <c r="VYN277" s="287"/>
      <c r="VYO277" s="287"/>
      <c r="VYP277" s="287"/>
      <c r="VYQ277" s="287"/>
      <c r="VYR277" s="287"/>
      <c r="VYS277" s="287"/>
      <c r="VYT277" s="287"/>
      <c r="VYU277" s="287"/>
      <c r="VYV277" s="287"/>
      <c r="VYW277" s="287"/>
      <c r="VYX277" s="287"/>
      <c r="VYY277" s="287"/>
      <c r="VYZ277" s="287"/>
      <c r="VZA277" s="287"/>
      <c r="VZB277" s="287"/>
      <c r="VZC277" s="287"/>
      <c r="VZD277" s="287"/>
      <c r="VZE277" s="287"/>
      <c r="VZF277" s="287"/>
      <c r="VZG277" s="287"/>
      <c r="VZH277" s="287"/>
      <c r="VZI277" s="287"/>
      <c r="VZJ277" s="287"/>
      <c r="VZK277" s="287"/>
      <c r="VZL277" s="287"/>
      <c r="VZM277" s="287"/>
      <c r="VZN277" s="287"/>
      <c r="VZO277" s="287"/>
      <c r="VZP277" s="287"/>
      <c r="VZQ277" s="287"/>
      <c r="VZR277" s="287"/>
      <c r="VZS277" s="287"/>
      <c r="VZT277" s="287"/>
      <c r="VZU277" s="287"/>
      <c r="VZV277" s="287"/>
      <c r="VZW277" s="287"/>
      <c r="VZX277" s="287"/>
      <c r="VZY277" s="287"/>
      <c r="VZZ277" s="287"/>
      <c r="WAA277" s="287"/>
      <c r="WAB277" s="287"/>
      <c r="WAC277" s="287"/>
      <c r="WAD277" s="287"/>
      <c r="WAE277" s="287"/>
      <c r="WAF277" s="287"/>
      <c r="WAG277" s="287"/>
      <c r="WAH277" s="287"/>
      <c r="WAI277" s="287"/>
      <c r="WAJ277" s="287"/>
      <c r="WAK277" s="287"/>
      <c r="WAL277" s="287"/>
      <c r="WAM277" s="287"/>
      <c r="WAN277" s="287"/>
      <c r="WAO277" s="287"/>
      <c r="WAP277" s="287"/>
      <c r="WAQ277" s="287"/>
      <c r="WAR277" s="287"/>
      <c r="WAS277" s="287"/>
      <c r="WAT277" s="287"/>
      <c r="WAU277" s="287"/>
      <c r="WAV277" s="287"/>
      <c r="WAW277" s="287"/>
      <c r="WAX277" s="287"/>
      <c r="WAY277" s="287"/>
      <c r="WAZ277" s="287"/>
      <c r="WBA277" s="287"/>
      <c r="WBB277" s="287"/>
      <c r="WBC277" s="287"/>
      <c r="WBD277" s="287"/>
      <c r="WBE277" s="287"/>
      <c r="WBF277" s="287"/>
      <c r="WBG277" s="287"/>
      <c r="WBH277" s="287"/>
      <c r="WBI277" s="287"/>
      <c r="WBJ277" s="287"/>
      <c r="WBK277" s="287"/>
      <c r="WBL277" s="287"/>
      <c r="WBM277" s="287"/>
      <c r="WBN277" s="287"/>
      <c r="WBO277" s="287"/>
      <c r="WBP277" s="287"/>
      <c r="WBQ277" s="287"/>
      <c r="WBR277" s="287"/>
      <c r="WBS277" s="287"/>
      <c r="WBT277" s="287"/>
      <c r="WBU277" s="287"/>
      <c r="WBV277" s="287"/>
      <c r="WBW277" s="287"/>
      <c r="WBX277" s="287"/>
      <c r="WBY277" s="287"/>
      <c r="WBZ277" s="287"/>
      <c r="WCA277" s="287"/>
      <c r="WCB277" s="287"/>
      <c r="WCC277" s="287"/>
      <c r="WCD277" s="287"/>
      <c r="WCE277" s="287"/>
      <c r="WCF277" s="287"/>
      <c r="WCG277" s="287"/>
      <c r="WCH277" s="287"/>
      <c r="WCI277" s="287"/>
      <c r="WCJ277" s="287"/>
      <c r="WCK277" s="287"/>
      <c r="WCL277" s="287"/>
      <c r="WCM277" s="287"/>
      <c r="WCN277" s="287"/>
      <c r="WCO277" s="287"/>
      <c r="WCP277" s="287"/>
      <c r="WCQ277" s="287"/>
      <c r="WCR277" s="287"/>
      <c r="WCS277" s="287"/>
      <c r="WCT277" s="287"/>
      <c r="WCU277" s="287"/>
      <c r="WCV277" s="287"/>
      <c r="WCW277" s="287"/>
      <c r="WCX277" s="287"/>
      <c r="WCY277" s="287"/>
      <c r="WCZ277" s="287"/>
      <c r="WDA277" s="287"/>
      <c r="WDB277" s="287"/>
      <c r="WDC277" s="287"/>
      <c r="WDD277" s="287"/>
      <c r="WDE277" s="287"/>
      <c r="WDF277" s="287"/>
      <c r="WDG277" s="287"/>
      <c r="WDH277" s="287"/>
      <c r="WDI277" s="287"/>
      <c r="WDJ277" s="287"/>
      <c r="WDK277" s="287"/>
      <c r="WDL277" s="287"/>
      <c r="WDM277" s="287"/>
      <c r="WDN277" s="287"/>
      <c r="WDO277" s="287"/>
      <c r="WDP277" s="287"/>
      <c r="WDQ277" s="287"/>
      <c r="WDR277" s="287"/>
      <c r="WDS277" s="287"/>
      <c r="WDT277" s="287"/>
      <c r="WDU277" s="287"/>
      <c r="WDV277" s="287"/>
      <c r="WDW277" s="287"/>
      <c r="WDX277" s="287"/>
      <c r="WDY277" s="287"/>
      <c r="WDZ277" s="287"/>
      <c r="WEA277" s="287"/>
      <c r="WEB277" s="287"/>
      <c r="WEC277" s="287"/>
      <c r="WED277" s="287"/>
      <c r="WEE277" s="287"/>
      <c r="WEF277" s="287"/>
      <c r="WEG277" s="287"/>
      <c r="WEH277" s="287"/>
      <c r="WEI277" s="287"/>
      <c r="WEJ277" s="287"/>
      <c r="WEK277" s="287"/>
      <c r="WEL277" s="287"/>
      <c r="WEM277" s="287"/>
      <c r="WEN277" s="287"/>
      <c r="WEO277" s="287"/>
      <c r="WEP277" s="287"/>
      <c r="WEQ277" s="287"/>
      <c r="WER277" s="287"/>
      <c r="WES277" s="287"/>
      <c r="WET277" s="287"/>
      <c r="WEU277" s="287"/>
      <c r="WEV277" s="287"/>
      <c r="WEW277" s="287"/>
      <c r="WEX277" s="287"/>
      <c r="WEY277" s="287"/>
      <c r="WEZ277" s="287"/>
      <c r="WFA277" s="287"/>
      <c r="WFB277" s="287"/>
      <c r="WFC277" s="287"/>
      <c r="WFD277" s="287"/>
      <c r="WFE277" s="287"/>
      <c r="WFF277" s="287"/>
      <c r="WFG277" s="287"/>
      <c r="WFH277" s="287"/>
      <c r="WFI277" s="287"/>
      <c r="WFJ277" s="287"/>
      <c r="WFK277" s="287"/>
      <c r="WFL277" s="287"/>
      <c r="WFM277" s="287"/>
      <c r="WFN277" s="287"/>
      <c r="WFO277" s="287"/>
      <c r="WFP277" s="287"/>
      <c r="WFQ277" s="287"/>
      <c r="WFR277" s="287"/>
      <c r="WFS277" s="287"/>
      <c r="WFT277" s="287"/>
      <c r="WFU277" s="287"/>
      <c r="WFV277" s="287"/>
      <c r="WFW277" s="287"/>
      <c r="WFX277" s="287"/>
      <c r="WFY277" s="287"/>
      <c r="WFZ277" s="287"/>
      <c r="WGA277" s="287"/>
      <c r="WGB277" s="287"/>
      <c r="WGC277" s="287"/>
      <c r="WGD277" s="287"/>
      <c r="WGE277" s="287"/>
      <c r="WGF277" s="287"/>
      <c r="WGG277" s="287"/>
      <c r="WGH277" s="287"/>
      <c r="WGI277" s="287"/>
      <c r="WGJ277" s="287"/>
      <c r="WGK277" s="287"/>
      <c r="WGL277" s="287"/>
      <c r="WGM277" s="287"/>
      <c r="WGN277" s="287"/>
      <c r="WGO277" s="287"/>
      <c r="WGP277" s="287"/>
      <c r="WGQ277" s="287"/>
      <c r="WGR277" s="287"/>
      <c r="WGS277" s="287"/>
      <c r="WGT277" s="287"/>
      <c r="WGU277" s="287"/>
      <c r="WGV277" s="287"/>
      <c r="WGW277" s="287"/>
      <c r="WGX277" s="287"/>
      <c r="WGY277" s="287"/>
      <c r="WGZ277" s="287"/>
      <c r="WHA277" s="287"/>
      <c r="WHB277" s="287"/>
      <c r="WHC277" s="287"/>
      <c r="WHD277" s="287"/>
      <c r="WHE277" s="287"/>
      <c r="WHF277" s="287"/>
      <c r="WHG277" s="287"/>
      <c r="WHH277" s="287"/>
      <c r="WHI277" s="287"/>
      <c r="WHJ277" s="287"/>
      <c r="WHK277" s="287"/>
      <c r="WHL277" s="287"/>
      <c r="WHM277" s="287"/>
      <c r="WHN277" s="287"/>
      <c r="WHO277" s="287"/>
      <c r="WHP277" s="287"/>
      <c r="WHQ277" s="287"/>
      <c r="WHR277" s="287"/>
      <c r="WHS277" s="287"/>
      <c r="WHT277" s="287"/>
      <c r="WHU277" s="287"/>
      <c r="WHV277" s="287"/>
      <c r="WHW277" s="287"/>
      <c r="WHX277" s="287"/>
      <c r="WHY277" s="287"/>
      <c r="WHZ277" s="287"/>
      <c r="WIA277" s="287"/>
      <c r="WIB277" s="287"/>
      <c r="WIC277" s="287"/>
      <c r="WID277" s="287"/>
      <c r="WIE277" s="287"/>
      <c r="WIF277" s="287"/>
      <c r="WIG277" s="287"/>
      <c r="WIH277" s="287"/>
      <c r="WII277" s="287"/>
      <c r="WIJ277" s="287"/>
      <c r="WIK277" s="287"/>
      <c r="WIL277" s="287"/>
      <c r="WIM277" s="287"/>
      <c r="WIN277" s="287"/>
      <c r="WIO277" s="287"/>
      <c r="WIP277" s="287"/>
      <c r="WIQ277" s="287"/>
      <c r="WIR277" s="287"/>
      <c r="WIS277" s="287"/>
      <c r="WIT277" s="287"/>
      <c r="WIU277" s="287"/>
      <c r="WIV277" s="287"/>
      <c r="WIW277" s="287"/>
      <c r="WIX277" s="287"/>
      <c r="WIY277" s="287"/>
      <c r="WIZ277" s="287"/>
      <c r="WJA277" s="287"/>
      <c r="WJB277" s="287"/>
      <c r="WJC277" s="287"/>
      <c r="WJD277" s="287"/>
      <c r="WJE277" s="287"/>
      <c r="WJF277" s="287"/>
      <c r="WJG277" s="287"/>
      <c r="WJH277" s="287"/>
      <c r="WJI277" s="287"/>
      <c r="WJJ277" s="287"/>
      <c r="WJK277" s="287"/>
      <c r="WJL277" s="287"/>
      <c r="WJM277" s="287"/>
      <c r="WJN277" s="287"/>
      <c r="WJO277" s="287"/>
      <c r="WJP277" s="287"/>
      <c r="WJQ277" s="287"/>
      <c r="WJR277" s="287"/>
      <c r="WJS277" s="287"/>
      <c r="WJT277" s="287"/>
      <c r="WJU277" s="287"/>
      <c r="WJV277" s="287"/>
      <c r="WJW277" s="287"/>
      <c r="WJX277" s="287"/>
      <c r="WJY277" s="287"/>
      <c r="WJZ277" s="287"/>
      <c r="WKA277" s="287"/>
      <c r="WKB277" s="287"/>
      <c r="WKC277" s="287"/>
      <c r="WKD277" s="287"/>
      <c r="WKE277" s="287"/>
      <c r="WKF277" s="287"/>
      <c r="WKG277" s="287"/>
      <c r="WKH277" s="287"/>
      <c r="WKI277" s="287"/>
      <c r="WKJ277" s="287"/>
      <c r="WKK277" s="287"/>
      <c r="WKL277" s="287"/>
      <c r="WKM277" s="287"/>
      <c r="WKN277" s="287"/>
      <c r="WKO277" s="287"/>
      <c r="WKP277" s="287"/>
      <c r="WKQ277" s="287"/>
      <c r="WKR277" s="287"/>
      <c r="WKS277" s="287"/>
      <c r="WKT277" s="287"/>
      <c r="WKU277" s="287"/>
      <c r="WKV277" s="287"/>
      <c r="WKW277" s="287"/>
      <c r="WKX277" s="287"/>
      <c r="WKY277" s="287"/>
      <c r="WKZ277" s="287"/>
      <c r="WLA277" s="287"/>
      <c r="WLB277" s="287"/>
      <c r="WLC277" s="287"/>
      <c r="WLD277" s="287"/>
      <c r="WLE277" s="287"/>
      <c r="WLF277" s="287"/>
      <c r="WLG277" s="287"/>
      <c r="WLH277" s="287"/>
      <c r="WLI277" s="287"/>
      <c r="WLJ277" s="287"/>
      <c r="WLK277" s="287"/>
      <c r="WLL277" s="287"/>
      <c r="WLM277" s="287"/>
      <c r="WLN277" s="287"/>
      <c r="WLO277" s="287"/>
      <c r="WLP277" s="287"/>
      <c r="WLQ277" s="287"/>
      <c r="WLR277" s="287"/>
      <c r="WLS277" s="287"/>
      <c r="WLT277" s="287"/>
      <c r="WLU277" s="287"/>
      <c r="WLV277" s="287"/>
      <c r="WLW277" s="287"/>
      <c r="WLX277" s="287"/>
      <c r="WLY277" s="287"/>
      <c r="WLZ277" s="287"/>
      <c r="WMA277" s="287"/>
      <c r="WMB277" s="287"/>
      <c r="WMC277" s="287"/>
      <c r="WMD277" s="287"/>
      <c r="WME277" s="287"/>
      <c r="WMF277" s="287"/>
      <c r="WMG277" s="287"/>
      <c r="WMH277" s="287"/>
      <c r="WMI277" s="287"/>
      <c r="WMJ277" s="287"/>
      <c r="WMK277" s="287"/>
      <c r="WML277" s="287"/>
      <c r="WMM277" s="287"/>
      <c r="WMN277" s="287"/>
      <c r="WMO277" s="287"/>
      <c r="WMP277" s="287"/>
      <c r="WMQ277" s="287"/>
      <c r="WMR277" s="287"/>
      <c r="WMS277" s="287"/>
      <c r="WMT277" s="287"/>
      <c r="WMU277" s="287"/>
      <c r="WMV277" s="287"/>
      <c r="WMW277" s="287"/>
      <c r="WMX277" s="287"/>
      <c r="WMY277" s="287"/>
      <c r="WMZ277" s="287"/>
      <c r="WNA277" s="287"/>
      <c r="WNB277" s="287"/>
      <c r="WNC277" s="287"/>
      <c r="WND277" s="287"/>
      <c r="WNE277" s="287"/>
      <c r="WNF277" s="287"/>
      <c r="WNG277" s="287"/>
      <c r="WNH277" s="287"/>
      <c r="WNI277" s="287"/>
      <c r="WNJ277" s="287"/>
      <c r="WNK277" s="287"/>
      <c r="WNL277" s="287"/>
      <c r="WNM277" s="287"/>
      <c r="WNN277" s="287"/>
      <c r="WNO277" s="287"/>
      <c r="WNP277" s="287"/>
      <c r="WNQ277" s="287"/>
      <c r="WNR277" s="287"/>
      <c r="WNS277" s="287"/>
      <c r="WNT277" s="287"/>
      <c r="WNU277" s="287"/>
      <c r="WNV277" s="287"/>
      <c r="WNW277" s="287"/>
      <c r="WNX277" s="287"/>
      <c r="WNY277" s="287"/>
      <c r="WNZ277" s="287"/>
      <c r="WOA277" s="287"/>
      <c r="WOB277" s="287"/>
      <c r="WOC277" s="287"/>
      <c r="WOD277" s="287"/>
      <c r="WOE277" s="287"/>
      <c r="WOF277" s="287"/>
      <c r="WOG277" s="287"/>
      <c r="WOH277" s="287"/>
      <c r="WOI277" s="287"/>
      <c r="WOJ277" s="287"/>
      <c r="WOK277" s="287"/>
      <c r="WOL277" s="287"/>
      <c r="WOM277" s="287"/>
      <c r="WON277" s="287"/>
      <c r="WOO277" s="287"/>
      <c r="WOP277" s="287"/>
      <c r="WOQ277" s="287"/>
      <c r="WOR277" s="287"/>
      <c r="WOS277" s="287"/>
      <c r="WOT277" s="287"/>
      <c r="WOU277" s="287"/>
      <c r="WOV277" s="287"/>
      <c r="WOW277" s="287"/>
      <c r="WOX277" s="287"/>
      <c r="WOY277" s="287"/>
      <c r="WOZ277" s="287"/>
      <c r="WPA277" s="287"/>
      <c r="WPB277" s="287"/>
      <c r="WPC277" s="287"/>
      <c r="WPD277" s="287"/>
      <c r="WPE277" s="287"/>
      <c r="WPF277" s="287"/>
      <c r="WPG277" s="287"/>
      <c r="WPH277" s="287"/>
      <c r="WPI277" s="287"/>
      <c r="WPJ277" s="287"/>
      <c r="WPK277" s="287"/>
      <c r="WPL277" s="287"/>
      <c r="WPM277" s="287"/>
      <c r="WPN277" s="287"/>
      <c r="WPO277" s="287"/>
      <c r="WPP277" s="287"/>
      <c r="WPQ277" s="287"/>
      <c r="WPR277" s="287"/>
      <c r="WPS277" s="287"/>
      <c r="WPT277" s="287"/>
      <c r="WPU277" s="287"/>
      <c r="WPV277" s="287"/>
      <c r="WPW277" s="287"/>
      <c r="WPX277" s="287"/>
      <c r="WPY277" s="287"/>
      <c r="WPZ277" s="287"/>
      <c r="WQA277" s="287"/>
      <c r="WQB277" s="287"/>
      <c r="WQC277" s="287"/>
      <c r="WQD277" s="287"/>
      <c r="WQE277" s="287"/>
      <c r="WQF277" s="287"/>
      <c r="WQG277" s="287"/>
      <c r="WQH277" s="287"/>
      <c r="WQI277" s="287"/>
      <c r="WQJ277" s="287"/>
      <c r="WQK277" s="287"/>
      <c r="WQL277" s="287"/>
      <c r="WQM277" s="287"/>
      <c r="WQN277" s="287"/>
      <c r="WQO277" s="287"/>
      <c r="WQP277" s="287"/>
      <c r="WQQ277" s="287"/>
      <c r="WQR277" s="287"/>
      <c r="WQS277" s="287"/>
      <c r="WQT277" s="287"/>
      <c r="WQU277" s="287"/>
      <c r="WQV277" s="287"/>
      <c r="WQW277" s="287"/>
      <c r="WQX277" s="287"/>
      <c r="WQY277" s="287"/>
      <c r="WQZ277" s="287"/>
      <c r="WRA277" s="287"/>
      <c r="WRB277" s="287"/>
      <c r="WRC277" s="287"/>
      <c r="WRD277" s="287"/>
      <c r="WRE277" s="287"/>
      <c r="WRF277" s="287"/>
      <c r="WRG277" s="287"/>
      <c r="WRH277" s="287"/>
      <c r="WRI277" s="287"/>
      <c r="WRJ277" s="287"/>
      <c r="WRK277" s="287"/>
      <c r="WRL277" s="287"/>
      <c r="WRM277" s="287"/>
      <c r="WRN277" s="287"/>
      <c r="WRO277" s="287"/>
      <c r="WRP277" s="287"/>
      <c r="WRQ277" s="287"/>
      <c r="WRR277" s="287"/>
      <c r="WRS277" s="287"/>
      <c r="WRT277" s="287"/>
      <c r="WRU277" s="287"/>
      <c r="WRV277" s="287"/>
      <c r="WRW277" s="287"/>
      <c r="WRX277" s="287"/>
      <c r="WRY277" s="287"/>
      <c r="WRZ277" s="287"/>
      <c r="WSA277" s="287"/>
      <c r="WSB277" s="287"/>
      <c r="WSC277" s="287"/>
      <c r="WSD277" s="287"/>
      <c r="WSE277" s="287"/>
      <c r="WSF277" s="287"/>
      <c r="WSG277" s="287"/>
      <c r="WSH277" s="287"/>
      <c r="WSI277" s="287"/>
      <c r="WSJ277" s="287"/>
      <c r="WSK277" s="287"/>
      <c r="WSL277" s="287"/>
      <c r="WSM277" s="287"/>
      <c r="WSN277" s="287"/>
      <c r="WSO277" s="287"/>
      <c r="WSP277" s="287"/>
      <c r="WSQ277" s="287"/>
      <c r="WSR277" s="287"/>
      <c r="WSS277" s="287"/>
      <c r="WST277" s="287"/>
      <c r="WSU277" s="287"/>
      <c r="WSV277" s="287"/>
      <c r="WSW277" s="287"/>
      <c r="WSX277" s="287"/>
      <c r="WSY277" s="287"/>
      <c r="WSZ277" s="287"/>
      <c r="WTA277" s="287"/>
      <c r="WTB277" s="287"/>
      <c r="WTC277" s="287"/>
      <c r="WTD277" s="287"/>
      <c r="WTE277" s="287"/>
      <c r="WTF277" s="287"/>
      <c r="WTG277" s="287"/>
      <c r="WTH277" s="287"/>
      <c r="WTI277" s="287"/>
      <c r="WTJ277" s="287"/>
      <c r="WTK277" s="287"/>
      <c r="WTL277" s="287"/>
      <c r="WTM277" s="287"/>
      <c r="WTN277" s="287"/>
      <c r="WTO277" s="287"/>
      <c r="WTP277" s="287"/>
      <c r="WTQ277" s="287"/>
      <c r="WTR277" s="287"/>
      <c r="WTS277" s="287"/>
      <c r="WTT277" s="287"/>
      <c r="WTU277" s="287"/>
      <c r="WTV277" s="287"/>
      <c r="WTW277" s="287"/>
      <c r="WTX277" s="287"/>
      <c r="WTY277" s="287"/>
      <c r="WTZ277" s="287"/>
      <c r="WUA277" s="287"/>
      <c r="WUB277" s="287"/>
      <c r="WUC277" s="287"/>
      <c r="WUD277" s="287"/>
      <c r="WUE277" s="287"/>
      <c r="WUF277" s="287"/>
      <c r="WUG277" s="287"/>
      <c r="WUH277" s="287"/>
      <c r="WUI277" s="287"/>
      <c r="WUJ277" s="287"/>
      <c r="WUK277" s="287"/>
      <c r="WUL277" s="287"/>
      <c r="WUM277" s="287"/>
      <c r="WUN277" s="287"/>
      <c r="WUO277" s="287"/>
      <c r="WUP277" s="287"/>
      <c r="WUQ277" s="287"/>
      <c r="WUR277" s="287"/>
      <c r="WUS277" s="287"/>
      <c r="WUT277" s="287"/>
      <c r="WUU277" s="287"/>
      <c r="WUV277" s="287"/>
      <c r="WUW277" s="287"/>
      <c r="WUX277" s="287"/>
      <c r="WUY277" s="287"/>
      <c r="WUZ277" s="287"/>
      <c r="WVA277" s="287"/>
      <c r="WVB277" s="287"/>
      <c r="WVC277" s="287"/>
      <c r="WVD277" s="287"/>
      <c r="WVE277" s="287"/>
      <c r="WVF277" s="287"/>
      <c r="WVG277" s="287"/>
      <c r="WVH277" s="287"/>
      <c r="WVI277" s="287"/>
      <c r="WVJ277" s="287"/>
      <c r="WVK277" s="287"/>
      <c r="WVL277" s="287"/>
      <c r="WVM277" s="287"/>
      <c r="WVN277" s="287"/>
      <c r="WVO277" s="287"/>
      <c r="WVP277" s="287"/>
      <c r="WVQ277" s="287"/>
      <c r="WVR277" s="287"/>
      <c r="WVS277" s="287"/>
      <c r="WVT277" s="287"/>
      <c r="WVU277" s="287"/>
      <c r="WVV277" s="287"/>
      <c r="WVW277" s="287"/>
      <c r="WVX277" s="287"/>
      <c r="WVY277" s="287"/>
      <c r="WVZ277" s="287"/>
      <c r="WWA277" s="287"/>
      <c r="WWB277" s="287"/>
      <c r="WWC277" s="287"/>
      <c r="WWD277" s="287"/>
      <c r="WWE277" s="287"/>
      <c r="WWF277" s="287"/>
      <c r="WWG277" s="287"/>
      <c r="WWH277" s="287"/>
      <c r="WWI277" s="287"/>
      <c r="WWJ277" s="287"/>
      <c r="WWK277" s="287"/>
      <c r="WWL277" s="287"/>
      <c r="WWM277" s="287"/>
      <c r="WWN277" s="287"/>
      <c r="WWO277" s="287"/>
      <c r="WWP277" s="287"/>
      <c r="WWQ277" s="287"/>
      <c r="WWR277" s="287"/>
      <c r="WWS277" s="287"/>
      <c r="WWT277" s="287"/>
      <c r="WWU277" s="287"/>
      <c r="WWV277" s="287"/>
      <c r="WWW277" s="287"/>
      <c r="WWX277" s="287"/>
      <c r="WWY277" s="287"/>
      <c r="WWZ277" s="287"/>
      <c r="WXA277" s="287"/>
      <c r="WXB277" s="287"/>
      <c r="WXC277" s="287"/>
      <c r="WXD277" s="287"/>
      <c r="WXE277" s="287"/>
      <c r="WXF277" s="287"/>
      <c r="WXG277" s="287"/>
      <c r="WXH277" s="287"/>
      <c r="WXI277" s="287"/>
      <c r="WXJ277" s="287"/>
      <c r="WXK277" s="287"/>
      <c r="WXL277" s="287"/>
      <c r="WXM277" s="287"/>
      <c r="WXN277" s="287"/>
      <c r="WXO277" s="287"/>
      <c r="WXP277" s="287"/>
      <c r="WXQ277" s="287"/>
      <c r="WXR277" s="287"/>
      <c r="WXS277" s="287"/>
      <c r="WXT277" s="287"/>
      <c r="WXU277" s="287"/>
      <c r="WXV277" s="287"/>
      <c r="WXW277" s="287"/>
      <c r="WXX277" s="287"/>
      <c r="WXY277" s="287"/>
      <c r="WXZ277" s="287"/>
      <c r="WYA277" s="287"/>
      <c r="WYB277" s="287"/>
      <c r="WYC277" s="287"/>
      <c r="WYD277" s="287"/>
      <c r="WYE277" s="287"/>
      <c r="WYF277" s="287"/>
      <c r="WYG277" s="287"/>
      <c r="WYH277" s="287"/>
      <c r="WYI277" s="287"/>
      <c r="WYJ277" s="287"/>
      <c r="WYK277" s="287"/>
      <c r="WYL277" s="287"/>
      <c r="WYM277" s="287"/>
      <c r="WYN277" s="287"/>
      <c r="WYO277" s="287"/>
      <c r="WYP277" s="287"/>
      <c r="WYQ277" s="287"/>
      <c r="WYR277" s="287"/>
      <c r="WYS277" s="287"/>
      <c r="WYT277" s="287"/>
      <c r="WYU277" s="287"/>
      <c r="WYV277" s="287"/>
      <c r="WYW277" s="287"/>
      <c r="WYX277" s="287"/>
      <c r="WYY277" s="287"/>
      <c r="WYZ277" s="287"/>
      <c r="WZA277" s="287"/>
      <c r="WZB277" s="287"/>
      <c r="WZC277" s="287"/>
      <c r="WZD277" s="287"/>
      <c r="WZE277" s="287"/>
      <c r="WZF277" s="287"/>
      <c r="WZG277" s="287"/>
      <c r="WZH277" s="287"/>
      <c r="WZI277" s="287"/>
      <c r="WZJ277" s="287"/>
      <c r="WZK277" s="287"/>
      <c r="WZL277" s="287"/>
      <c r="WZM277" s="287"/>
      <c r="WZN277" s="287"/>
      <c r="WZO277" s="287"/>
      <c r="WZP277" s="287"/>
      <c r="WZQ277" s="287"/>
      <c r="WZR277" s="287"/>
      <c r="WZS277" s="287"/>
      <c r="WZT277" s="287"/>
      <c r="WZU277" s="287"/>
      <c r="WZV277" s="287"/>
      <c r="WZW277" s="287"/>
      <c r="WZX277" s="287"/>
      <c r="WZY277" s="287"/>
      <c r="WZZ277" s="287"/>
      <c r="XAA277" s="287"/>
      <c r="XAB277" s="287"/>
      <c r="XAC277" s="287"/>
      <c r="XAD277" s="287"/>
      <c r="XAE277" s="287"/>
      <c r="XAF277" s="287"/>
      <c r="XAG277" s="287"/>
      <c r="XAH277" s="287"/>
      <c r="XAI277" s="287"/>
      <c r="XAJ277" s="287"/>
      <c r="XAK277" s="287"/>
      <c r="XAL277" s="287"/>
      <c r="XAM277" s="287"/>
      <c r="XAN277" s="287"/>
      <c r="XAO277" s="287"/>
      <c r="XAP277" s="287"/>
      <c r="XAQ277" s="287"/>
      <c r="XAR277" s="287"/>
      <c r="XAS277" s="287"/>
      <c r="XAT277" s="287"/>
      <c r="XAU277" s="287"/>
      <c r="XAV277" s="287"/>
      <c r="XAW277" s="287"/>
      <c r="XAX277" s="287"/>
      <c r="XAY277" s="287"/>
      <c r="XAZ277" s="287"/>
      <c r="XBA277" s="287"/>
      <c r="XBB277" s="287"/>
      <c r="XBC277" s="287"/>
      <c r="XBD277" s="287"/>
      <c r="XBE277" s="287"/>
      <c r="XBF277" s="287"/>
      <c r="XBG277" s="287"/>
      <c r="XBH277" s="287"/>
      <c r="XBI277" s="287"/>
      <c r="XBJ277" s="287"/>
      <c r="XBK277" s="287"/>
      <c r="XBL277" s="287"/>
      <c r="XBM277" s="287"/>
      <c r="XBN277" s="287"/>
      <c r="XBO277" s="287"/>
      <c r="XBP277" s="287"/>
      <c r="XBQ277" s="287"/>
      <c r="XBR277" s="287"/>
      <c r="XBS277" s="287"/>
      <c r="XBT277" s="287"/>
      <c r="XBU277" s="287"/>
      <c r="XBV277" s="287"/>
      <c r="XBW277" s="287"/>
      <c r="XBX277" s="287"/>
      <c r="XBY277" s="287"/>
      <c r="XBZ277" s="287"/>
      <c r="XCA277" s="287"/>
      <c r="XCB277" s="287"/>
      <c r="XCC277" s="287"/>
      <c r="XCD277" s="287"/>
      <c r="XCE277" s="287"/>
      <c r="XCF277" s="287"/>
      <c r="XCG277" s="287"/>
      <c r="XCH277" s="287"/>
      <c r="XCI277" s="287"/>
      <c r="XCJ277" s="287"/>
      <c r="XCK277" s="287"/>
      <c r="XCL277" s="287"/>
      <c r="XCM277" s="287"/>
      <c r="XCN277" s="287"/>
      <c r="XCO277" s="287"/>
      <c r="XCP277" s="287"/>
      <c r="XCQ277" s="287"/>
      <c r="XCR277" s="287"/>
      <c r="XCS277" s="287"/>
      <c r="XCT277" s="287"/>
      <c r="XCU277" s="287"/>
      <c r="XCV277" s="287"/>
      <c r="XCW277" s="287"/>
      <c r="XCX277" s="287"/>
      <c r="XCY277" s="287"/>
      <c r="XCZ277" s="287"/>
      <c r="XDA277" s="287"/>
      <c r="XDB277" s="287"/>
      <c r="XDC277" s="287"/>
      <c r="XDD277" s="287"/>
      <c r="XDE277" s="287"/>
      <c r="XDF277" s="287"/>
      <c r="XDG277" s="287"/>
      <c r="XDH277" s="287"/>
      <c r="XDI277" s="287"/>
      <c r="XDJ277" s="287"/>
      <c r="XDK277" s="287"/>
      <c r="XDL277" s="287"/>
      <c r="XDM277" s="287"/>
      <c r="XDN277" s="287"/>
      <c r="XDO277" s="287"/>
      <c r="XDP277" s="287"/>
      <c r="XDQ277" s="287"/>
      <c r="XDR277" s="287"/>
      <c r="XDS277" s="287"/>
      <c r="XDT277" s="287"/>
      <c r="XDU277" s="287"/>
      <c r="XDV277" s="287"/>
      <c r="XDW277" s="287"/>
      <c r="XDX277" s="287"/>
      <c r="XDY277" s="287"/>
      <c r="XDZ277" s="287"/>
      <c r="XEA277" s="287"/>
      <c r="XEB277" s="287"/>
      <c r="XEC277" s="287"/>
      <c r="XED277" s="287"/>
      <c r="XEE277" s="287"/>
      <c r="XEF277" s="287"/>
      <c r="XEG277" s="287"/>
      <c r="XEH277" s="287"/>
      <c r="XEI277" s="287"/>
    </row>
    <row r="278" spans="1:16363" s="62" customFormat="1" ht="36" customHeight="1">
      <c r="A278" s="460">
        <f>A274+1</f>
        <v>16</v>
      </c>
      <c r="B278" s="767" t="s">
        <v>533</v>
      </c>
      <c r="C278" s="768" t="s">
        <v>534</v>
      </c>
      <c r="D278" s="91" t="s">
        <v>136</v>
      </c>
      <c r="E278" s="517" t="s">
        <v>552</v>
      </c>
      <c r="F278" s="517"/>
      <c r="G278" s="773">
        <f>(52.4)*3.8-(G264+G267)+52.4*(0.6+0.8)</f>
        <v>214.8</v>
      </c>
      <c r="H278" s="604"/>
      <c r="I278" s="604"/>
      <c r="J278" s="604"/>
      <c r="K278" s="604"/>
      <c r="L278" s="604"/>
      <c r="M278" s="604"/>
      <c r="N278" s="606"/>
      <c r="P278" s="189"/>
      <c r="S278" s="59" t="s">
        <v>551</v>
      </c>
    </row>
    <row r="279" spans="1:16363" s="59" customFormat="1">
      <c r="A279" s="460"/>
      <c r="B279" s="41"/>
      <c r="C279" s="659" t="s">
        <v>310</v>
      </c>
      <c r="D279" s="39" t="str">
        <f>D278</f>
        <v>m2</v>
      </c>
      <c r="E279" s="525" t="str">
        <f>E278</f>
        <v>m2</v>
      </c>
      <c r="F279" s="604">
        <v>1</v>
      </c>
      <c r="G279" s="604">
        <f>G278*F279</f>
        <v>214.8</v>
      </c>
      <c r="H279" s="604"/>
      <c r="I279" s="604"/>
      <c r="J279" s="604">
        <v>0</v>
      </c>
      <c r="K279" s="604">
        <f>G279*J279</f>
        <v>0</v>
      </c>
      <c r="L279" s="604"/>
      <c r="M279" s="604"/>
      <c r="N279" s="606">
        <f>I279+K279+M279</f>
        <v>0</v>
      </c>
      <c r="P279" s="459">
        <v>7.5</v>
      </c>
    </row>
    <row r="280" spans="1:16363" s="59" customFormat="1" ht="19.2">
      <c r="A280" s="460"/>
      <c r="B280" s="767" t="s">
        <v>96</v>
      </c>
      <c r="C280" s="41" t="s">
        <v>535</v>
      </c>
      <c r="D280" s="41" t="s">
        <v>45</v>
      </c>
      <c r="E280" s="375" t="s">
        <v>142</v>
      </c>
      <c r="F280" s="375">
        <f>2.4/100</f>
        <v>2.4E-2</v>
      </c>
      <c r="G280" s="604">
        <f>G278*F280</f>
        <v>5.1552000000000007</v>
      </c>
      <c r="H280" s="604"/>
      <c r="I280" s="604"/>
      <c r="J280" s="604"/>
      <c r="K280" s="604"/>
      <c r="L280" s="604">
        <v>0</v>
      </c>
      <c r="M280" s="604">
        <f>G280*L280</f>
        <v>0</v>
      </c>
      <c r="N280" s="606">
        <f>I280+K280+M280</f>
        <v>0</v>
      </c>
      <c r="P280" s="459"/>
    </row>
    <row r="281" spans="1:16363" s="59" customFormat="1">
      <c r="A281" s="460"/>
      <c r="B281" s="767"/>
      <c r="C281" s="2" t="s">
        <v>311</v>
      </c>
      <c r="D281" s="41" t="s">
        <v>2</v>
      </c>
      <c r="E281" s="777" t="s">
        <v>169</v>
      </c>
      <c r="F281" s="375"/>
      <c r="G281" s="604">
        <f>G278*F281</f>
        <v>0</v>
      </c>
      <c r="H281" s="604"/>
      <c r="I281" s="604"/>
      <c r="J281" s="604"/>
      <c r="K281" s="604"/>
      <c r="L281" s="604">
        <v>0</v>
      </c>
      <c r="M281" s="604">
        <f>G281*L281</f>
        <v>0</v>
      </c>
      <c r="N281" s="606">
        <f>I281+K281+M281</f>
        <v>0</v>
      </c>
      <c r="P281" s="459"/>
    </row>
    <row r="282" spans="1:16363" s="59" customFormat="1" ht="19.2">
      <c r="A282" s="460"/>
      <c r="B282" s="767"/>
      <c r="C282" s="41" t="s">
        <v>536</v>
      </c>
      <c r="D282" s="41" t="s">
        <v>137</v>
      </c>
      <c r="E282" s="375" t="s">
        <v>288</v>
      </c>
      <c r="F282" s="375">
        <f>3.3/100</f>
        <v>3.3000000000000002E-2</v>
      </c>
      <c r="G282" s="604">
        <f>G278*F282</f>
        <v>7.0884000000000009</v>
      </c>
      <c r="H282" s="604"/>
      <c r="I282" s="604"/>
      <c r="J282" s="604"/>
      <c r="K282" s="604"/>
      <c r="L282" s="604"/>
      <c r="M282" s="604"/>
      <c r="N282" s="606"/>
      <c r="P282" s="459"/>
    </row>
    <row r="283" spans="1:16363" s="102" customFormat="1" ht="17.25" customHeight="1">
      <c r="A283" s="117"/>
      <c r="B283" s="41" t="s">
        <v>537</v>
      </c>
      <c r="C283" s="41" t="s">
        <v>538</v>
      </c>
      <c r="D283" s="41" t="s">
        <v>137</v>
      </c>
      <c r="E283" s="375" t="s">
        <v>288</v>
      </c>
      <c r="F283" s="604">
        <v>1.21</v>
      </c>
      <c r="G283" s="604">
        <f>G282*F283</f>
        <v>8.5769640000000003</v>
      </c>
      <c r="H283" s="604">
        <v>0</v>
      </c>
      <c r="I283" s="604">
        <f>H283*G283</f>
        <v>0</v>
      </c>
      <c r="J283" s="604"/>
      <c r="K283" s="604"/>
      <c r="L283" s="604"/>
      <c r="M283" s="604"/>
      <c r="N283" s="606">
        <f>M283+K283+I283</f>
        <v>0</v>
      </c>
      <c r="P283" s="185"/>
    </row>
    <row r="284" spans="1:16363" s="102" customFormat="1" ht="17.25" customHeight="1">
      <c r="A284" s="117"/>
      <c r="B284" s="41" t="s">
        <v>539</v>
      </c>
      <c r="C284" s="41" t="s">
        <v>540</v>
      </c>
      <c r="D284" s="41" t="s">
        <v>4</v>
      </c>
      <c r="E284" s="375" t="s">
        <v>145</v>
      </c>
      <c r="F284" s="776">
        <v>0.30399999999999999</v>
      </c>
      <c r="G284" s="604">
        <f>F284*G282</f>
        <v>2.1548736000000002</v>
      </c>
      <c r="H284" s="604">
        <v>0</v>
      </c>
      <c r="I284" s="604">
        <f>H284*G284</f>
        <v>0</v>
      </c>
      <c r="J284" s="604"/>
      <c r="K284" s="604"/>
      <c r="L284" s="604"/>
      <c r="M284" s="604"/>
      <c r="N284" s="606">
        <f>M284+K284+I284</f>
        <v>0</v>
      </c>
      <c r="P284" s="185"/>
    </row>
    <row r="285" spans="1:16363" s="54" customFormat="1" ht="57" customHeight="1">
      <c r="A285" s="117">
        <f>A278+1</f>
        <v>17</v>
      </c>
      <c r="B285" s="118" t="s">
        <v>541</v>
      </c>
      <c r="C285" s="91" t="s">
        <v>542</v>
      </c>
      <c r="D285" s="91" t="s">
        <v>136</v>
      </c>
      <c r="E285" s="517" t="s">
        <v>552</v>
      </c>
      <c r="F285" s="604"/>
      <c r="G285" s="773">
        <f>G278</f>
        <v>214.8</v>
      </c>
      <c r="H285" s="604"/>
      <c r="I285" s="604"/>
      <c r="J285" s="604"/>
      <c r="K285" s="604"/>
      <c r="L285" s="604"/>
      <c r="M285" s="604"/>
      <c r="N285" s="606"/>
      <c r="O285" s="143"/>
      <c r="P285" s="185"/>
    </row>
    <row r="286" spans="1:16363" s="45" customFormat="1" ht="17.25" customHeight="1">
      <c r="A286" s="115"/>
      <c r="B286" s="41"/>
      <c r="C286" s="659" t="s">
        <v>310</v>
      </c>
      <c r="D286" s="41" t="str">
        <f>D285</f>
        <v>m2</v>
      </c>
      <c r="E286" s="375" t="str">
        <f>E285</f>
        <v>m2</v>
      </c>
      <c r="F286" s="604">
        <v>1</v>
      </c>
      <c r="G286" s="604">
        <f>G285*F286</f>
        <v>214.8</v>
      </c>
      <c r="H286" s="604"/>
      <c r="I286" s="604"/>
      <c r="J286" s="604">
        <v>0</v>
      </c>
      <c r="K286" s="604">
        <f>J286*G286</f>
        <v>0</v>
      </c>
      <c r="L286" s="604"/>
      <c r="M286" s="604"/>
      <c r="N286" s="606">
        <f>M286+K286+I286</f>
        <v>0</v>
      </c>
      <c r="O286" s="143"/>
      <c r="P286" s="184">
        <v>5</v>
      </c>
    </row>
    <row r="287" spans="1:16363" s="59" customFormat="1">
      <c r="A287" s="460"/>
      <c r="B287" s="767"/>
      <c r="C287" s="2" t="s">
        <v>311</v>
      </c>
      <c r="D287" s="41" t="s">
        <v>2</v>
      </c>
      <c r="E287" s="777" t="s">
        <v>169</v>
      </c>
      <c r="F287" s="623"/>
      <c r="G287" s="604">
        <f>G285*F287</f>
        <v>0</v>
      </c>
      <c r="H287" s="604"/>
      <c r="I287" s="604"/>
      <c r="J287" s="604"/>
      <c r="K287" s="604"/>
      <c r="L287" s="604">
        <v>0</v>
      </c>
      <c r="M287" s="604">
        <f>G287*L287</f>
        <v>0</v>
      </c>
      <c r="N287" s="606">
        <f>I287+K287+M287</f>
        <v>0</v>
      </c>
      <c r="O287" s="148"/>
      <c r="P287" s="459"/>
    </row>
    <row r="288" spans="1:16363" s="45" customFormat="1" ht="17.25" customHeight="1">
      <c r="A288" s="115"/>
      <c r="B288" s="41"/>
      <c r="C288" s="41" t="s">
        <v>543</v>
      </c>
      <c r="D288" s="41" t="s">
        <v>16</v>
      </c>
      <c r="E288" s="375" t="s">
        <v>16</v>
      </c>
      <c r="F288" s="604">
        <f>59*0.01</f>
        <v>0.59</v>
      </c>
      <c r="G288" s="604">
        <f>F288*G285</f>
        <v>126.732</v>
      </c>
      <c r="H288" s="604">
        <v>0</v>
      </c>
      <c r="I288" s="604">
        <f>H288*G288</f>
        <v>0</v>
      </c>
      <c r="J288" s="604"/>
      <c r="K288" s="604"/>
      <c r="L288" s="604"/>
      <c r="M288" s="604"/>
      <c r="N288" s="606">
        <f>M288+K288+I288</f>
        <v>0</v>
      </c>
      <c r="O288" s="143"/>
      <c r="P288" s="184"/>
    </row>
    <row r="289" spans="1:16" s="45" customFormat="1" ht="17.25" customHeight="1">
      <c r="A289" s="115"/>
      <c r="B289" s="41" t="s">
        <v>544</v>
      </c>
      <c r="C289" s="41" t="s">
        <v>545</v>
      </c>
      <c r="D289" s="41" t="s">
        <v>16</v>
      </c>
      <c r="E289" s="375" t="s">
        <v>16</v>
      </c>
      <c r="F289" s="623">
        <f>12/100</f>
        <v>0.12</v>
      </c>
      <c r="G289" s="604">
        <f>F289*G285</f>
        <v>25.776</v>
      </c>
      <c r="H289" s="604">
        <v>0</v>
      </c>
      <c r="I289" s="604">
        <f>H289*G289</f>
        <v>0</v>
      </c>
      <c r="J289" s="604"/>
      <c r="K289" s="604"/>
      <c r="L289" s="604"/>
      <c r="M289" s="604"/>
      <c r="N289" s="606">
        <f>M289+K289+I289</f>
        <v>0</v>
      </c>
      <c r="O289" s="143"/>
      <c r="P289" s="184"/>
    </row>
    <row r="290" spans="1:16" s="45" customFormat="1" ht="17.25" customHeight="1">
      <c r="A290" s="115"/>
      <c r="B290" s="41" t="s">
        <v>546</v>
      </c>
      <c r="C290" s="41" t="s">
        <v>547</v>
      </c>
      <c r="D290" s="41" t="s">
        <v>16</v>
      </c>
      <c r="E290" s="375" t="s">
        <v>16</v>
      </c>
      <c r="F290" s="623">
        <f>15*0.01</f>
        <v>0.15</v>
      </c>
      <c r="G290" s="604">
        <f>F290*G285</f>
        <v>32.22</v>
      </c>
      <c r="H290" s="604">
        <v>0</v>
      </c>
      <c r="I290" s="604">
        <f>H290*G290</f>
        <v>0</v>
      </c>
      <c r="J290" s="604"/>
      <c r="K290" s="604"/>
      <c r="L290" s="604"/>
      <c r="M290" s="604"/>
      <c r="N290" s="606">
        <f>M290+K290+I290</f>
        <v>0</v>
      </c>
      <c r="O290" s="143"/>
      <c r="P290" s="184"/>
    </row>
    <row r="291" spans="1:16" ht="18" customHeight="1">
      <c r="A291" s="461"/>
      <c r="B291" s="41"/>
      <c r="C291" s="2" t="s">
        <v>313</v>
      </c>
      <c r="D291" s="41" t="s">
        <v>2</v>
      </c>
      <c r="E291" s="777" t="s">
        <v>169</v>
      </c>
      <c r="F291" s="623">
        <f>0.34/100</f>
        <v>3.4000000000000002E-3</v>
      </c>
      <c r="G291" s="604">
        <f>F291*G285</f>
        <v>0.73032000000000008</v>
      </c>
      <c r="H291" s="604">
        <v>0</v>
      </c>
      <c r="I291" s="604">
        <f>H291*G291</f>
        <v>0</v>
      </c>
      <c r="J291" s="604"/>
      <c r="K291" s="604"/>
      <c r="L291" s="604"/>
      <c r="M291" s="604"/>
      <c r="N291" s="606">
        <f>M291+K291+I291</f>
        <v>0</v>
      </c>
      <c r="O291" s="274"/>
      <c r="P291" s="454"/>
    </row>
    <row r="292" spans="1:16" s="63" customFormat="1" ht="24" customHeight="1">
      <c r="A292" s="117">
        <f>A285+1</f>
        <v>18</v>
      </c>
      <c r="B292" s="118" t="s">
        <v>519</v>
      </c>
      <c r="C292" s="91" t="s">
        <v>520</v>
      </c>
      <c r="D292" s="91" t="s">
        <v>136</v>
      </c>
      <c r="E292" s="517" t="s">
        <v>552</v>
      </c>
      <c r="F292" s="773"/>
      <c r="G292" s="773">
        <f>G285-52.4*0.6</f>
        <v>183.36</v>
      </c>
      <c r="H292" s="604"/>
      <c r="I292" s="604"/>
      <c r="J292" s="604"/>
      <c r="K292" s="604"/>
      <c r="L292" s="604"/>
      <c r="M292" s="604"/>
      <c r="N292" s="606"/>
      <c r="O292" s="143"/>
      <c r="P292" s="184"/>
    </row>
    <row r="293" spans="1:16" s="45" customFormat="1" ht="17.25" customHeight="1">
      <c r="A293" s="117"/>
      <c r="B293" s="41"/>
      <c r="C293" s="659" t="s">
        <v>310</v>
      </c>
      <c r="D293" s="41" t="str">
        <f>D292</f>
        <v>m2</v>
      </c>
      <c r="E293" s="375" t="str">
        <f>E292</f>
        <v>m2</v>
      </c>
      <c r="F293" s="604">
        <v>1</v>
      </c>
      <c r="G293" s="788">
        <f>G292*F293</f>
        <v>183.36</v>
      </c>
      <c r="H293" s="604"/>
      <c r="I293" s="604"/>
      <c r="J293" s="604">
        <v>0</v>
      </c>
      <c r="K293" s="604">
        <f>J293*G293</f>
        <v>0</v>
      </c>
      <c r="L293" s="604"/>
      <c r="M293" s="604"/>
      <c r="N293" s="606">
        <f>M293+K293+I293</f>
        <v>0</v>
      </c>
      <c r="O293" s="143"/>
      <c r="P293" s="184">
        <v>2.5</v>
      </c>
    </row>
    <row r="294" spans="1:16" s="63" customFormat="1" ht="18" customHeight="1">
      <c r="A294" s="117"/>
      <c r="B294" s="41"/>
      <c r="C294" s="2" t="s">
        <v>311</v>
      </c>
      <c r="D294" s="41" t="s">
        <v>2</v>
      </c>
      <c r="E294" s="777" t="s">
        <v>169</v>
      </c>
      <c r="F294" s="623"/>
      <c r="G294" s="604">
        <f>G292*F294</f>
        <v>0</v>
      </c>
      <c r="H294" s="604"/>
      <c r="I294" s="604"/>
      <c r="J294" s="604"/>
      <c r="K294" s="604"/>
      <c r="L294" s="604">
        <v>0</v>
      </c>
      <c r="M294" s="604">
        <f t="shared" ref="M294" si="50">L294*G294</f>
        <v>0</v>
      </c>
      <c r="N294" s="606">
        <f>M294+K294+I294</f>
        <v>0</v>
      </c>
      <c r="O294" s="143"/>
      <c r="P294" s="184"/>
    </row>
    <row r="295" spans="1:16" s="63" customFormat="1" ht="48" customHeight="1">
      <c r="A295" s="117"/>
      <c r="B295" s="41"/>
      <c r="C295" s="41" t="s">
        <v>521</v>
      </c>
      <c r="D295" s="41" t="s">
        <v>3</v>
      </c>
      <c r="E295" s="375" t="s">
        <v>144</v>
      </c>
      <c r="F295" s="604" t="s">
        <v>522</v>
      </c>
      <c r="G295" s="604">
        <v>12.6</v>
      </c>
      <c r="H295" s="604">
        <v>0</v>
      </c>
      <c r="I295" s="604">
        <f t="shared" ref="I295:I301" si="51">H295*G295</f>
        <v>0</v>
      </c>
      <c r="J295" s="604"/>
      <c r="K295" s="604"/>
      <c r="L295" s="604"/>
      <c r="M295" s="604"/>
      <c r="N295" s="606">
        <f t="shared" ref="N295:N301" si="52">M295+K295+I295</f>
        <v>0</v>
      </c>
      <c r="O295" s="143"/>
      <c r="P295" s="184"/>
    </row>
    <row r="296" spans="1:16" s="63" customFormat="1" ht="18" customHeight="1">
      <c r="A296" s="117"/>
      <c r="B296" s="41"/>
      <c r="C296" s="41" t="s">
        <v>523</v>
      </c>
      <c r="D296" s="41" t="s">
        <v>3</v>
      </c>
      <c r="E296" s="375" t="s">
        <v>144</v>
      </c>
      <c r="F296" s="604" t="s">
        <v>522</v>
      </c>
      <c r="G296" s="607">
        <v>18</v>
      </c>
      <c r="H296" s="604">
        <v>0</v>
      </c>
      <c r="I296" s="604">
        <f>H296*G296</f>
        <v>0</v>
      </c>
      <c r="J296" s="604"/>
      <c r="K296" s="604"/>
      <c r="L296" s="604"/>
      <c r="M296" s="604"/>
      <c r="N296" s="606">
        <f>M296+K296+I296</f>
        <v>0</v>
      </c>
      <c r="O296" s="143"/>
      <c r="P296" s="184"/>
    </row>
    <row r="297" spans="1:16" s="63" customFormat="1" ht="18" customHeight="1">
      <c r="A297" s="117"/>
      <c r="B297" s="41"/>
      <c r="C297" s="41" t="s">
        <v>524</v>
      </c>
      <c r="D297" s="41" t="s">
        <v>7</v>
      </c>
      <c r="E297" s="375" t="s">
        <v>143</v>
      </c>
      <c r="F297" s="604" t="s">
        <v>522</v>
      </c>
      <c r="G297" s="803">
        <v>19</v>
      </c>
      <c r="H297" s="604">
        <v>0</v>
      </c>
      <c r="I297" s="604">
        <f t="shared" si="51"/>
        <v>0</v>
      </c>
      <c r="J297" s="604"/>
      <c r="K297" s="604"/>
      <c r="L297" s="604"/>
      <c r="M297" s="604"/>
      <c r="N297" s="606">
        <f t="shared" si="52"/>
        <v>0</v>
      </c>
      <c r="O297" s="143"/>
      <c r="P297" s="184"/>
    </row>
    <row r="298" spans="1:16" s="63" customFormat="1" ht="18" customHeight="1">
      <c r="A298" s="117"/>
      <c r="B298" s="41"/>
      <c r="C298" s="41" t="s">
        <v>525</v>
      </c>
      <c r="D298" s="41" t="s">
        <v>7</v>
      </c>
      <c r="E298" s="375" t="s">
        <v>143</v>
      </c>
      <c r="F298" s="604" t="s">
        <v>522</v>
      </c>
      <c r="G298" s="803">
        <v>19</v>
      </c>
      <c r="H298" s="604">
        <v>0</v>
      </c>
      <c r="I298" s="604">
        <f t="shared" si="51"/>
        <v>0</v>
      </c>
      <c r="J298" s="604"/>
      <c r="K298" s="604"/>
      <c r="L298" s="604"/>
      <c r="M298" s="604"/>
      <c r="N298" s="606">
        <f t="shared" si="52"/>
        <v>0</v>
      </c>
      <c r="O298" s="143"/>
      <c r="P298" s="184"/>
    </row>
    <row r="299" spans="1:16" s="63" customFormat="1" ht="18" customHeight="1">
      <c r="A299" s="117"/>
      <c r="B299" s="41"/>
      <c r="C299" s="41" t="s">
        <v>526</v>
      </c>
      <c r="D299" s="41" t="s">
        <v>7</v>
      </c>
      <c r="E299" s="375" t="s">
        <v>143</v>
      </c>
      <c r="F299" s="604" t="s">
        <v>522</v>
      </c>
      <c r="G299" s="803">
        <v>3</v>
      </c>
      <c r="H299" s="604">
        <v>0</v>
      </c>
      <c r="I299" s="604">
        <f t="shared" si="51"/>
        <v>0</v>
      </c>
      <c r="J299" s="604"/>
      <c r="K299" s="604"/>
      <c r="L299" s="604"/>
      <c r="M299" s="604"/>
      <c r="N299" s="606">
        <f t="shared" si="52"/>
        <v>0</v>
      </c>
      <c r="O299" s="143"/>
      <c r="P299" s="184"/>
    </row>
    <row r="300" spans="1:16" s="63" customFormat="1" ht="18" customHeight="1">
      <c r="A300" s="117"/>
      <c r="B300" s="41"/>
      <c r="C300" s="41" t="s">
        <v>527</v>
      </c>
      <c r="D300" s="41" t="s">
        <v>7</v>
      </c>
      <c r="E300" s="375" t="s">
        <v>143</v>
      </c>
      <c r="F300" s="604" t="s">
        <v>522</v>
      </c>
      <c r="G300" s="803">
        <f>G299</f>
        <v>3</v>
      </c>
      <c r="H300" s="604">
        <v>0</v>
      </c>
      <c r="I300" s="604">
        <f t="shared" si="51"/>
        <v>0</v>
      </c>
      <c r="J300" s="604"/>
      <c r="K300" s="604"/>
      <c r="L300" s="604"/>
      <c r="M300" s="604"/>
      <c r="N300" s="606">
        <f t="shared" si="52"/>
        <v>0</v>
      </c>
      <c r="O300" s="143"/>
      <c r="P300" s="184"/>
    </row>
    <row r="301" spans="1:16" s="63" customFormat="1" ht="18" customHeight="1">
      <c r="A301" s="117"/>
      <c r="B301" s="41"/>
      <c r="C301" s="2" t="s">
        <v>313</v>
      </c>
      <c r="D301" s="41" t="s">
        <v>2</v>
      </c>
      <c r="E301" s="777" t="s">
        <v>169</v>
      </c>
      <c r="F301" s="623"/>
      <c r="G301" s="604">
        <f>G292*F301</f>
        <v>0</v>
      </c>
      <c r="H301" s="604">
        <v>0</v>
      </c>
      <c r="I301" s="604">
        <f t="shared" si="51"/>
        <v>0</v>
      </c>
      <c r="J301" s="604"/>
      <c r="K301" s="604"/>
      <c r="L301" s="604"/>
      <c r="M301" s="604"/>
      <c r="N301" s="606">
        <f t="shared" si="52"/>
        <v>0</v>
      </c>
      <c r="O301" s="143"/>
      <c r="P301" s="184"/>
    </row>
    <row r="302" spans="1:16" s="102" customFormat="1" ht="36" customHeight="1">
      <c r="A302" s="117">
        <f>A292+1</f>
        <v>19</v>
      </c>
      <c r="B302" s="41" t="s">
        <v>528</v>
      </c>
      <c r="C302" s="91" t="s">
        <v>529</v>
      </c>
      <c r="D302" s="91" t="s">
        <v>136</v>
      </c>
      <c r="E302" s="517" t="s">
        <v>552</v>
      </c>
      <c r="F302" s="773"/>
      <c r="G302" s="773">
        <f>G292</f>
        <v>183.36</v>
      </c>
      <c r="H302" s="604"/>
      <c r="I302" s="604"/>
      <c r="J302" s="604"/>
      <c r="K302" s="604"/>
      <c r="L302" s="604"/>
      <c r="M302" s="604"/>
      <c r="N302" s="606"/>
      <c r="O302" s="275"/>
      <c r="P302" s="185"/>
    </row>
    <row r="303" spans="1:16" s="45" customFormat="1" ht="18" customHeight="1">
      <c r="A303" s="117"/>
      <c r="B303" s="41"/>
      <c r="C303" s="659" t="s">
        <v>310</v>
      </c>
      <c r="D303" s="41" t="str">
        <f>D302</f>
        <v>m2</v>
      </c>
      <c r="E303" s="375" t="str">
        <f>E302</f>
        <v>m2</v>
      </c>
      <c r="F303" s="604">
        <v>1</v>
      </c>
      <c r="G303" s="788">
        <f>G302*F303</f>
        <v>183.36</v>
      </c>
      <c r="H303" s="604"/>
      <c r="I303" s="604"/>
      <c r="J303" s="604">
        <v>0</v>
      </c>
      <c r="K303" s="604">
        <f>J303*G303</f>
        <v>0</v>
      </c>
      <c r="L303" s="604"/>
      <c r="M303" s="604"/>
      <c r="N303" s="606">
        <f>M303+K303+I303</f>
        <v>0</v>
      </c>
      <c r="O303" s="271"/>
      <c r="P303" s="184">
        <v>5</v>
      </c>
    </row>
    <row r="304" spans="1:16" s="63" customFormat="1" ht="18" customHeight="1">
      <c r="A304" s="117"/>
      <c r="B304" s="41"/>
      <c r="C304" s="2" t="s">
        <v>311</v>
      </c>
      <c r="D304" s="41" t="s">
        <v>2</v>
      </c>
      <c r="E304" s="777" t="s">
        <v>169</v>
      </c>
      <c r="F304" s="623"/>
      <c r="G304" s="604">
        <f>G302*F304</f>
        <v>0</v>
      </c>
      <c r="H304" s="604"/>
      <c r="I304" s="604"/>
      <c r="J304" s="604"/>
      <c r="K304" s="604"/>
      <c r="L304" s="604">
        <v>0</v>
      </c>
      <c r="M304" s="604">
        <f>L304*G304</f>
        <v>0</v>
      </c>
      <c r="N304" s="606">
        <f>M304+K304+I304</f>
        <v>0</v>
      </c>
      <c r="O304" s="275"/>
      <c r="P304" s="184"/>
    </row>
    <row r="305" spans="1:17" s="63" customFormat="1" ht="18" customHeight="1">
      <c r="A305" s="117"/>
      <c r="B305" s="41"/>
      <c r="C305" s="118" t="s">
        <v>530</v>
      </c>
      <c r="D305" s="41" t="s">
        <v>4</v>
      </c>
      <c r="E305" s="375" t="s">
        <v>145</v>
      </c>
      <c r="F305" s="375">
        <f>0.035/100</f>
        <v>3.5000000000000005E-4</v>
      </c>
      <c r="G305" s="604">
        <f>G302*F305</f>
        <v>6.4176000000000011E-2</v>
      </c>
      <c r="H305" s="604">
        <v>0</v>
      </c>
      <c r="I305" s="604">
        <f>H305*G305</f>
        <v>0</v>
      </c>
      <c r="J305" s="604"/>
      <c r="K305" s="604"/>
      <c r="L305" s="604"/>
      <c r="M305" s="604"/>
      <c r="N305" s="606">
        <f>M305+K305+I305</f>
        <v>0</v>
      </c>
      <c r="O305" s="275"/>
      <c r="P305" s="184"/>
    </row>
    <row r="306" spans="1:17" s="63" customFormat="1" ht="18" customHeight="1">
      <c r="A306" s="117"/>
      <c r="B306" s="41"/>
      <c r="C306" s="118" t="s">
        <v>531</v>
      </c>
      <c r="D306" s="41" t="s">
        <v>137</v>
      </c>
      <c r="E306" s="375" t="s">
        <v>288</v>
      </c>
      <c r="F306" s="375">
        <f>0.009/100</f>
        <v>8.9999999999999992E-5</v>
      </c>
      <c r="G306" s="604">
        <f>G302*F306</f>
        <v>1.65024E-2</v>
      </c>
      <c r="H306" s="604">
        <v>0</v>
      </c>
      <c r="I306" s="604">
        <f>H306*G306</f>
        <v>0</v>
      </c>
      <c r="J306" s="604"/>
      <c r="K306" s="604"/>
      <c r="L306" s="604"/>
      <c r="M306" s="604"/>
      <c r="N306" s="606">
        <f>M306+K306+I306</f>
        <v>0</v>
      </c>
      <c r="O306" s="275"/>
      <c r="P306" s="184"/>
    </row>
    <row r="307" spans="1:17" s="63" customFormat="1" ht="18" customHeight="1">
      <c r="A307" s="117"/>
      <c r="B307" s="41" t="s">
        <v>233</v>
      </c>
      <c r="C307" s="118" t="s">
        <v>532</v>
      </c>
      <c r="D307" s="41" t="s">
        <v>140</v>
      </c>
      <c r="E307" s="375" t="s">
        <v>197</v>
      </c>
      <c r="F307" s="375">
        <f>3.4/100</f>
        <v>3.4000000000000002E-2</v>
      </c>
      <c r="G307" s="604">
        <f>G302*F307</f>
        <v>6.2342400000000007</v>
      </c>
      <c r="H307" s="604">
        <v>0</v>
      </c>
      <c r="I307" s="604">
        <f>H307*G307</f>
        <v>0</v>
      </c>
      <c r="J307" s="604"/>
      <c r="K307" s="604"/>
      <c r="L307" s="604"/>
      <c r="M307" s="604"/>
      <c r="N307" s="606">
        <f>M307+K307+I307</f>
        <v>0</v>
      </c>
      <c r="O307" s="275"/>
      <c r="P307" s="184"/>
    </row>
    <row r="308" spans="1:17" s="63" customFormat="1" ht="9" customHeight="1">
      <c r="A308" s="117"/>
      <c r="B308" s="329"/>
      <c r="C308" s="118"/>
      <c r="D308" s="41"/>
      <c r="E308" s="375"/>
      <c r="F308" s="375"/>
      <c r="G308" s="375"/>
      <c r="H308" s="604"/>
      <c r="I308" s="604"/>
      <c r="J308" s="604"/>
      <c r="K308" s="604"/>
      <c r="L308" s="604"/>
      <c r="M308" s="604"/>
      <c r="N308" s="804"/>
      <c r="O308" s="143"/>
      <c r="P308" s="184"/>
    </row>
    <row r="309" spans="1:17" s="102" customFormat="1" ht="18" customHeight="1">
      <c r="A309" s="117"/>
      <c r="B309" s="329"/>
      <c r="C309" s="669" t="s">
        <v>394</v>
      </c>
      <c r="D309" s="91"/>
      <c r="E309" s="517"/>
      <c r="F309" s="375"/>
      <c r="G309" s="517"/>
      <c r="H309" s="773"/>
      <c r="I309" s="796">
        <f>SUM(I180:I308)</f>
        <v>0</v>
      </c>
      <c r="J309" s="796"/>
      <c r="K309" s="796">
        <f>SUM(K180:K308)</f>
        <v>0</v>
      </c>
      <c r="L309" s="796"/>
      <c r="M309" s="796">
        <f>SUM(M180:M308)</f>
        <v>0</v>
      </c>
      <c r="N309" s="805">
        <f>SUM(N180:N308)</f>
        <v>0</v>
      </c>
      <c r="O309" s="277"/>
      <c r="P309" s="187"/>
      <c r="Q309" s="109"/>
    </row>
    <row r="310" spans="1:17" s="17" customFormat="1" ht="18" customHeight="1">
      <c r="A310" s="376"/>
      <c r="B310" s="425"/>
      <c r="C310" s="674" t="s">
        <v>395</v>
      </c>
      <c r="D310" s="377"/>
      <c r="E310" s="378"/>
      <c r="F310" s="378"/>
      <c r="G310" s="378"/>
      <c r="H310" s="378"/>
      <c r="I310" s="379">
        <f>I178+I309</f>
        <v>0</v>
      </c>
      <c r="J310" s="379"/>
      <c r="K310" s="379">
        <f>K178+K309</f>
        <v>0</v>
      </c>
      <c r="L310" s="379"/>
      <c r="M310" s="379">
        <f>M178+M309</f>
        <v>0</v>
      </c>
      <c r="N310" s="379">
        <f>N178+N309</f>
        <v>0</v>
      </c>
      <c r="O310" s="144"/>
      <c r="P310" s="22"/>
      <c r="Q310" s="16"/>
    </row>
    <row r="311" spans="1:17" s="45" customFormat="1" ht="36" customHeight="1">
      <c r="A311" s="117"/>
      <c r="B311" s="329"/>
      <c r="C311" s="659" t="s">
        <v>396</v>
      </c>
      <c r="D311" s="61">
        <v>0.03</v>
      </c>
      <c r="E311" s="61"/>
      <c r="F311" s="129"/>
      <c r="G311" s="200"/>
      <c r="H311" s="129"/>
      <c r="I311" s="201"/>
      <c r="J311" s="201"/>
      <c r="K311" s="201"/>
      <c r="L311" s="201"/>
      <c r="M311" s="201"/>
      <c r="N311" s="202">
        <f>I310*D311</f>
        <v>0</v>
      </c>
      <c r="O311" s="145"/>
    </row>
    <row r="312" spans="1:17" s="54" customFormat="1" ht="18" customHeight="1">
      <c r="A312" s="117"/>
      <c r="B312" s="329"/>
      <c r="C312" s="658" t="s">
        <v>395</v>
      </c>
      <c r="D312" s="91"/>
      <c r="E312" s="91"/>
      <c r="F312" s="129"/>
      <c r="G312" s="127"/>
      <c r="H312" s="127"/>
      <c r="I312" s="273"/>
      <c r="J312" s="273"/>
      <c r="K312" s="273"/>
      <c r="L312" s="273"/>
      <c r="M312" s="273"/>
      <c r="N312" s="202">
        <f>SUM(N310:N311)</f>
        <v>0</v>
      </c>
      <c r="O312" s="143"/>
    </row>
    <row r="313" spans="1:17" s="45" customFormat="1" ht="36" customHeight="1">
      <c r="A313" s="117"/>
      <c r="B313" s="329"/>
      <c r="C313" s="659" t="s">
        <v>397</v>
      </c>
      <c r="D313" s="61">
        <v>0.08</v>
      </c>
      <c r="E313" s="61"/>
      <c r="F313" s="129"/>
      <c r="G313" s="200"/>
      <c r="H313" s="129"/>
      <c r="I313" s="201"/>
      <c r="J313" s="201"/>
      <c r="K313" s="201"/>
      <c r="L313" s="201"/>
      <c r="M313" s="201"/>
      <c r="N313" s="202">
        <f>N312*D313</f>
        <v>0</v>
      </c>
      <c r="O313" s="145"/>
    </row>
    <row r="314" spans="1:17" s="54" customFormat="1" ht="18" customHeight="1">
      <c r="A314" s="117"/>
      <c r="B314" s="329"/>
      <c r="C314" s="658" t="s">
        <v>395</v>
      </c>
      <c r="D314" s="91"/>
      <c r="E314" s="91"/>
      <c r="F314" s="129"/>
      <c r="G314" s="127"/>
      <c r="H314" s="127"/>
      <c r="I314" s="273"/>
      <c r="J314" s="273"/>
      <c r="K314" s="273"/>
      <c r="L314" s="273"/>
      <c r="M314" s="273"/>
      <c r="N314" s="202">
        <f>SUM(N312:N313)</f>
        <v>0</v>
      </c>
      <c r="O314" s="143"/>
    </row>
    <row r="315" spans="1:17" s="45" customFormat="1" ht="18" customHeight="1">
      <c r="A315" s="117"/>
      <c r="B315" s="329"/>
      <c r="C315" s="659" t="s">
        <v>398</v>
      </c>
      <c r="D315" s="61">
        <v>0.08</v>
      </c>
      <c r="E315" s="61"/>
      <c r="F315" s="129"/>
      <c r="G315" s="200"/>
      <c r="H315" s="129"/>
      <c r="I315" s="201"/>
      <c r="J315" s="201"/>
      <c r="K315" s="201"/>
      <c r="L315" s="201"/>
      <c r="M315" s="201"/>
      <c r="N315" s="202">
        <f>N314*D315</f>
        <v>0</v>
      </c>
      <c r="O315" s="143"/>
    </row>
    <row r="316" spans="1:17" s="101" customFormat="1" ht="21" customHeight="1" thickBot="1">
      <c r="A316" s="380"/>
      <c r="B316" s="426"/>
      <c r="C316" s="367" t="s">
        <v>399</v>
      </c>
      <c r="D316" s="367"/>
      <c r="E316" s="368"/>
      <c r="F316" s="369"/>
      <c r="G316" s="369"/>
      <c r="H316" s="368"/>
      <c r="I316" s="370"/>
      <c r="J316" s="370"/>
      <c r="K316" s="370"/>
      <c r="L316" s="370"/>
      <c r="M316" s="370"/>
      <c r="N316" s="371">
        <f>SUM(N314:N315)</f>
        <v>0</v>
      </c>
      <c r="O316" s="146"/>
    </row>
    <row r="317" spans="1:17">
      <c r="A317" s="81"/>
      <c r="B317" s="427"/>
      <c r="D317" s="72"/>
      <c r="F317" s="43"/>
      <c r="G317" s="42"/>
      <c r="H317" s="42"/>
      <c r="I317" s="42"/>
      <c r="J317" s="256"/>
      <c r="K317" s="42"/>
      <c r="L317" s="256"/>
      <c r="M317" s="42"/>
      <c r="N317" s="43"/>
      <c r="O317" s="278"/>
    </row>
    <row r="318" spans="1:17">
      <c r="A318" s="81"/>
      <c r="B318" s="427"/>
      <c r="D318" s="72"/>
      <c r="F318" s="43"/>
      <c r="G318" s="42"/>
      <c r="H318" s="42"/>
      <c r="I318" s="42"/>
      <c r="J318" s="256"/>
      <c r="K318" s="42"/>
      <c r="L318" s="256"/>
      <c r="M318" s="42"/>
      <c r="N318" s="43"/>
      <c r="O318" s="274"/>
    </row>
    <row r="319" spans="1:17">
      <c r="A319" s="81"/>
      <c r="B319" s="427"/>
      <c r="D319" s="72"/>
      <c r="F319" s="43"/>
      <c r="G319" s="42"/>
      <c r="H319" s="42"/>
      <c r="I319" s="42"/>
      <c r="J319" s="256"/>
      <c r="K319" s="279"/>
      <c r="L319" s="256"/>
      <c r="M319" s="42"/>
      <c r="N319" s="121"/>
      <c r="O319" s="274"/>
    </row>
    <row r="320" spans="1:17" s="37" customFormat="1" ht="18" customHeight="1">
      <c r="A320" s="31"/>
      <c r="B320" s="356"/>
      <c r="C320" s="189"/>
      <c r="E320" s="191"/>
      <c r="F320" s="192"/>
      <c r="G320" s="192"/>
      <c r="H320" s="162"/>
      <c r="I320" s="162"/>
      <c r="J320" s="162"/>
      <c r="K320" s="192"/>
      <c r="L320" s="192"/>
      <c r="M320" s="192"/>
      <c r="N320" s="193"/>
    </row>
    <row r="321" spans="1:15">
      <c r="A321" s="81"/>
      <c r="B321" s="427"/>
      <c r="D321" s="72"/>
      <c r="F321" s="43"/>
      <c r="G321" s="42"/>
      <c r="H321" s="42"/>
      <c r="I321" s="42"/>
      <c r="J321" s="256"/>
      <c r="K321" s="42"/>
      <c r="L321" s="256"/>
      <c r="M321" s="42"/>
      <c r="N321" s="281"/>
      <c r="O321" s="274"/>
    </row>
    <row r="322" spans="1:15">
      <c r="A322" s="81"/>
      <c r="B322" s="427"/>
      <c r="D322" s="72"/>
      <c r="F322" s="43"/>
      <c r="G322" s="42"/>
      <c r="H322" s="42"/>
      <c r="I322" s="42"/>
      <c r="J322" s="256"/>
      <c r="K322" s="42"/>
      <c r="L322" s="256"/>
      <c r="M322" s="42"/>
      <c r="N322" s="281"/>
      <c r="O322" s="274"/>
    </row>
    <row r="323" spans="1:15">
      <c r="F323" s="43"/>
      <c r="G323" s="42"/>
      <c r="H323" s="42"/>
      <c r="I323" s="42"/>
      <c r="J323" s="256"/>
      <c r="K323" s="280"/>
      <c r="L323" s="256"/>
      <c r="M323" s="42"/>
      <c r="N323" s="232"/>
    </row>
    <row r="324" spans="1:15">
      <c r="F324" s="43"/>
      <c r="G324" s="42"/>
      <c r="H324" s="42"/>
      <c r="I324" s="42"/>
      <c r="J324" s="256"/>
      <c r="K324" s="42"/>
      <c r="L324" s="256"/>
      <c r="M324" s="42"/>
      <c r="N324" s="43"/>
    </row>
    <row r="325" spans="1:15">
      <c r="F325" s="43"/>
      <c r="G325" s="42"/>
      <c r="H325" s="42"/>
      <c r="I325" s="42"/>
      <c r="J325" s="256"/>
      <c r="K325" s="42"/>
      <c r="L325" s="256"/>
      <c r="M325" s="42"/>
      <c r="N325" s="232"/>
    </row>
    <row r="326" spans="1:15">
      <c r="F326" s="43"/>
      <c r="G326" s="42"/>
      <c r="H326" s="42"/>
      <c r="I326" s="42"/>
      <c r="J326" s="256"/>
      <c r="K326" s="42"/>
      <c r="L326" s="256"/>
      <c r="M326" s="42"/>
    </row>
    <row r="327" spans="1:15">
      <c r="F327" s="43"/>
      <c r="G327" s="42"/>
      <c r="H327" s="42"/>
      <c r="I327" s="42"/>
      <c r="J327" s="256"/>
      <c r="K327" s="42"/>
      <c r="L327" s="256"/>
      <c r="M327" s="42"/>
      <c r="N327" s="177"/>
    </row>
    <row r="328" spans="1:15">
      <c r="F328" s="43"/>
      <c r="G328" s="42"/>
      <c r="H328" s="42"/>
      <c r="I328" s="42"/>
      <c r="J328" s="256"/>
      <c r="K328" s="42"/>
      <c r="L328" s="256"/>
      <c r="M328" s="42"/>
    </row>
    <row r="329" spans="1:15">
      <c r="F329" s="43"/>
      <c r="G329" s="42"/>
      <c r="H329" s="42"/>
      <c r="I329" s="42"/>
      <c r="J329" s="256"/>
      <c r="K329" s="42"/>
      <c r="L329" s="256"/>
      <c r="M329" s="42"/>
    </row>
    <row r="330" spans="1:15">
      <c r="F330" s="43"/>
      <c r="G330" s="42"/>
      <c r="H330" s="42"/>
      <c r="I330" s="42"/>
      <c r="J330" s="256"/>
      <c r="K330" s="42"/>
      <c r="L330" s="256"/>
      <c r="M330" s="42"/>
    </row>
    <row r="331" spans="1:15">
      <c r="F331" s="43"/>
      <c r="G331" s="42"/>
      <c r="H331" s="42"/>
      <c r="I331" s="42"/>
      <c r="J331" s="256"/>
      <c r="K331" s="42"/>
      <c r="L331" s="256"/>
      <c r="M331" s="42"/>
      <c r="O331" s="72"/>
    </row>
    <row r="332" spans="1:15">
      <c r="F332" s="43"/>
      <c r="G332" s="42"/>
      <c r="H332" s="42"/>
      <c r="I332" s="42"/>
      <c r="J332" s="256"/>
      <c r="K332" s="42"/>
      <c r="L332" s="256"/>
      <c r="M332" s="42"/>
      <c r="O332" s="72"/>
    </row>
    <row r="333" spans="1:15">
      <c r="F333" s="43"/>
      <c r="G333" s="42"/>
      <c r="H333" s="42"/>
      <c r="I333" s="42"/>
      <c r="J333" s="256"/>
      <c r="K333" s="42"/>
      <c r="L333" s="256"/>
      <c r="M333" s="42"/>
      <c r="O333" s="72"/>
    </row>
    <row r="334" spans="1:15">
      <c r="F334" s="43"/>
      <c r="G334" s="42"/>
      <c r="H334" s="42"/>
      <c r="I334" s="42"/>
      <c r="J334" s="256"/>
      <c r="K334" s="42"/>
      <c r="L334" s="256"/>
      <c r="M334" s="42"/>
      <c r="O334" s="72"/>
    </row>
    <row r="335" spans="1:15">
      <c r="F335" s="43"/>
      <c r="G335" s="42"/>
      <c r="H335" s="42"/>
      <c r="I335" s="42"/>
      <c r="J335" s="256"/>
      <c r="K335" s="42"/>
      <c r="L335" s="256"/>
      <c r="M335" s="42"/>
      <c r="O335" s="72"/>
    </row>
    <row r="336" spans="1:15" ht="13.8">
      <c r="A336" s="72"/>
      <c r="B336" s="330"/>
      <c r="C336" s="72"/>
      <c r="D336" s="72"/>
      <c r="E336" s="72"/>
      <c r="F336" s="43"/>
      <c r="G336" s="42"/>
      <c r="H336" s="42"/>
      <c r="I336" s="42"/>
      <c r="J336" s="256"/>
      <c r="K336" s="42"/>
      <c r="L336" s="256"/>
      <c r="M336" s="42"/>
      <c r="O336" s="72"/>
    </row>
    <row r="337" spans="1:15" ht="13.8">
      <c r="A337" s="72"/>
      <c r="B337" s="330"/>
      <c r="C337" s="72"/>
      <c r="D337" s="72"/>
      <c r="E337" s="72"/>
      <c r="F337" s="43"/>
      <c r="G337" s="42"/>
      <c r="H337" s="42"/>
      <c r="I337" s="42"/>
      <c r="J337" s="256"/>
      <c r="K337" s="42"/>
      <c r="L337" s="256"/>
      <c r="M337" s="42"/>
      <c r="O337" s="72"/>
    </row>
    <row r="338" spans="1:15" ht="13.8">
      <c r="A338" s="72"/>
      <c r="B338" s="330"/>
      <c r="C338" s="72"/>
      <c r="D338" s="72"/>
      <c r="E338" s="72"/>
      <c r="F338" s="43"/>
      <c r="G338" s="42"/>
      <c r="H338" s="42"/>
      <c r="I338" s="42"/>
      <c r="J338" s="256"/>
      <c r="K338" s="42"/>
      <c r="L338" s="256"/>
      <c r="M338" s="42"/>
      <c r="O338" s="72"/>
    </row>
    <row r="339" spans="1:15" ht="13.8">
      <c r="A339" s="72"/>
      <c r="B339" s="330"/>
      <c r="C339" s="72"/>
      <c r="D339" s="72"/>
      <c r="E339" s="72"/>
      <c r="F339" s="43"/>
      <c r="G339" s="42"/>
      <c r="H339" s="42"/>
      <c r="I339" s="42"/>
      <c r="J339" s="256"/>
      <c r="K339" s="42"/>
      <c r="L339" s="256"/>
      <c r="M339" s="42"/>
      <c r="O339" s="72"/>
    </row>
    <row r="340" spans="1:15" ht="13.8">
      <c r="A340" s="72"/>
      <c r="B340" s="330"/>
      <c r="C340" s="72"/>
      <c r="D340" s="72"/>
      <c r="E340" s="72"/>
      <c r="F340" s="43"/>
      <c r="G340" s="42"/>
      <c r="H340" s="42"/>
      <c r="I340" s="42"/>
      <c r="J340" s="256"/>
      <c r="K340" s="42"/>
      <c r="L340" s="256"/>
      <c r="M340" s="42"/>
      <c r="N340" s="72"/>
      <c r="O340" s="72"/>
    </row>
    <row r="341" spans="1:15" ht="13.8">
      <c r="A341" s="72"/>
      <c r="B341" s="330"/>
      <c r="C341" s="72"/>
      <c r="D341" s="72"/>
      <c r="E341" s="72"/>
      <c r="F341" s="43"/>
      <c r="G341" s="42"/>
      <c r="H341" s="42"/>
      <c r="I341" s="42"/>
      <c r="J341" s="256"/>
      <c r="K341" s="42"/>
      <c r="L341" s="256"/>
      <c r="M341" s="42"/>
      <c r="N341" s="72"/>
      <c r="O341" s="72"/>
    </row>
    <row r="342" spans="1:15" ht="13.8">
      <c r="A342" s="72"/>
      <c r="B342" s="330"/>
      <c r="C342" s="72"/>
      <c r="D342" s="72"/>
      <c r="E342" s="72"/>
      <c r="F342" s="43"/>
      <c r="G342" s="42"/>
      <c r="H342" s="42"/>
      <c r="I342" s="42"/>
      <c r="J342" s="256"/>
      <c r="K342" s="42"/>
      <c r="L342" s="256"/>
      <c r="M342" s="42"/>
      <c r="N342" s="72"/>
      <c r="O342" s="72"/>
    </row>
    <row r="343" spans="1:15" ht="13.8">
      <c r="A343" s="72"/>
      <c r="B343" s="330"/>
      <c r="C343" s="72"/>
      <c r="D343" s="72"/>
      <c r="E343" s="72"/>
      <c r="F343" s="43"/>
      <c r="G343" s="42"/>
      <c r="H343" s="42"/>
      <c r="I343" s="42"/>
      <c r="J343" s="256"/>
      <c r="K343" s="42"/>
      <c r="L343" s="256"/>
      <c r="M343" s="42"/>
      <c r="N343" s="72"/>
      <c r="O343" s="72"/>
    </row>
    <row r="344" spans="1:15" ht="13.8">
      <c r="A344" s="72"/>
      <c r="B344" s="330"/>
      <c r="C344" s="72"/>
      <c r="D344" s="72"/>
      <c r="E344" s="72"/>
      <c r="F344" s="43"/>
      <c r="G344" s="42"/>
      <c r="H344" s="42"/>
      <c r="I344" s="42"/>
      <c r="J344" s="256"/>
      <c r="K344" s="42"/>
      <c r="L344" s="256"/>
      <c r="M344" s="42"/>
      <c r="N344" s="72"/>
      <c r="O344" s="72"/>
    </row>
    <row r="345" spans="1:15" ht="13.8">
      <c r="A345" s="72"/>
      <c r="B345" s="330"/>
      <c r="C345" s="72"/>
      <c r="D345" s="72"/>
      <c r="E345" s="72"/>
      <c r="F345" s="43"/>
      <c r="G345" s="42"/>
      <c r="H345" s="42"/>
      <c r="I345" s="42"/>
      <c r="J345" s="256"/>
      <c r="K345" s="42"/>
      <c r="L345" s="256"/>
      <c r="M345" s="42"/>
      <c r="N345" s="72"/>
      <c r="O345" s="72"/>
    </row>
    <row r="346" spans="1:15" ht="13.8">
      <c r="A346" s="72"/>
      <c r="B346" s="330"/>
      <c r="C346" s="72"/>
      <c r="D346" s="72"/>
      <c r="E346" s="72"/>
      <c r="F346" s="43"/>
      <c r="G346" s="42"/>
      <c r="H346" s="42"/>
      <c r="I346" s="42"/>
      <c r="J346" s="256"/>
      <c r="K346" s="42"/>
      <c r="L346" s="256"/>
      <c r="M346" s="42"/>
      <c r="N346" s="72"/>
      <c r="O346" s="72"/>
    </row>
    <row r="347" spans="1:15" ht="13.8">
      <c r="A347" s="72"/>
      <c r="B347" s="330"/>
      <c r="C347" s="72"/>
      <c r="D347" s="72"/>
      <c r="E347" s="72"/>
      <c r="F347" s="43"/>
      <c r="G347" s="42"/>
      <c r="H347" s="42"/>
      <c r="I347" s="42"/>
      <c r="J347" s="256"/>
      <c r="K347" s="42"/>
      <c r="L347" s="256"/>
      <c r="M347" s="42"/>
      <c r="N347" s="72"/>
      <c r="O347" s="72"/>
    </row>
    <row r="348" spans="1:15" ht="13.8">
      <c r="A348" s="72"/>
      <c r="B348" s="330"/>
      <c r="C348" s="72"/>
      <c r="D348" s="72"/>
      <c r="E348" s="72"/>
      <c r="F348" s="43"/>
      <c r="G348" s="42"/>
      <c r="H348" s="42"/>
      <c r="I348" s="42"/>
      <c r="J348" s="256"/>
      <c r="K348" s="42"/>
      <c r="L348" s="256"/>
      <c r="M348" s="42"/>
      <c r="N348" s="72"/>
      <c r="O348" s="72"/>
    </row>
    <row r="349" spans="1:15" ht="13.8">
      <c r="A349" s="72"/>
      <c r="B349" s="330"/>
      <c r="C349" s="72"/>
      <c r="D349" s="72"/>
      <c r="E349" s="72"/>
      <c r="F349" s="43"/>
      <c r="G349" s="42"/>
      <c r="H349" s="42"/>
      <c r="I349" s="42"/>
      <c r="J349" s="256"/>
      <c r="K349" s="42"/>
      <c r="L349" s="256"/>
      <c r="M349" s="42"/>
      <c r="N349" s="72"/>
      <c r="O349" s="72"/>
    </row>
    <row r="350" spans="1:15" ht="13.8">
      <c r="A350" s="72"/>
      <c r="B350" s="330"/>
      <c r="C350" s="72"/>
      <c r="D350" s="72"/>
      <c r="E350" s="72"/>
      <c r="F350" s="43"/>
      <c r="G350" s="42"/>
      <c r="H350" s="42"/>
      <c r="I350" s="42"/>
      <c r="J350" s="256"/>
      <c r="K350" s="42"/>
      <c r="L350" s="256"/>
      <c r="M350" s="42"/>
      <c r="N350" s="72"/>
      <c r="O350" s="72"/>
    </row>
    <row r="351" spans="1:15" ht="13.8">
      <c r="A351" s="72"/>
      <c r="B351" s="330"/>
      <c r="C351" s="72"/>
      <c r="D351" s="72"/>
      <c r="E351" s="72"/>
      <c r="F351" s="43"/>
      <c r="G351" s="42"/>
      <c r="H351" s="42"/>
      <c r="I351" s="42"/>
      <c r="J351" s="256"/>
      <c r="K351" s="42"/>
      <c r="L351" s="256"/>
      <c r="M351" s="42"/>
      <c r="N351" s="72"/>
      <c r="O351" s="72"/>
    </row>
    <row r="352" spans="1:15" ht="13.8">
      <c r="A352" s="72"/>
      <c r="B352" s="330"/>
      <c r="C352" s="72"/>
      <c r="D352" s="72"/>
      <c r="E352" s="72"/>
      <c r="F352" s="43"/>
      <c r="G352" s="42"/>
      <c r="H352" s="42"/>
      <c r="I352" s="42"/>
      <c r="J352" s="256"/>
      <c r="K352" s="42"/>
      <c r="L352" s="256"/>
      <c r="M352" s="42"/>
      <c r="N352" s="72"/>
      <c r="O352" s="72"/>
    </row>
    <row r="353" spans="1:15" ht="13.8">
      <c r="A353" s="72"/>
      <c r="B353" s="330"/>
      <c r="C353" s="72"/>
      <c r="D353" s="72"/>
      <c r="E353" s="72"/>
      <c r="F353" s="43"/>
      <c r="G353" s="42"/>
      <c r="H353" s="42"/>
      <c r="I353" s="42"/>
      <c r="J353" s="256"/>
      <c r="K353" s="42"/>
      <c r="L353" s="256"/>
      <c r="M353" s="42"/>
      <c r="N353" s="72"/>
      <c r="O353" s="72"/>
    </row>
    <row r="354" spans="1:15" ht="13.8">
      <c r="A354" s="72"/>
      <c r="B354" s="330"/>
      <c r="C354" s="72"/>
      <c r="D354" s="72"/>
      <c r="E354" s="72"/>
      <c r="F354" s="43"/>
      <c r="G354" s="42"/>
      <c r="H354" s="42"/>
      <c r="I354" s="42"/>
      <c r="J354" s="256"/>
      <c r="K354" s="42"/>
      <c r="L354" s="256"/>
      <c r="M354" s="42"/>
      <c r="N354" s="72"/>
      <c r="O354" s="72"/>
    </row>
    <row r="355" spans="1:15" ht="13.8">
      <c r="A355" s="72"/>
      <c r="B355" s="330"/>
      <c r="C355" s="72"/>
      <c r="D355" s="72"/>
      <c r="E355" s="72"/>
      <c r="F355" s="43"/>
      <c r="G355" s="42"/>
      <c r="H355" s="42"/>
      <c r="I355" s="42"/>
      <c r="J355" s="256"/>
      <c r="K355" s="42"/>
      <c r="L355" s="256"/>
      <c r="M355" s="42"/>
      <c r="N355" s="72"/>
      <c r="O355" s="72"/>
    </row>
    <row r="356" spans="1:15" ht="13.8">
      <c r="A356" s="72"/>
      <c r="B356" s="330"/>
      <c r="C356" s="72"/>
      <c r="D356" s="72"/>
      <c r="E356" s="72"/>
      <c r="F356" s="43"/>
      <c r="G356" s="42"/>
      <c r="H356" s="42"/>
      <c r="I356" s="42"/>
      <c r="J356" s="256"/>
      <c r="K356" s="42"/>
      <c r="L356" s="256"/>
      <c r="M356" s="42"/>
      <c r="N356" s="72"/>
      <c r="O356" s="72"/>
    </row>
    <row r="357" spans="1:15" ht="13.8">
      <c r="A357" s="72"/>
      <c r="B357" s="330"/>
      <c r="C357" s="72"/>
      <c r="D357" s="72"/>
      <c r="E357" s="72"/>
      <c r="F357" s="43"/>
      <c r="G357" s="42"/>
      <c r="H357" s="42"/>
      <c r="I357" s="42"/>
      <c r="J357" s="256"/>
      <c r="K357" s="42"/>
      <c r="L357" s="256"/>
      <c r="M357" s="42"/>
      <c r="N357" s="72"/>
      <c r="O357" s="72"/>
    </row>
    <row r="358" spans="1:15" ht="13.8">
      <c r="A358" s="72"/>
      <c r="B358" s="330"/>
      <c r="C358" s="72"/>
      <c r="D358" s="72"/>
      <c r="E358" s="72"/>
      <c r="F358" s="43"/>
      <c r="G358" s="42"/>
      <c r="H358" s="42"/>
      <c r="I358" s="42"/>
      <c r="J358" s="256"/>
      <c r="K358" s="42"/>
      <c r="L358" s="256"/>
      <c r="M358" s="42"/>
      <c r="N358" s="72"/>
      <c r="O358" s="72"/>
    </row>
    <row r="359" spans="1:15" ht="13.8">
      <c r="A359" s="72"/>
      <c r="B359" s="330"/>
      <c r="C359" s="72"/>
      <c r="D359" s="72"/>
      <c r="E359" s="72"/>
      <c r="F359" s="43"/>
      <c r="G359" s="42"/>
      <c r="H359" s="42"/>
      <c r="I359" s="42"/>
      <c r="J359" s="256"/>
      <c r="K359" s="42"/>
      <c r="L359" s="256"/>
      <c r="M359" s="42"/>
      <c r="N359" s="72"/>
      <c r="O359" s="72"/>
    </row>
    <row r="360" spans="1:15" ht="13.8">
      <c r="A360" s="72"/>
      <c r="B360" s="330"/>
      <c r="C360" s="72"/>
      <c r="D360" s="72"/>
      <c r="E360" s="72"/>
      <c r="F360" s="43"/>
      <c r="G360" s="42"/>
      <c r="H360" s="42"/>
      <c r="I360" s="42"/>
      <c r="J360" s="256"/>
      <c r="K360" s="42"/>
      <c r="L360" s="256"/>
      <c r="M360" s="42"/>
      <c r="N360" s="72"/>
      <c r="O360" s="72"/>
    </row>
    <row r="361" spans="1:15" ht="13.8">
      <c r="A361" s="72"/>
      <c r="B361" s="330"/>
      <c r="C361" s="72"/>
      <c r="D361" s="72"/>
      <c r="E361" s="72"/>
      <c r="F361" s="43"/>
      <c r="G361" s="42"/>
      <c r="H361" s="42"/>
      <c r="I361" s="42"/>
      <c r="J361" s="256"/>
      <c r="K361" s="42"/>
      <c r="L361" s="256"/>
      <c r="M361" s="42"/>
      <c r="N361" s="72"/>
      <c r="O361" s="72"/>
    </row>
    <row r="362" spans="1:15" ht="13.8">
      <c r="A362" s="72"/>
      <c r="B362" s="330"/>
      <c r="C362" s="72"/>
      <c r="D362" s="72"/>
      <c r="E362" s="72"/>
      <c r="F362" s="43"/>
      <c r="G362" s="42"/>
      <c r="H362" s="42"/>
      <c r="I362" s="42"/>
      <c r="J362" s="256"/>
      <c r="K362" s="42"/>
      <c r="L362" s="256"/>
      <c r="M362" s="42"/>
      <c r="N362" s="72"/>
      <c r="O362" s="72"/>
    </row>
    <row r="363" spans="1:15" ht="13.8">
      <c r="A363" s="72"/>
      <c r="B363" s="330"/>
      <c r="C363" s="72"/>
      <c r="D363" s="72"/>
      <c r="E363" s="72"/>
      <c r="F363" s="43"/>
      <c r="G363" s="42"/>
      <c r="H363" s="42"/>
      <c r="I363" s="42"/>
      <c r="J363" s="256"/>
      <c r="K363" s="42"/>
      <c r="L363" s="256"/>
      <c r="M363" s="42"/>
      <c r="N363" s="72"/>
      <c r="O363" s="72"/>
    </row>
    <row r="364" spans="1:15" ht="13.8">
      <c r="A364" s="72"/>
      <c r="B364" s="330"/>
      <c r="C364" s="72"/>
      <c r="D364" s="72"/>
      <c r="E364" s="72"/>
      <c r="F364" s="43"/>
      <c r="G364" s="42"/>
      <c r="H364" s="42"/>
      <c r="I364" s="42"/>
      <c r="J364" s="256"/>
      <c r="K364" s="42"/>
      <c r="L364" s="256"/>
      <c r="M364" s="42"/>
      <c r="N364" s="72"/>
      <c r="O364" s="72"/>
    </row>
    <row r="365" spans="1:15" ht="13.8">
      <c r="A365" s="72"/>
      <c r="B365" s="330"/>
      <c r="C365" s="72"/>
      <c r="D365" s="72"/>
      <c r="E365" s="72"/>
      <c r="F365" s="43"/>
      <c r="G365" s="42"/>
      <c r="H365" s="42"/>
      <c r="I365" s="42"/>
      <c r="J365" s="256"/>
      <c r="K365" s="42"/>
      <c r="L365" s="256"/>
      <c r="M365" s="42"/>
      <c r="N365" s="72"/>
      <c r="O365" s="72"/>
    </row>
    <row r="366" spans="1:15" ht="13.8">
      <c r="A366" s="72"/>
      <c r="B366" s="330"/>
      <c r="C366" s="72"/>
      <c r="D366" s="72"/>
      <c r="E366" s="72"/>
      <c r="F366" s="43"/>
      <c r="G366" s="42"/>
      <c r="H366" s="42"/>
      <c r="I366" s="42"/>
      <c r="J366" s="256"/>
      <c r="K366" s="42"/>
      <c r="L366" s="256"/>
      <c r="M366" s="42"/>
      <c r="N366" s="72"/>
      <c r="O366" s="72"/>
    </row>
    <row r="367" spans="1:15" ht="13.8">
      <c r="A367" s="72"/>
      <c r="B367" s="330"/>
      <c r="C367" s="72"/>
      <c r="D367" s="72"/>
      <c r="E367" s="72"/>
      <c r="F367" s="43"/>
      <c r="G367" s="42"/>
      <c r="H367" s="42"/>
      <c r="I367" s="42"/>
      <c r="J367" s="256"/>
      <c r="K367" s="42"/>
      <c r="L367" s="256"/>
      <c r="M367" s="42"/>
      <c r="N367" s="72"/>
      <c r="O367" s="72"/>
    </row>
    <row r="368" spans="1:15" ht="13.8">
      <c r="A368" s="72"/>
      <c r="B368" s="330"/>
      <c r="C368" s="72"/>
      <c r="D368" s="72"/>
      <c r="E368" s="72"/>
      <c r="F368" s="43"/>
      <c r="G368" s="42"/>
      <c r="H368" s="42"/>
      <c r="I368" s="42"/>
      <c r="J368" s="256"/>
      <c r="K368" s="42"/>
      <c r="L368" s="256"/>
      <c r="M368" s="42"/>
      <c r="N368" s="72"/>
      <c r="O368" s="72"/>
    </row>
    <row r="369" spans="1:15" ht="13.8">
      <c r="A369" s="72"/>
      <c r="B369" s="330"/>
      <c r="C369" s="72"/>
      <c r="D369" s="72"/>
      <c r="E369" s="72"/>
      <c r="F369" s="43"/>
      <c r="G369" s="42"/>
      <c r="H369" s="42"/>
      <c r="I369" s="42"/>
      <c r="J369" s="256"/>
      <c r="K369" s="42"/>
      <c r="L369" s="256"/>
      <c r="M369" s="42"/>
      <c r="N369" s="72"/>
      <c r="O369" s="72"/>
    </row>
    <row r="370" spans="1:15" ht="13.8">
      <c r="A370" s="72"/>
      <c r="B370" s="330"/>
      <c r="C370" s="72"/>
      <c r="D370" s="72"/>
      <c r="E370" s="72"/>
      <c r="F370" s="43"/>
      <c r="G370" s="42"/>
      <c r="H370" s="42"/>
      <c r="I370" s="42"/>
      <c r="J370" s="256"/>
      <c r="K370" s="42"/>
      <c r="L370" s="256"/>
      <c r="M370" s="42"/>
      <c r="N370" s="72"/>
      <c r="O370" s="72"/>
    </row>
    <row r="371" spans="1:15" ht="13.8">
      <c r="A371" s="72"/>
      <c r="B371" s="330"/>
      <c r="C371" s="72"/>
      <c r="D371" s="72"/>
      <c r="E371" s="72"/>
      <c r="F371" s="43"/>
      <c r="G371" s="42"/>
      <c r="H371" s="42"/>
      <c r="I371" s="42"/>
      <c r="J371" s="256"/>
      <c r="K371" s="42"/>
      <c r="L371" s="256"/>
      <c r="M371" s="42"/>
      <c r="N371" s="72"/>
      <c r="O371" s="72"/>
    </row>
    <row r="372" spans="1:15" ht="13.8">
      <c r="A372" s="72"/>
      <c r="B372" s="330"/>
      <c r="C372" s="72"/>
      <c r="D372" s="72"/>
      <c r="E372" s="72"/>
      <c r="F372" s="43"/>
      <c r="G372" s="42"/>
      <c r="H372" s="42"/>
      <c r="I372" s="42"/>
      <c r="J372" s="256"/>
      <c r="K372" s="42"/>
      <c r="L372" s="256"/>
      <c r="M372" s="42"/>
      <c r="N372" s="72"/>
      <c r="O372" s="72"/>
    </row>
    <row r="373" spans="1:15" ht="13.8">
      <c r="A373" s="72"/>
      <c r="B373" s="330"/>
      <c r="C373" s="72"/>
      <c r="D373" s="72"/>
      <c r="E373" s="72"/>
      <c r="F373" s="43"/>
      <c r="G373" s="42"/>
      <c r="H373" s="42"/>
      <c r="I373" s="42"/>
      <c r="J373" s="256"/>
      <c r="K373" s="42"/>
      <c r="L373" s="256"/>
      <c r="M373" s="42"/>
      <c r="N373" s="72"/>
      <c r="O373" s="72"/>
    </row>
    <row r="374" spans="1:15" ht="13.8">
      <c r="A374" s="72"/>
      <c r="B374" s="330"/>
      <c r="C374" s="72"/>
      <c r="D374" s="72"/>
      <c r="E374" s="72"/>
      <c r="F374" s="43"/>
      <c r="G374" s="42"/>
      <c r="H374" s="42"/>
      <c r="I374" s="42"/>
      <c r="J374" s="256"/>
      <c r="K374" s="42"/>
      <c r="L374" s="256"/>
      <c r="M374" s="42"/>
      <c r="N374" s="72"/>
      <c r="O374" s="72"/>
    </row>
    <row r="375" spans="1:15" ht="13.8">
      <c r="A375" s="72"/>
      <c r="B375" s="330"/>
      <c r="C375" s="72"/>
      <c r="D375" s="72"/>
      <c r="E375" s="72"/>
      <c r="F375" s="43"/>
      <c r="G375" s="42"/>
      <c r="H375" s="42"/>
      <c r="I375" s="42"/>
      <c r="J375" s="256"/>
      <c r="K375" s="42"/>
      <c r="L375" s="256"/>
      <c r="M375" s="42"/>
      <c r="N375" s="72"/>
      <c r="O375" s="72"/>
    </row>
    <row r="376" spans="1:15" ht="13.8">
      <c r="A376" s="72"/>
      <c r="B376" s="330"/>
      <c r="C376" s="72"/>
      <c r="D376" s="72"/>
      <c r="E376" s="72"/>
      <c r="F376" s="43"/>
      <c r="G376" s="42"/>
      <c r="H376" s="42"/>
      <c r="I376" s="42"/>
      <c r="J376" s="256"/>
      <c r="K376" s="42"/>
      <c r="L376" s="256"/>
      <c r="M376" s="42"/>
      <c r="N376" s="72"/>
      <c r="O376" s="72"/>
    </row>
    <row r="377" spans="1:15" ht="13.8">
      <c r="A377" s="72"/>
      <c r="B377" s="330"/>
      <c r="C377" s="72"/>
      <c r="D377" s="72"/>
      <c r="E377" s="72"/>
      <c r="F377" s="43"/>
      <c r="G377" s="42"/>
      <c r="H377" s="42"/>
      <c r="I377" s="42"/>
      <c r="J377" s="256"/>
      <c r="K377" s="42"/>
      <c r="L377" s="256"/>
      <c r="M377" s="42"/>
      <c r="N377" s="72"/>
      <c r="O377" s="72"/>
    </row>
    <row r="378" spans="1:15" ht="13.8">
      <c r="A378" s="72"/>
      <c r="B378" s="330"/>
      <c r="C378" s="72"/>
      <c r="D378" s="72"/>
      <c r="E378" s="72"/>
      <c r="F378" s="43"/>
      <c r="G378" s="42"/>
      <c r="H378" s="42"/>
      <c r="I378" s="42"/>
      <c r="J378" s="256"/>
      <c r="K378" s="42"/>
      <c r="L378" s="256"/>
      <c r="M378" s="42"/>
      <c r="N378" s="72"/>
      <c r="O378" s="72"/>
    </row>
    <row r="379" spans="1:15" ht="13.8">
      <c r="A379" s="72"/>
      <c r="B379" s="330"/>
      <c r="C379" s="72"/>
      <c r="D379" s="72"/>
      <c r="E379" s="72"/>
      <c r="F379" s="43"/>
      <c r="G379" s="42"/>
      <c r="H379" s="42"/>
      <c r="I379" s="42"/>
      <c r="J379" s="256"/>
      <c r="K379" s="42"/>
      <c r="L379" s="256"/>
      <c r="M379" s="42"/>
      <c r="N379" s="72"/>
      <c r="O379" s="72"/>
    </row>
    <row r="380" spans="1:15" ht="13.8">
      <c r="A380" s="72"/>
      <c r="B380" s="330"/>
      <c r="C380" s="72"/>
      <c r="D380" s="72"/>
      <c r="E380" s="72"/>
      <c r="F380" s="43"/>
      <c r="G380" s="42"/>
      <c r="H380" s="42"/>
      <c r="I380" s="42"/>
      <c r="J380" s="256"/>
      <c r="K380" s="42"/>
      <c r="L380" s="256"/>
      <c r="M380" s="42"/>
      <c r="N380" s="72"/>
      <c r="O380" s="72"/>
    </row>
    <row r="381" spans="1:15" ht="13.8">
      <c r="A381" s="72"/>
      <c r="B381" s="330"/>
      <c r="C381" s="72"/>
      <c r="D381" s="72"/>
      <c r="E381" s="72"/>
      <c r="F381" s="43"/>
      <c r="G381" s="42"/>
      <c r="H381" s="42"/>
      <c r="I381" s="42"/>
      <c r="J381" s="256"/>
      <c r="K381" s="42"/>
      <c r="L381" s="256"/>
      <c r="M381" s="42"/>
      <c r="N381" s="72"/>
      <c r="O381" s="72"/>
    </row>
    <row r="382" spans="1:15" ht="13.8">
      <c r="A382" s="72"/>
      <c r="B382" s="330"/>
      <c r="C382" s="72"/>
      <c r="D382" s="72"/>
      <c r="E382" s="72"/>
      <c r="F382" s="43"/>
      <c r="G382" s="42"/>
      <c r="H382" s="42"/>
      <c r="I382" s="42"/>
      <c r="J382" s="256"/>
      <c r="K382" s="42"/>
      <c r="L382" s="256"/>
      <c r="M382" s="42"/>
      <c r="N382" s="72"/>
      <c r="O382" s="72"/>
    </row>
    <row r="383" spans="1:15" ht="13.8">
      <c r="A383" s="72"/>
      <c r="B383" s="330"/>
      <c r="C383" s="72"/>
      <c r="D383" s="72"/>
      <c r="E383" s="72"/>
      <c r="N383" s="72"/>
      <c r="O383" s="72"/>
    </row>
    <row r="384" spans="1:15" ht="13.8">
      <c r="A384" s="72"/>
      <c r="B384" s="330"/>
      <c r="C384" s="72"/>
      <c r="D384" s="72"/>
      <c r="E384" s="72"/>
      <c r="F384" s="72"/>
      <c r="J384" s="72"/>
      <c r="L384" s="72"/>
      <c r="N384" s="72"/>
      <c r="O384" s="72"/>
    </row>
    <row r="385" spans="1:15" ht="13.8">
      <c r="A385" s="72"/>
      <c r="B385" s="330"/>
      <c r="C385" s="72"/>
      <c r="D385" s="72"/>
      <c r="E385" s="72"/>
      <c r="F385" s="72"/>
      <c r="J385" s="72"/>
      <c r="L385" s="72"/>
      <c r="N385" s="72"/>
      <c r="O385" s="72"/>
    </row>
    <row r="386" spans="1:15" ht="13.8">
      <c r="A386" s="72"/>
      <c r="B386" s="330"/>
      <c r="C386" s="72"/>
      <c r="D386" s="72"/>
      <c r="E386" s="72"/>
      <c r="F386" s="72"/>
      <c r="J386" s="72"/>
      <c r="L386" s="72"/>
      <c r="N386" s="72"/>
      <c r="O386" s="72"/>
    </row>
    <row r="387" spans="1:15" ht="13.8">
      <c r="A387" s="72"/>
      <c r="B387" s="330"/>
      <c r="C387" s="72"/>
      <c r="D387" s="72"/>
      <c r="E387" s="72"/>
      <c r="F387" s="72"/>
      <c r="J387" s="72"/>
      <c r="L387" s="72"/>
      <c r="N387" s="72"/>
      <c r="O387" s="72"/>
    </row>
    <row r="388" spans="1:15" ht="13.8">
      <c r="A388" s="72"/>
      <c r="B388" s="330"/>
      <c r="C388" s="72"/>
      <c r="D388" s="72"/>
      <c r="E388" s="72"/>
      <c r="F388" s="72"/>
      <c r="J388" s="72"/>
      <c r="L388" s="72"/>
      <c r="N388" s="72"/>
      <c r="O388" s="72"/>
    </row>
    <row r="389" spans="1:15" ht="13.8">
      <c r="A389" s="72"/>
      <c r="B389" s="330"/>
      <c r="C389" s="72"/>
      <c r="D389" s="72"/>
      <c r="E389" s="72"/>
      <c r="F389" s="72"/>
      <c r="J389" s="72"/>
      <c r="L389" s="72"/>
      <c r="N389" s="72"/>
      <c r="O389" s="72"/>
    </row>
    <row r="390" spans="1:15" ht="13.8">
      <c r="A390" s="72"/>
      <c r="B390" s="330"/>
      <c r="C390" s="72"/>
      <c r="D390" s="72"/>
      <c r="E390" s="72"/>
      <c r="F390" s="72"/>
      <c r="J390" s="72"/>
      <c r="L390" s="72"/>
      <c r="N390" s="72"/>
      <c r="O390" s="72"/>
    </row>
    <row r="391" spans="1:15" ht="13.8">
      <c r="A391" s="72"/>
      <c r="B391" s="330"/>
      <c r="C391" s="72"/>
      <c r="D391" s="72"/>
      <c r="E391" s="72"/>
      <c r="F391" s="72"/>
      <c r="J391" s="72"/>
      <c r="L391" s="72"/>
      <c r="N391" s="72"/>
      <c r="O391" s="72"/>
    </row>
    <row r="392" spans="1:15" ht="13.8">
      <c r="A392" s="72"/>
      <c r="B392" s="330"/>
      <c r="C392" s="72"/>
      <c r="D392" s="72"/>
      <c r="E392" s="72"/>
      <c r="F392" s="72"/>
      <c r="J392" s="72"/>
      <c r="L392" s="72"/>
      <c r="N392" s="72"/>
      <c r="O392" s="72"/>
    </row>
    <row r="393" spans="1:15" ht="13.8">
      <c r="A393" s="72"/>
      <c r="B393" s="330"/>
      <c r="C393" s="72"/>
      <c r="D393" s="72"/>
      <c r="E393" s="72"/>
      <c r="F393" s="72"/>
      <c r="J393" s="72"/>
      <c r="L393" s="72"/>
      <c r="N393" s="72"/>
      <c r="O393" s="72"/>
    </row>
    <row r="394" spans="1:15" ht="13.8">
      <c r="A394" s="72"/>
      <c r="B394" s="330"/>
      <c r="C394" s="72"/>
      <c r="D394" s="72"/>
      <c r="E394" s="72"/>
      <c r="F394" s="72"/>
      <c r="J394" s="72"/>
      <c r="L394" s="72"/>
      <c r="N394" s="72"/>
      <c r="O394" s="72"/>
    </row>
    <row r="395" spans="1:15" ht="13.8">
      <c r="A395" s="72"/>
      <c r="B395" s="330"/>
      <c r="C395" s="72"/>
      <c r="D395" s="72"/>
      <c r="E395" s="72"/>
      <c r="F395" s="72"/>
      <c r="J395" s="72"/>
      <c r="L395" s="72"/>
      <c r="N395" s="72"/>
      <c r="O395" s="72"/>
    </row>
    <row r="396" spans="1:15" ht="13.8">
      <c r="A396" s="72"/>
      <c r="B396" s="330"/>
      <c r="C396" s="72"/>
      <c r="D396" s="72"/>
      <c r="E396" s="72"/>
      <c r="F396" s="72"/>
      <c r="J396" s="72"/>
      <c r="L396" s="72"/>
      <c r="N396" s="72"/>
      <c r="O396" s="72"/>
    </row>
    <row r="397" spans="1:15" ht="13.8">
      <c r="A397" s="72"/>
      <c r="B397" s="330"/>
      <c r="C397" s="72"/>
      <c r="D397" s="72"/>
      <c r="E397" s="72"/>
      <c r="F397" s="72"/>
      <c r="J397" s="72"/>
      <c r="L397" s="72"/>
      <c r="N397" s="72"/>
      <c r="O397" s="72"/>
    </row>
    <row r="398" spans="1:15" ht="13.8">
      <c r="A398" s="72"/>
      <c r="B398" s="330"/>
      <c r="C398" s="72"/>
      <c r="D398" s="72"/>
      <c r="E398" s="72"/>
      <c r="F398" s="72"/>
      <c r="J398" s="72"/>
      <c r="L398" s="72"/>
      <c r="N398" s="72"/>
      <c r="O398" s="72"/>
    </row>
    <row r="399" spans="1:15" ht="13.8">
      <c r="A399" s="72"/>
      <c r="B399" s="330"/>
      <c r="C399" s="72"/>
      <c r="D399" s="72"/>
      <c r="E399" s="72"/>
      <c r="F399" s="72"/>
      <c r="J399" s="72"/>
      <c r="L399" s="72"/>
      <c r="N399" s="72"/>
      <c r="O399" s="72"/>
    </row>
    <row r="400" spans="1:15" ht="13.8">
      <c r="A400" s="72"/>
      <c r="B400" s="330"/>
      <c r="C400" s="72"/>
      <c r="D400" s="72"/>
      <c r="E400" s="72"/>
      <c r="F400" s="72"/>
      <c r="J400" s="72"/>
      <c r="L400" s="72"/>
      <c r="N400" s="72"/>
      <c r="O400" s="72"/>
    </row>
    <row r="401" spans="1:15" ht="13.8">
      <c r="A401" s="72"/>
      <c r="B401" s="330"/>
      <c r="C401" s="72"/>
      <c r="D401" s="72"/>
      <c r="E401" s="72"/>
      <c r="F401" s="72"/>
      <c r="J401" s="72"/>
      <c r="L401" s="72"/>
      <c r="N401" s="72"/>
      <c r="O401" s="72"/>
    </row>
    <row r="402" spans="1:15" ht="13.8">
      <c r="A402" s="72"/>
      <c r="B402" s="330"/>
      <c r="C402" s="72"/>
      <c r="D402" s="72"/>
      <c r="E402" s="72"/>
      <c r="F402" s="72"/>
      <c r="J402" s="72"/>
      <c r="L402" s="72"/>
      <c r="N402" s="72"/>
      <c r="O402" s="72"/>
    </row>
    <row r="403" spans="1:15" ht="13.8">
      <c r="A403" s="72"/>
      <c r="B403" s="330"/>
      <c r="C403" s="72"/>
      <c r="D403" s="72"/>
      <c r="E403" s="72"/>
      <c r="F403" s="72"/>
      <c r="J403" s="72"/>
      <c r="L403" s="72"/>
      <c r="N403" s="72"/>
      <c r="O403" s="72"/>
    </row>
    <row r="404" spans="1:15" ht="13.8">
      <c r="A404" s="72"/>
      <c r="B404" s="330"/>
      <c r="C404" s="72"/>
      <c r="D404" s="72"/>
      <c r="E404" s="72"/>
      <c r="F404" s="72"/>
      <c r="J404" s="72"/>
      <c r="L404" s="72"/>
      <c r="N404" s="72"/>
      <c r="O404" s="72"/>
    </row>
    <row r="405" spans="1:15" ht="13.8">
      <c r="A405" s="72"/>
      <c r="B405" s="330"/>
      <c r="C405" s="72"/>
      <c r="D405" s="72"/>
      <c r="E405" s="72"/>
      <c r="F405" s="72"/>
      <c r="J405" s="72"/>
      <c r="L405" s="72"/>
      <c r="N405" s="72"/>
      <c r="O405" s="72"/>
    </row>
    <row r="406" spans="1:15" ht="13.8">
      <c r="A406" s="72"/>
      <c r="B406" s="330"/>
      <c r="C406" s="72"/>
      <c r="D406" s="72"/>
      <c r="E406" s="72"/>
      <c r="F406" s="72"/>
      <c r="J406" s="72"/>
      <c r="L406" s="72"/>
      <c r="N406" s="72"/>
      <c r="O406" s="72"/>
    </row>
    <row r="407" spans="1:15" ht="13.8">
      <c r="A407" s="72"/>
      <c r="B407" s="330"/>
      <c r="C407" s="72"/>
      <c r="D407" s="72"/>
      <c r="E407" s="72"/>
      <c r="F407" s="72"/>
      <c r="J407" s="72"/>
      <c r="L407" s="72"/>
      <c r="N407" s="72"/>
      <c r="O407" s="72"/>
    </row>
    <row r="408" spans="1:15" ht="13.8">
      <c r="A408" s="72"/>
      <c r="B408" s="330"/>
      <c r="C408" s="72"/>
      <c r="D408" s="72"/>
      <c r="E408" s="72"/>
      <c r="F408" s="72"/>
      <c r="J408" s="72"/>
      <c r="L408" s="72"/>
      <c r="N408" s="72"/>
      <c r="O408" s="72"/>
    </row>
    <row r="409" spans="1:15" ht="13.8">
      <c r="A409" s="72"/>
      <c r="B409" s="330"/>
      <c r="C409" s="72"/>
      <c r="D409" s="72"/>
      <c r="E409" s="72"/>
      <c r="F409" s="72"/>
      <c r="J409" s="72"/>
      <c r="L409" s="72"/>
      <c r="N409" s="72"/>
      <c r="O409" s="72"/>
    </row>
    <row r="410" spans="1:15" ht="13.8">
      <c r="A410" s="72"/>
      <c r="B410" s="330"/>
      <c r="C410" s="72"/>
      <c r="D410" s="72"/>
      <c r="E410" s="72"/>
      <c r="F410" s="72"/>
      <c r="J410" s="72"/>
      <c r="L410" s="72"/>
      <c r="N410" s="72"/>
      <c r="O410" s="72"/>
    </row>
    <row r="411" spans="1:15" ht="13.8">
      <c r="A411" s="72"/>
      <c r="B411" s="330"/>
      <c r="C411" s="72"/>
      <c r="D411" s="72"/>
      <c r="E411" s="72"/>
      <c r="F411" s="72"/>
      <c r="J411" s="72"/>
      <c r="L411" s="72"/>
      <c r="N411" s="72"/>
      <c r="O411" s="72"/>
    </row>
    <row r="412" spans="1:15" ht="13.8">
      <c r="A412" s="72"/>
      <c r="B412" s="330"/>
      <c r="C412" s="72"/>
      <c r="D412" s="72"/>
      <c r="E412" s="72"/>
      <c r="F412" s="72"/>
      <c r="J412" s="72"/>
      <c r="L412" s="72"/>
      <c r="N412" s="72"/>
      <c r="O412" s="72"/>
    </row>
    <row r="413" spans="1:15" ht="13.8">
      <c r="A413" s="72"/>
      <c r="B413" s="330"/>
      <c r="C413" s="72"/>
      <c r="D413" s="72"/>
      <c r="E413" s="72"/>
      <c r="F413" s="72"/>
      <c r="J413" s="72"/>
      <c r="L413" s="72"/>
      <c r="N413" s="72"/>
      <c r="O413" s="72"/>
    </row>
    <row r="414" spans="1:15" ht="13.8">
      <c r="A414" s="72"/>
      <c r="B414" s="330"/>
      <c r="C414" s="72"/>
      <c r="D414" s="72"/>
      <c r="E414" s="72"/>
      <c r="F414" s="72"/>
      <c r="J414" s="72"/>
      <c r="L414" s="72"/>
      <c r="N414" s="72"/>
      <c r="O414" s="72"/>
    </row>
    <row r="415" spans="1:15" ht="13.8">
      <c r="A415" s="72"/>
      <c r="B415" s="330"/>
      <c r="C415" s="72"/>
      <c r="D415" s="72"/>
      <c r="E415" s="72"/>
      <c r="F415" s="72"/>
      <c r="J415" s="72"/>
      <c r="L415" s="72"/>
      <c r="N415" s="72"/>
      <c r="O415" s="72"/>
    </row>
    <row r="416" spans="1:15" ht="13.8">
      <c r="A416" s="72"/>
      <c r="B416" s="330"/>
      <c r="C416" s="72"/>
      <c r="D416" s="72"/>
      <c r="E416" s="72"/>
      <c r="F416" s="72"/>
      <c r="J416" s="72"/>
      <c r="L416" s="72"/>
      <c r="N416" s="72"/>
      <c r="O416" s="72"/>
    </row>
    <row r="417" spans="1:15" ht="13.8">
      <c r="A417" s="72"/>
      <c r="B417" s="330"/>
      <c r="C417" s="72"/>
      <c r="D417" s="72"/>
      <c r="E417" s="72"/>
      <c r="F417" s="72"/>
      <c r="J417" s="72"/>
      <c r="L417" s="72"/>
      <c r="N417" s="72"/>
      <c r="O417" s="72"/>
    </row>
    <row r="418" spans="1:15" ht="13.8">
      <c r="A418" s="72"/>
      <c r="B418" s="330"/>
      <c r="C418" s="72"/>
      <c r="D418" s="72"/>
      <c r="E418" s="72"/>
      <c r="F418" s="72"/>
      <c r="J418" s="72"/>
      <c r="L418" s="72"/>
      <c r="N418" s="72"/>
      <c r="O418" s="72"/>
    </row>
    <row r="419" spans="1:15" ht="13.8">
      <c r="A419" s="72"/>
      <c r="B419" s="330"/>
      <c r="C419" s="72"/>
      <c r="D419" s="72"/>
      <c r="E419" s="72"/>
      <c r="F419" s="72"/>
      <c r="J419" s="72"/>
      <c r="L419" s="72"/>
      <c r="N419" s="72"/>
      <c r="O419" s="72"/>
    </row>
    <row r="420" spans="1:15" ht="13.8">
      <c r="A420" s="72"/>
      <c r="B420" s="330"/>
      <c r="C420" s="72"/>
      <c r="D420" s="72"/>
      <c r="E420" s="72"/>
      <c r="F420" s="72"/>
      <c r="J420" s="72"/>
      <c r="L420" s="72"/>
      <c r="N420" s="72"/>
      <c r="O420" s="72"/>
    </row>
    <row r="421" spans="1:15" ht="13.8">
      <c r="A421" s="72"/>
      <c r="B421" s="330"/>
      <c r="C421" s="72"/>
      <c r="D421" s="72"/>
      <c r="E421" s="72"/>
      <c r="F421" s="72"/>
      <c r="J421" s="72"/>
      <c r="L421" s="72"/>
      <c r="N421" s="72"/>
      <c r="O421" s="72"/>
    </row>
    <row r="422" spans="1:15" ht="13.8">
      <c r="A422" s="72"/>
      <c r="B422" s="330"/>
      <c r="C422" s="72"/>
      <c r="D422" s="72"/>
      <c r="E422" s="72"/>
      <c r="F422" s="72"/>
      <c r="J422" s="72"/>
      <c r="L422" s="72"/>
      <c r="N422" s="72"/>
      <c r="O422" s="72"/>
    </row>
    <row r="423" spans="1:15" ht="13.8">
      <c r="A423" s="72"/>
      <c r="B423" s="330"/>
      <c r="C423" s="72"/>
      <c r="D423" s="72"/>
      <c r="E423" s="72"/>
      <c r="F423" s="72"/>
      <c r="J423" s="72"/>
      <c r="L423" s="72"/>
      <c r="N423" s="72"/>
      <c r="O423" s="72"/>
    </row>
    <row r="424" spans="1:15" ht="13.8">
      <c r="A424" s="72"/>
      <c r="B424" s="330"/>
      <c r="C424" s="72"/>
      <c r="D424" s="72"/>
      <c r="E424" s="72"/>
      <c r="F424" s="72"/>
      <c r="J424" s="72"/>
      <c r="L424" s="72"/>
      <c r="N424" s="72"/>
      <c r="O424" s="72"/>
    </row>
    <row r="425" spans="1:15" ht="13.8">
      <c r="A425" s="72"/>
      <c r="B425" s="330"/>
      <c r="C425" s="72"/>
      <c r="D425" s="72"/>
      <c r="E425" s="72"/>
      <c r="F425" s="72"/>
      <c r="J425" s="72"/>
      <c r="L425" s="72"/>
      <c r="N425" s="72"/>
      <c r="O425" s="72"/>
    </row>
    <row r="426" spans="1:15" ht="13.8">
      <c r="A426" s="72"/>
      <c r="B426" s="330"/>
      <c r="C426" s="72"/>
      <c r="D426" s="72"/>
      <c r="E426" s="72"/>
      <c r="F426" s="72"/>
      <c r="J426" s="72"/>
      <c r="L426" s="72"/>
      <c r="N426" s="72"/>
      <c r="O426" s="72"/>
    </row>
    <row r="427" spans="1:15" ht="13.8">
      <c r="A427" s="72"/>
      <c r="B427" s="330"/>
      <c r="C427" s="72"/>
      <c r="D427" s="72"/>
      <c r="E427" s="72"/>
      <c r="F427" s="72"/>
      <c r="J427" s="72"/>
      <c r="L427" s="72"/>
      <c r="N427" s="72"/>
      <c r="O427" s="72"/>
    </row>
    <row r="428" spans="1:15" ht="13.8">
      <c r="A428" s="72"/>
      <c r="B428" s="330"/>
      <c r="C428" s="72"/>
      <c r="D428" s="72"/>
      <c r="E428" s="72"/>
      <c r="F428" s="72"/>
      <c r="J428" s="72"/>
      <c r="L428" s="72"/>
      <c r="N428" s="72"/>
      <c r="O428" s="72"/>
    </row>
    <row r="429" spans="1:15" ht="13.8">
      <c r="A429" s="72"/>
      <c r="B429" s="330"/>
      <c r="C429" s="72"/>
      <c r="D429" s="72"/>
      <c r="E429" s="72"/>
      <c r="F429" s="72"/>
      <c r="J429" s="72"/>
      <c r="L429" s="72"/>
      <c r="N429" s="72"/>
      <c r="O429" s="72"/>
    </row>
    <row r="430" spans="1:15" ht="13.8">
      <c r="A430" s="72"/>
      <c r="B430" s="330"/>
      <c r="C430" s="72"/>
      <c r="D430" s="72"/>
      <c r="E430" s="72"/>
      <c r="F430" s="72"/>
      <c r="J430" s="72"/>
      <c r="L430" s="72"/>
      <c r="N430" s="72"/>
      <c r="O430" s="72"/>
    </row>
    <row r="431" spans="1:15" ht="13.8">
      <c r="A431" s="72"/>
      <c r="B431" s="330"/>
      <c r="C431" s="72"/>
      <c r="D431" s="72"/>
      <c r="E431" s="72"/>
      <c r="F431" s="72"/>
      <c r="J431" s="72"/>
      <c r="L431" s="72"/>
      <c r="N431" s="72"/>
      <c r="O431" s="72"/>
    </row>
    <row r="432" spans="1:15">
      <c r="N432" s="72"/>
      <c r="O432" s="72"/>
    </row>
    <row r="433" spans="1:15">
      <c r="N433" s="72"/>
      <c r="O433" s="72"/>
    </row>
    <row r="434" spans="1:15">
      <c r="N434" s="72"/>
      <c r="O434" s="72"/>
    </row>
    <row r="435" spans="1:15">
      <c r="N435" s="72"/>
      <c r="O435" s="72"/>
    </row>
    <row r="436" spans="1:15">
      <c r="A436" s="80"/>
      <c r="F436" s="72"/>
      <c r="J436" s="72"/>
      <c r="L436" s="72"/>
      <c r="N436" s="72"/>
      <c r="O436" s="72"/>
    </row>
    <row r="437" spans="1:15">
      <c r="A437" s="80"/>
      <c r="F437" s="72"/>
      <c r="J437" s="72"/>
      <c r="L437" s="72"/>
      <c r="N437" s="72"/>
      <c r="O437" s="72"/>
    </row>
    <row r="438" spans="1:15">
      <c r="A438" s="80"/>
      <c r="F438" s="72"/>
      <c r="J438" s="72"/>
      <c r="L438" s="72"/>
      <c r="N438" s="72"/>
      <c r="O438" s="72"/>
    </row>
    <row r="439" spans="1:15">
      <c r="A439" s="80"/>
      <c r="F439" s="72"/>
      <c r="J439" s="72"/>
      <c r="L439" s="72"/>
      <c r="N439" s="72"/>
      <c r="O439" s="72"/>
    </row>
    <row r="440" spans="1:15">
      <c r="A440" s="80"/>
      <c r="F440" s="72"/>
      <c r="J440" s="72"/>
      <c r="L440" s="72"/>
      <c r="N440" s="72"/>
      <c r="O440" s="72"/>
    </row>
    <row r="441" spans="1:15">
      <c r="A441" s="80"/>
      <c r="F441" s="72"/>
      <c r="J441" s="72"/>
      <c r="L441" s="72"/>
      <c r="N441" s="72"/>
      <c r="O441" s="72"/>
    </row>
    <row r="442" spans="1:15">
      <c r="A442" s="80"/>
      <c r="F442" s="72"/>
      <c r="J442" s="72"/>
      <c r="L442" s="72"/>
      <c r="N442" s="72"/>
      <c r="O442" s="72"/>
    </row>
    <row r="443" spans="1:15">
      <c r="A443" s="80"/>
      <c r="F443" s="72"/>
      <c r="J443" s="72"/>
      <c r="L443" s="72"/>
      <c r="N443" s="72"/>
      <c r="O443" s="72"/>
    </row>
    <row r="444" spans="1:15">
      <c r="A444" s="80"/>
      <c r="F444" s="72"/>
      <c r="J444" s="72"/>
      <c r="L444" s="72"/>
      <c r="N444" s="72"/>
      <c r="O444" s="72"/>
    </row>
    <row r="445" spans="1:15">
      <c r="A445" s="80"/>
      <c r="F445" s="72"/>
      <c r="J445" s="72"/>
      <c r="L445" s="72"/>
      <c r="N445" s="72"/>
      <c r="O445" s="72"/>
    </row>
    <row r="446" spans="1:15">
      <c r="A446" s="80"/>
      <c r="F446" s="72"/>
      <c r="J446" s="72"/>
      <c r="L446" s="72"/>
      <c r="N446" s="72"/>
      <c r="O446" s="72"/>
    </row>
    <row r="447" spans="1:15">
      <c r="A447" s="80"/>
      <c r="F447" s="72"/>
      <c r="J447" s="72"/>
      <c r="L447" s="72"/>
      <c r="N447" s="72"/>
      <c r="O447" s="72"/>
    </row>
    <row r="448" spans="1:15">
      <c r="A448" s="80"/>
      <c r="F448" s="72"/>
      <c r="J448" s="72"/>
      <c r="L448" s="72"/>
      <c r="N448" s="72"/>
      <c r="O448" s="72"/>
    </row>
    <row r="449" spans="1:15">
      <c r="A449" s="80"/>
      <c r="F449" s="72"/>
      <c r="J449" s="72"/>
      <c r="L449" s="72"/>
      <c r="N449" s="72"/>
      <c r="O449" s="72"/>
    </row>
    <row r="450" spans="1:15">
      <c r="A450" s="80"/>
      <c r="F450" s="72"/>
      <c r="J450" s="72"/>
      <c r="L450" s="72"/>
      <c r="N450" s="72"/>
      <c r="O450" s="72"/>
    </row>
    <row r="451" spans="1:15">
      <c r="A451" s="80"/>
      <c r="F451" s="72"/>
      <c r="J451" s="72"/>
      <c r="L451" s="72"/>
      <c r="N451" s="72"/>
      <c r="O451" s="72"/>
    </row>
    <row r="452" spans="1:15">
      <c r="A452" s="80"/>
      <c r="F452" s="72"/>
      <c r="J452" s="72"/>
      <c r="L452" s="72"/>
      <c r="N452" s="72"/>
      <c r="O452" s="72"/>
    </row>
    <row r="453" spans="1:15">
      <c r="A453" s="80"/>
      <c r="F453" s="72"/>
      <c r="J453" s="72"/>
      <c r="L453" s="72"/>
      <c r="N453" s="72"/>
      <c r="O453" s="72"/>
    </row>
    <row r="454" spans="1:15">
      <c r="A454" s="80"/>
      <c r="F454" s="72"/>
      <c r="J454" s="72"/>
      <c r="L454" s="72"/>
      <c r="N454" s="72"/>
      <c r="O454" s="72"/>
    </row>
    <row r="455" spans="1:15">
      <c r="A455" s="80"/>
      <c r="F455" s="72"/>
      <c r="J455" s="72"/>
      <c r="L455" s="72"/>
      <c r="N455" s="72"/>
      <c r="O455" s="72"/>
    </row>
    <row r="456" spans="1:15">
      <c r="A456" s="80"/>
      <c r="F456" s="72"/>
      <c r="J456" s="72"/>
      <c r="L456" s="72"/>
      <c r="N456" s="72"/>
      <c r="O456" s="72"/>
    </row>
    <row r="457" spans="1:15">
      <c r="A457" s="80"/>
      <c r="F457" s="72"/>
      <c r="J457" s="72"/>
      <c r="L457" s="72"/>
      <c r="N457" s="72"/>
      <c r="O457" s="72"/>
    </row>
    <row r="458" spans="1:15">
      <c r="A458" s="80"/>
      <c r="F458" s="72"/>
      <c r="J458" s="72"/>
      <c r="L458" s="72"/>
      <c r="N458" s="72"/>
      <c r="O458" s="72"/>
    </row>
    <row r="462" spans="1:15">
      <c r="A462" s="80"/>
      <c r="F462" s="72"/>
      <c r="J462" s="72"/>
      <c r="L462" s="72"/>
      <c r="N462" s="72"/>
      <c r="O462" s="72"/>
    </row>
    <row r="463" spans="1:15">
      <c r="A463" s="80"/>
      <c r="F463" s="72"/>
      <c r="J463" s="72"/>
      <c r="L463" s="72"/>
      <c r="N463" s="72"/>
      <c r="O463" s="72"/>
    </row>
    <row r="464" spans="1:15">
      <c r="A464" s="80"/>
      <c r="F464" s="72"/>
      <c r="J464" s="72"/>
      <c r="L464" s="72"/>
      <c r="N464" s="72"/>
      <c r="O464" s="72"/>
    </row>
    <row r="465" spans="1:15">
      <c r="A465" s="80"/>
      <c r="F465" s="72"/>
      <c r="J465" s="72"/>
      <c r="L465" s="72"/>
      <c r="N465" s="72"/>
      <c r="O465" s="72"/>
    </row>
    <row r="466" spans="1:15">
      <c r="A466" s="80"/>
      <c r="F466" s="72"/>
      <c r="J466" s="72"/>
      <c r="L466" s="72"/>
      <c r="N466" s="72"/>
      <c r="O466" s="72"/>
    </row>
    <row r="467" spans="1:15">
      <c r="A467" s="80"/>
      <c r="F467" s="72"/>
      <c r="J467" s="72"/>
      <c r="L467" s="72"/>
      <c r="N467" s="72"/>
      <c r="O467" s="72"/>
    </row>
    <row r="481" spans="1:15">
      <c r="A481" s="58"/>
      <c r="B481" s="429"/>
      <c r="D481" s="67"/>
      <c r="F481" s="45"/>
      <c r="G481" s="63"/>
      <c r="H481" s="63"/>
      <c r="I481" s="63"/>
      <c r="J481" s="110"/>
      <c r="K481" s="63"/>
      <c r="L481" s="110"/>
      <c r="M481" s="63"/>
      <c r="N481" s="45"/>
      <c r="O481" s="72"/>
    </row>
    <row r="482" spans="1:15">
      <c r="A482" s="58"/>
      <c r="B482" s="429"/>
      <c r="D482" s="67"/>
      <c r="F482" s="45"/>
      <c r="G482" s="63"/>
      <c r="H482" s="63"/>
      <c r="I482" s="63"/>
      <c r="J482" s="110"/>
      <c r="K482" s="63"/>
      <c r="L482" s="110"/>
      <c r="M482" s="63"/>
      <c r="N482" s="45"/>
      <c r="O482" s="72"/>
    </row>
    <row r="483" spans="1:15">
      <c r="A483" s="58"/>
      <c r="B483" s="429"/>
      <c r="D483" s="67"/>
      <c r="F483" s="45"/>
      <c r="G483" s="63"/>
      <c r="H483" s="63"/>
      <c r="I483" s="63"/>
      <c r="J483" s="110"/>
      <c r="K483" s="63"/>
      <c r="L483" s="110"/>
      <c r="M483" s="63"/>
      <c r="N483" s="45"/>
      <c r="O483" s="72"/>
    </row>
    <row r="484" spans="1:15">
      <c r="A484" s="58"/>
      <c r="B484" s="429"/>
      <c r="D484" s="67"/>
      <c r="F484" s="45"/>
      <c r="G484" s="63"/>
      <c r="H484" s="63"/>
      <c r="I484" s="63"/>
      <c r="J484" s="110"/>
      <c r="K484" s="63"/>
      <c r="L484" s="110"/>
      <c r="M484" s="63"/>
      <c r="N484" s="45"/>
      <c r="O484" s="72"/>
    </row>
    <row r="485" spans="1:15">
      <c r="A485" s="58"/>
      <c r="B485" s="429"/>
      <c r="D485" s="67"/>
      <c r="F485" s="45"/>
      <c r="G485" s="63"/>
      <c r="H485" s="63"/>
      <c r="I485" s="63"/>
      <c r="J485" s="110"/>
      <c r="K485" s="63"/>
      <c r="L485" s="110"/>
      <c r="M485" s="63"/>
      <c r="N485" s="45"/>
      <c r="O485" s="72"/>
    </row>
    <row r="488" spans="1:15">
      <c r="A488" s="58"/>
      <c r="B488" s="429"/>
      <c r="D488" s="67"/>
      <c r="F488" s="45"/>
      <c r="G488" s="63"/>
      <c r="H488" s="63"/>
      <c r="I488" s="63"/>
      <c r="J488" s="110"/>
      <c r="K488" s="63"/>
      <c r="L488" s="110"/>
      <c r="M488" s="63"/>
      <c r="N488" s="45"/>
      <c r="O488" s="72"/>
    </row>
    <row r="489" spans="1:15">
      <c r="A489" s="58"/>
      <c r="B489" s="429"/>
      <c r="D489" s="67"/>
      <c r="F489" s="45"/>
      <c r="G489" s="63"/>
      <c r="H489" s="63"/>
      <c r="I489" s="63"/>
      <c r="J489" s="110"/>
      <c r="K489" s="63"/>
      <c r="L489" s="110"/>
      <c r="M489" s="63"/>
      <c r="N489" s="45"/>
      <c r="O489" s="72"/>
    </row>
    <row r="490" spans="1:15">
      <c r="A490" s="58"/>
      <c r="B490" s="429"/>
      <c r="D490" s="67"/>
      <c r="F490" s="45"/>
      <c r="G490" s="63"/>
      <c r="H490" s="63"/>
      <c r="I490" s="63"/>
      <c r="J490" s="110"/>
      <c r="K490" s="63"/>
      <c r="L490" s="110"/>
      <c r="M490" s="63"/>
      <c r="N490" s="45"/>
      <c r="O490" s="72"/>
    </row>
    <row r="491" spans="1:15">
      <c r="A491" s="58"/>
      <c r="B491" s="429"/>
      <c r="D491" s="67"/>
      <c r="F491" s="45"/>
      <c r="G491" s="63"/>
      <c r="H491" s="63"/>
      <c r="I491" s="63"/>
      <c r="J491" s="110"/>
      <c r="K491" s="63"/>
      <c r="L491" s="110"/>
      <c r="M491" s="63"/>
      <c r="N491" s="45"/>
      <c r="O491" s="72"/>
    </row>
    <row r="492" spans="1:15">
      <c r="A492" s="58"/>
      <c r="B492" s="429"/>
      <c r="D492" s="67"/>
      <c r="F492" s="45"/>
      <c r="G492" s="63"/>
      <c r="H492" s="63"/>
      <c r="I492" s="63"/>
      <c r="J492" s="110"/>
      <c r="K492" s="63"/>
      <c r="L492" s="110"/>
      <c r="M492" s="63"/>
      <c r="N492" s="45"/>
      <c r="O492" s="72"/>
    </row>
    <row r="493" spans="1:15">
      <c r="A493" s="58"/>
      <c r="B493" s="429"/>
      <c r="D493" s="67"/>
      <c r="F493" s="45"/>
      <c r="G493" s="63"/>
      <c r="H493" s="63"/>
      <c r="I493" s="63"/>
      <c r="J493" s="110"/>
      <c r="K493" s="63"/>
      <c r="L493" s="110"/>
      <c r="M493" s="63"/>
      <c r="N493" s="45"/>
      <c r="O493" s="72"/>
    </row>
    <row r="494" spans="1:15">
      <c r="A494" s="58"/>
      <c r="B494" s="429"/>
      <c r="D494" s="67"/>
      <c r="F494" s="45"/>
      <c r="G494" s="63"/>
      <c r="H494" s="63"/>
      <c r="I494" s="63"/>
      <c r="J494" s="110"/>
      <c r="K494" s="63"/>
      <c r="L494" s="110"/>
      <c r="M494" s="63"/>
      <c r="N494" s="45"/>
      <c r="O494" s="72"/>
    </row>
    <row r="495" spans="1:15">
      <c r="A495" s="58"/>
      <c r="B495" s="429"/>
      <c r="D495" s="67"/>
      <c r="F495" s="45"/>
      <c r="G495" s="63"/>
      <c r="H495" s="63"/>
      <c r="I495" s="63"/>
      <c r="J495" s="110"/>
      <c r="K495" s="63"/>
      <c r="L495" s="110"/>
      <c r="M495" s="63"/>
      <c r="N495" s="45"/>
      <c r="O495" s="72"/>
    </row>
    <row r="496" spans="1:15">
      <c r="A496" s="58"/>
      <c r="B496" s="429"/>
      <c r="D496" s="67"/>
      <c r="F496" s="45"/>
      <c r="G496" s="63"/>
      <c r="H496" s="63"/>
      <c r="I496" s="63"/>
      <c r="J496" s="110"/>
      <c r="K496" s="63"/>
      <c r="L496" s="110"/>
      <c r="M496" s="63"/>
      <c r="N496" s="45"/>
      <c r="O496" s="72"/>
    </row>
    <row r="497" spans="1:15">
      <c r="A497" s="58"/>
      <c r="B497" s="429"/>
      <c r="D497" s="67"/>
      <c r="F497" s="45"/>
      <c r="G497" s="63"/>
      <c r="H497" s="63"/>
      <c r="I497" s="63"/>
      <c r="J497" s="110"/>
      <c r="K497" s="63"/>
      <c r="L497" s="110"/>
      <c r="M497" s="63"/>
      <c r="N497" s="45"/>
      <c r="O497" s="72"/>
    </row>
    <row r="498" spans="1:15">
      <c r="A498" s="58"/>
      <c r="B498" s="429"/>
      <c r="D498" s="67"/>
      <c r="F498" s="45"/>
      <c r="G498" s="63"/>
      <c r="H498" s="63"/>
      <c r="I498" s="63"/>
      <c r="J498" s="110"/>
      <c r="K498" s="63"/>
      <c r="L498" s="110"/>
      <c r="M498" s="63"/>
      <c r="N498" s="45"/>
      <c r="O498" s="72"/>
    </row>
    <row r="499" spans="1:15">
      <c r="A499" s="58"/>
      <c r="B499" s="429"/>
      <c r="D499" s="67"/>
      <c r="F499" s="45"/>
      <c r="G499" s="63"/>
      <c r="H499" s="63"/>
      <c r="I499" s="63"/>
      <c r="J499" s="110"/>
      <c r="K499" s="63"/>
      <c r="L499" s="110"/>
      <c r="M499" s="63"/>
      <c r="N499" s="45"/>
      <c r="O499" s="72"/>
    </row>
    <row r="500" spans="1:15">
      <c r="A500" s="58"/>
      <c r="B500" s="429"/>
      <c r="D500" s="67"/>
      <c r="F500" s="45"/>
      <c r="G500" s="63"/>
      <c r="H500" s="63"/>
      <c r="I500" s="63"/>
      <c r="J500" s="110"/>
      <c r="K500" s="63"/>
      <c r="L500" s="110"/>
      <c r="M500" s="63"/>
      <c r="N500" s="45"/>
      <c r="O500" s="72"/>
    </row>
    <row r="501" spans="1:15">
      <c r="A501" s="58"/>
      <c r="B501" s="429"/>
      <c r="D501" s="67"/>
      <c r="F501" s="45"/>
      <c r="G501" s="63"/>
      <c r="H501" s="63"/>
      <c r="I501" s="63"/>
      <c r="J501" s="110"/>
      <c r="K501" s="63"/>
      <c r="L501" s="110"/>
      <c r="M501" s="63"/>
      <c r="N501" s="45"/>
      <c r="O501" s="72"/>
    </row>
    <row r="502" spans="1:15">
      <c r="A502" s="58"/>
      <c r="B502" s="429"/>
      <c r="D502" s="67"/>
      <c r="F502" s="45"/>
      <c r="G502" s="63"/>
      <c r="H502" s="63"/>
      <c r="I502" s="63"/>
      <c r="J502" s="110"/>
      <c r="K502" s="63"/>
      <c r="L502" s="110"/>
      <c r="M502" s="63"/>
      <c r="N502" s="45"/>
      <c r="O502" s="72"/>
    </row>
    <row r="503" spans="1:15">
      <c r="A503" s="58"/>
      <c r="B503" s="429"/>
      <c r="D503" s="67"/>
      <c r="F503" s="45"/>
      <c r="G503" s="63"/>
      <c r="H503" s="63"/>
      <c r="I503" s="63"/>
      <c r="J503" s="110"/>
      <c r="K503" s="63"/>
      <c r="L503" s="110"/>
      <c r="M503" s="63"/>
      <c r="N503" s="45"/>
      <c r="O503" s="72"/>
    </row>
    <row r="504" spans="1:15">
      <c r="A504" s="58"/>
      <c r="B504" s="429"/>
      <c r="D504" s="67"/>
      <c r="F504" s="45"/>
      <c r="G504" s="63"/>
      <c r="H504" s="63"/>
      <c r="I504" s="63"/>
      <c r="J504" s="110"/>
      <c r="K504" s="63"/>
      <c r="L504" s="110"/>
      <c r="M504" s="63"/>
      <c r="N504" s="45"/>
      <c r="O504" s="72"/>
    </row>
    <row r="505" spans="1:15">
      <c r="A505" s="58"/>
      <c r="B505" s="429"/>
      <c r="D505" s="67"/>
      <c r="F505" s="45"/>
      <c r="G505" s="63"/>
      <c r="H505" s="63"/>
      <c r="I505" s="63"/>
      <c r="J505" s="110"/>
      <c r="K505" s="63"/>
      <c r="L505" s="110"/>
      <c r="M505" s="63"/>
      <c r="N505" s="45"/>
      <c r="O505" s="72"/>
    </row>
    <row r="506" spans="1:15">
      <c r="A506" s="58"/>
      <c r="B506" s="429"/>
      <c r="D506" s="67"/>
      <c r="F506" s="45"/>
      <c r="G506" s="63"/>
      <c r="H506" s="63"/>
      <c r="I506" s="63"/>
      <c r="J506" s="110"/>
      <c r="K506" s="63"/>
      <c r="L506" s="110"/>
      <c r="M506" s="63"/>
      <c r="N506" s="45"/>
      <c r="O506" s="72"/>
    </row>
    <row r="507" spans="1:15">
      <c r="A507" s="58"/>
      <c r="B507" s="429"/>
      <c r="D507" s="67"/>
      <c r="F507" s="45"/>
      <c r="G507" s="63"/>
      <c r="H507" s="63"/>
      <c r="I507" s="63"/>
      <c r="J507" s="110"/>
      <c r="K507" s="63"/>
      <c r="L507" s="110"/>
      <c r="M507" s="63"/>
      <c r="N507" s="45"/>
      <c r="O507" s="72"/>
    </row>
    <row r="508" spans="1:15">
      <c r="A508" s="58"/>
      <c r="B508" s="429"/>
      <c r="D508" s="67"/>
      <c r="F508" s="45"/>
      <c r="G508" s="63"/>
      <c r="H508" s="63"/>
      <c r="I508" s="63"/>
      <c r="J508" s="110"/>
      <c r="K508" s="63"/>
      <c r="L508" s="110"/>
      <c r="M508" s="63"/>
      <c r="N508" s="45"/>
      <c r="O508" s="72"/>
    </row>
    <row r="509" spans="1:15">
      <c r="A509" s="58"/>
      <c r="B509" s="429"/>
      <c r="D509" s="67"/>
      <c r="F509" s="45"/>
      <c r="G509" s="63"/>
      <c r="H509" s="63"/>
      <c r="I509" s="63"/>
      <c r="J509" s="110"/>
      <c r="K509" s="63"/>
      <c r="L509" s="110"/>
      <c r="M509" s="63"/>
      <c r="N509" s="45"/>
      <c r="O509" s="72"/>
    </row>
    <row r="510" spans="1:15">
      <c r="A510" s="58"/>
      <c r="B510" s="429"/>
      <c r="D510" s="67"/>
      <c r="F510" s="45"/>
      <c r="G510" s="63"/>
      <c r="H510" s="63"/>
      <c r="I510" s="63"/>
      <c r="J510" s="110"/>
      <c r="K510" s="63"/>
      <c r="L510" s="110"/>
      <c r="M510" s="63"/>
      <c r="N510" s="45"/>
      <c r="O510" s="72"/>
    </row>
    <row r="511" spans="1:15">
      <c r="A511" s="58"/>
      <c r="B511" s="429"/>
      <c r="D511" s="67"/>
      <c r="F511" s="45"/>
      <c r="G511" s="63"/>
      <c r="H511" s="63"/>
      <c r="I511" s="63"/>
      <c r="J511" s="110"/>
      <c r="K511" s="63"/>
      <c r="L511" s="110"/>
      <c r="M511" s="63"/>
      <c r="N511" s="45"/>
      <c r="O511" s="72"/>
    </row>
    <row r="512" spans="1:15">
      <c r="A512" s="58"/>
      <c r="B512" s="429"/>
      <c r="D512" s="67"/>
      <c r="F512" s="45"/>
      <c r="G512" s="63"/>
      <c r="H512" s="63"/>
      <c r="I512" s="63"/>
      <c r="J512" s="110"/>
      <c r="K512" s="63"/>
      <c r="L512" s="110"/>
      <c r="M512" s="63"/>
      <c r="N512" s="45"/>
      <c r="O512" s="72"/>
    </row>
    <row r="513" spans="1:15">
      <c r="A513" s="58"/>
      <c r="B513" s="429"/>
      <c r="D513" s="67"/>
      <c r="F513" s="45"/>
      <c r="G513" s="63"/>
      <c r="H513" s="63"/>
      <c r="I513" s="63"/>
      <c r="J513" s="110"/>
      <c r="K513" s="63"/>
      <c r="L513" s="110"/>
      <c r="M513" s="63"/>
      <c r="N513" s="45"/>
      <c r="O513" s="72"/>
    </row>
    <row r="514" spans="1:15">
      <c r="A514" s="58"/>
      <c r="B514" s="429"/>
      <c r="D514" s="67"/>
      <c r="F514" s="45"/>
      <c r="G514" s="63"/>
      <c r="H514" s="63"/>
      <c r="I514" s="63"/>
      <c r="J514" s="110"/>
      <c r="K514" s="63"/>
      <c r="L514" s="110"/>
      <c r="M514" s="63"/>
      <c r="N514" s="45"/>
      <c r="O514" s="72"/>
    </row>
    <row r="515" spans="1:15">
      <c r="A515" s="58"/>
      <c r="B515" s="429"/>
      <c r="D515" s="67"/>
      <c r="F515" s="45"/>
      <c r="G515" s="63"/>
      <c r="H515" s="63"/>
      <c r="I515" s="63"/>
      <c r="J515" s="110"/>
      <c r="K515" s="63"/>
      <c r="L515" s="110"/>
      <c r="M515" s="63"/>
      <c r="N515" s="45"/>
      <c r="O515" s="72"/>
    </row>
    <row r="516" spans="1:15">
      <c r="A516" s="58"/>
      <c r="B516" s="429"/>
      <c r="D516" s="67"/>
      <c r="F516" s="45"/>
      <c r="G516" s="63"/>
      <c r="H516" s="63"/>
      <c r="I516" s="63"/>
      <c r="J516" s="110"/>
      <c r="K516" s="63"/>
      <c r="L516" s="110"/>
      <c r="M516" s="63"/>
      <c r="N516" s="45"/>
      <c r="O516" s="72"/>
    </row>
    <row r="517" spans="1:15">
      <c r="A517" s="58"/>
      <c r="B517" s="429"/>
      <c r="D517" s="67"/>
      <c r="F517" s="45"/>
      <c r="G517" s="63"/>
      <c r="H517" s="63"/>
      <c r="I517" s="63"/>
      <c r="J517" s="110"/>
      <c r="K517" s="63"/>
      <c r="L517" s="110"/>
      <c r="M517" s="63"/>
      <c r="N517" s="45"/>
      <c r="O517" s="72"/>
    </row>
    <row r="518" spans="1:15">
      <c r="A518" s="58"/>
      <c r="B518" s="429"/>
      <c r="D518" s="67"/>
      <c r="F518" s="45"/>
      <c r="G518" s="63"/>
      <c r="H518" s="63"/>
      <c r="I518" s="63"/>
      <c r="J518" s="110"/>
      <c r="K518" s="63"/>
      <c r="L518" s="110"/>
      <c r="M518" s="63"/>
      <c r="N518" s="45"/>
      <c r="O518" s="72"/>
    </row>
    <row r="519" spans="1:15">
      <c r="A519" s="58"/>
      <c r="B519" s="429"/>
      <c r="D519" s="67"/>
      <c r="F519" s="45"/>
      <c r="G519" s="63"/>
      <c r="H519" s="63"/>
      <c r="I519" s="63"/>
      <c r="J519" s="110"/>
      <c r="K519" s="63"/>
      <c r="L519" s="110"/>
      <c r="M519" s="63"/>
      <c r="N519" s="45"/>
      <c r="O519" s="72"/>
    </row>
    <row r="520" spans="1:15">
      <c r="A520" s="58"/>
      <c r="B520" s="429"/>
      <c r="D520" s="67"/>
      <c r="F520" s="45"/>
      <c r="G520" s="63"/>
      <c r="H520" s="63"/>
      <c r="I520" s="63"/>
      <c r="J520" s="110"/>
      <c r="K520" s="63"/>
      <c r="L520" s="110"/>
      <c r="M520" s="63"/>
      <c r="N520" s="45"/>
      <c r="O520" s="72"/>
    </row>
    <row r="521" spans="1:15">
      <c r="A521" s="58"/>
      <c r="B521" s="429"/>
      <c r="D521" s="67"/>
      <c r="F521" s="45"/>
      <c r="G521" s="63"/>
      <c r="H521" s="63"/>
      <c r="I521" s="63"/>
      <c r="J521" s="110"/>
      <c r="K521" s="63"/>
      <c r="L521" s="110"/>
      <c r="M521" s="63"/>
      <c r="N521" s="45"/>
      <c r="O521" s="72"/>
    </row>
    <row r="522" spans="1:15">
      <c r="A522" s="58"/>
      <c r="B522" s="429"/>
      <c r="D522" s="67"/>
      <c r="F522" s="45"/>
      <c r="G522" s="63"/>
      <c r="H522" s="63"/>
      <c r="I522" s="63"/>
      <c r="J522" s="110"/>
      <c r="K522" s="63"/>
      <c r="L522" s="110"/>
      <c r="M522" s="63"/>
      <c r="N522" s="45"/>
      <c r="O522" s="72"/>
    </row>
    <row r="523" spans="1:15">
      <c r="A523" s="58"/>
      <c r="B523" s="429"/>
      <c r="D523" s="67"/>
      <c r="F523" s="45"/>
      <c r="G523" s="63"/>
      <c r="H523" s="63"/>
      <c r="I523" s="63"/>
      <c r="J523" s="110"/>
      <c r="K523" s="63"/>
      <c r="L523" s="110"/>
      <c r="M523" s="63"/>
      <c r="N523" s="45"/>
      <c r="O523" s="72"/>
    </row>
    <row r="524" spans="1:15">
      <c r="A524" s="58"/>
      <c r="B524" s="429"/>
      <c r="D524" s="67"/>
      <c r="F524" s="45"/>
      <c r="G524" s="63"/>
      <c r="H524" s="63"/>
      <c r="I524" s="63"/>
      <c r="J524" s="110"/>
      <c r="K524" s="63"/>
      <c r="L524" s="110"/>
      <c r="M524" s="63"/>
      <c r="N524" s="45"/>
      <c r="O524" s="72"/>
    </row>
    <row r="525" spans="1:15">
      <c r="A525" s="58"/>
      <c r="B525" s="429"/>
      <c r="D525" s="67"/>
      <c r="F525" s="45"/>
      <c r="G525" s="63"/>
      <c r="H525" s="63"/>
      <c r="I525" s="63"/>
      <c r="J525" s="110"/>
      <c r="K525" s="63"/>
      <c r="L525" s="110"/>
      <c r="M525" s="63"/>
      <c r="N525" s="45"/>
      <c r="O525" s="72"/>
    </row>
    <row r="526" spans="1:15">
      <c r="A526" s="58"/>
      <c r="B526" s="429"/>
      <c r="D526" s="67"/>
      <c r="F526" s="45"/>
      <c r="G526" s="63"/>
      <c r="H526" s="63"/>
      <c r="I526" s="63"/>
      <c r="J526" s="110"/>
      <c r="K526" s="63"/>
      <c r="L526" s="110"/>
      <c r="M526" s="63"/>
      <c r="N526" s="45"/>
      <c r="O526" s="72"/>
    </row>
    <row r="527" spans="1:15">
      <c r="A527" s="58"/>
      <c r="B527" s="429"/>
      <c r="D527" s="67"/>
      <c r="F527" s="45"/>
      <c r="G527" s="63"/>
      <c r="H527" s="63"/>
      <c r="I527" s="63"/>
      <c r="J527" s="110"/>
      <c r="K527" s="63"/>
      <c r="L527" s="110"/>
      <c r="M527" s="63"/>
      <c r="N527" s="45"/>
      <c r="O527" s="72"/>
    </row>
    <row r="528" spans="1:15">
      <c r="A528" s="58"/>
      <c r="B528" s="429"/>
      <c r="D528" s="67"/>
      <c r="F528" s="45"/>
      <c r="G528" s="63"/>
      <c r="H528" s="63"/>
      <c r="I528" s="63"/>
      <c r="J528" s="110"/>
      <c r="K528" s="63"/>
      <c r="L528" s="110"/>
      <c r="M528" s="63"/>
      <c r="N528" s="45"/>
      <c r="O528" s="72"/>
    </row>
    <row r="529" spans="1:15">
      <c r="A529" s="58"/>
      <c r="B529" s="429"/>
      <c r="D529" s="67"/>
      <c r="F529" s="45"/>
      <c r="G529" s="63"/>
      <c r="H529" s="63"/>
      <c r="I529" s="63"/>
      <c r="J529" s="110"/>
      <c r="K529" s="63"/>
      <c r="L529" s="110"/>
      <c r="M529" s="63"/>
      <c r="N529" s="45"/>
      <c r="O529" s="72"/>
    </row>
    <row r="530" spans="1:15">
      <c r="A530" s="58"/>
      <c r="B530" s="429"/>
      <c r="D530" s="67"/>
      <c r="F530" s="45"/>
      <c r="G530" s="63"/>
      <c r="H530" s="63"/>
      <c r="I530" s="63"/>
      <c r="J530" s="110"/>
      <c r="K530" s="63"/>
      <c r="L530" s="110"/>
      <c r="M530" s="63"/>
      <c r="N530" s="45"/>
      <c r="O530" s="72"/>
    </row>
    <row r="531" spans="1:15">
      <c r="A531" s="58"/>
      <c r="B531" s="429"/>
      <c r="D531" s="67"/>
      <c r="F531" s="45"/>
      <c r="G531" s="63"/>
      <c r="H531" s="63"/>
      <c r="I531" s="63"/>
      <c r="J531" s="110"/>
      <c r="K531" s="63"/>
      <c r="L531" s="110"/>
      <c r="M531" s="63"/>
      <c r="N531" s="45"/>
      <c r="O531" s="72"/>
    </row>
    <row r="532" spans="1:15">
      <c r="A532" s="58"/>
      <c r="B532" s="429"/>
      <c r="D532" s="67"/>
      <c r="F532" s="45"/>
      <c r="G532" s="63"/>
      <c r="H532" s="63"/>
      <c r="I532" s="63"/>
      <c r="J532" s="110"/>
      <c r="K532" s="63"/>
      <c r="L532" s="110"/>
      <c r="M532" s="63"/>
      <c r="N532" s="45"/>
      <c r="O532" s="72"/>
    </row>
    <row r="533" spans="1:15">
      <c r="A533" s="58"/>
      <c r="B533" s="429"/>
      <c r="D533" s="67"/>
      <c r="F533" s="45"/>
      <c r="G533" s="63"/>
      <c r="H533" s="63"/>
      <c r="I533" s="63"/>
      <c r="J533" s="110"/>
      <c r="K533" s="63"/>
      <c r="L533" s="110"/>
      <c r="M533" s="63"/>
      <c r="N533" s="45"/>
      <c r="O533" s="72"/>
    </row>
    <row r="534" spans="1:15">
      <c r="A534" s="58"/>
      <c r="B534" s="429"/>
      <c r="D534" s="67"/>
      <c r="F534" s="45"/>
      <c r="G534" s="63"/>
      <c r="H534" s="63"/>
      <c r="I534" s="63"/>
      <c r="J534" s="110"/>
      <c r="K534" s="63"/>
      <c r="L534" s="110"/>
      <c r="M534" s="63"/>
      <c r="N534" s="45"/>
      <c r="O534" s="72"/>
    </row>
    <row r="535" spans="1:15">
      <c r="A535" s="58"/>
      <c r="B535" s="429"/>
      <c r="D535" s="67"/>
      <c r="F535" s="45"/>
      <c r="G535" s="63"/>
      <c r="H535" s="63"/>
      <c r="I535" s="63"/>
      <c r="J535" s="110"/>
      <c r="K535" s="63"/>
      <c r="L535" s="110"/>
      <c r="M535" s="63"/>
      <c r="N535" s="45"/>
      <c r="O535" s="72"/>
    </row>
    <row r="536" spans="1:15">
      <c r="A536" s="58"/>
      <c r="B536" s="429"/>
      <c r="D536" s="67"/>
      <c r="F536" s="45"/>
      <c r="G536" s="63"/>
      <c r="H536" s="63"/>
      <c r="I536" s="63"/>
      <c r="J536" s="110"/>
      <c r="K536" s="63"/>
      <c r="L536" s="110"/>
      <c r="M536" s="63"/>
      <c r="N536" s="45"/>
      <c r="O536" s="72"/>
    </row>
    <row r="537" spans="1:15">
      <c r="A537" s="58"/>
      <c r="B537" s="429"/>
      <c r="D537" s="67"/>
      <c r="F537" s="45"/>
      <c r="G537" s="63"/>
      <c r="H537" s="63"/>
      <c r="I537" s="63"/>
      <c r="J537" s="110"/>
      <c r="K537" s="63"/>
      <c r="L537" s="110"/>
      <c r="M537" s="63"/>
      <c r="N537" s="45"/>
      <c r="O537" s="72"/>
    </row>
    <row r="538" spans="1:15">
      <c r="A538" s="58"/>
      <c r="B538" s="429"/>
      <c r="D538" s="67"/>
      <c r="F538" s="45"/>
      <c r="G538" s="63"/>
      <c r="H538" s="63"/>
      <c r="I538" s="63"/>
      <c r="J538" s="110"/>
      <c r="K538" s="63"/>
      <c r="L538" s="110"/>
      <c r="M538" s="63"/>
      <c r="N538" s="45"/>
      <c r="O538" s="72"/>
    </row>
    <row r="539" spans="1:15">
      <c r="A539" s="58"/>
      <c r="B539" s="429"/>
      <c r="D539" s="67"/>
      <c r="F539" s="45"/>
      <c r="G539" s="63"/>
      <c r="H539" s="63"/>
      <c r="I539" s="63"/>
      <c r="J539" s="110"/>
      <c r="K539" s="63"/>
      <c r="L539" s="110"/>
      <c r="M539" s="63"/>
      <c r="N539" s="45"/>
      <c r="O539" s="72"/>
    </row>
    <row r="540" spans="1:15">
      <c r="A540" s="58"/>
      <c r="B540" s="429"/>
      <c r="D540" s="67"/>
      <c r="F540" s="45"/>
      <c r="G540" s="63"/>
      <c r="H540" s="63"/>
      <c r="I540" s="63"/>
      <c r="J540" s="110"/>
      <c r="K540" s="63"/>
      <c r="L540" s="110"/>
      <c r="M540" s="63"/>
      <c r="N540" s="45"/>
      <c r="O540" s="72"/>
    </row>
    <row r="541" spans="1:15">
      <c r="A541" s="58"/>
      <c r="B541" s="429"/>
      <c r="D541" s="67"/>
      <c r="F541" s="45"/>
      <c r="G541" s="63"/>
      <c r="H541" s="63"/>
      <c r="I541" s="63"/>
      <c r="J541" s="110"/>
      <c r="K541" s="63"/>
      <c r="L541" s="110"/>
      <c r="M541" s="63"/>
      <c r="N541" s="45"/>
      <c r="O541" s="72"/>
    </row>
    <row r="542" spans="1:15">
      <c r="A542" s="58"/>
      <c r="B542" s="429"/>
      <c r="D542" s="67"/>
      <c r="F542" s="45"/>
      <c r="G542" s="63"/>
      <c r="H542" s="63"/>
      <c r="I542" s="63"/>
      <c r="J542" s="110"/>
      <c r="K542" s="63"/>
      <c r="L542" s="110"/>
      <c r="M542" s="63"/>
      <c r="N542" s="45"/>
      <c r="O542" s="72"/>
    </row>
    <row r="543" spans="1:15">
      <c r="A543" s="58"/>
      <c r="B543" s="429"/>
      <c r="D543" s="67"/>
      <c r="F543" s="45"/>
      <c r="G543" s="63"/>
      <c r="H543" s="63"/>
      <c r="I543" s="63"/>
      <c r="J543" s="110"/>
      <c r="K543" s="63"/>
      <c r="L543" s="110"/>
      <c r="M543" s="63"/>
      <c r="N543" s="45"/>
      <c r="O543" s="72"/>
    </row>
    <row r="544" spans="1:15">
      <c r="A544" s="58"/>
      <c r="B544" s="429"/>
      <c r="D544" s="67"/>
      <c r="F544" s="45"/>
      <c r="G544" s="63"/>
      <c r="H544" s="63"/>
      <c r="I544" s="63"/>
      <c r="J544" s="110"/>
      <c r="K544" s="63"/>
      <c r="L544" s="110"/>
      <c r="M544" s="63"/>
      <c r="N544" s="45"/>
      <c r="O544" s="72"/>
    </row>
    <row r="545" spans="1:15">
      <c r="A545" s="58"/>
      <c r="B545" s="429"/>
      <c r="D545" s="67"/>
      <c r="F545" s="45"/>
      <c r="G545" s="63"/>
      <c r="H545" s="63"/>
      <c r="I545" s="63"/>
      <c r="J545" s="110"/>
      <c r="K545" s="63"/>
      <c r="L545" s="110"/>
      <c r="M545" s="63"/>
      <c r="N545" s="45"/>
      <c r="O545" s="72"/>
    </row>
    <row r="546" spans="1:15">
      <c r="A546" s="58"/>
      <c r="B546" s="429"/>
      <c r="D546" s="67"/>
      <c r="F546" s="45"/>
      <c r="G546" s="63"/>
      <c r="H546" s="63"/>
      <c r="I546" s="63"/>
      <c r="J546" s="110"/>
      <c r="K546" s="63"/>
      <c r="L546" s="110"/>
      <c r="M546" s="63"/>
      <c r="N546" s="45"/>
      <c r="O546" s="72"/>
    </row>
    <row r="547" spans="1:15">
      <c r="A547" s="58"/>
      <c r="B547" s="429"/>
      <c r="D547" s="67"/>
      <c r="F547" s="45"/>
      <c r="G547" s="63"/>
      <c r="H547" s="63"/>
      <c r="I547" s="63"/>
      <c r="J547" s="110"/>
      <c r="K547" s="63"/>
      <c r="L547" s="110"/>
      <c r="M547" s="63"/>
      <c r="N547" s="45"/>
      <c r="O547" s="72"/>
    </row>
    <row r="548" spans="1:15">
      <c r="A548" s="58"/>
      <c r="B548" s="429"/>
      <c r="D548" s="67"/>
      <c r="F548" s="45"/>
      <c r="G548" s="63"/>
      <c r="H548" s="63"/>
      <c r="I548" s="63"/>
      <c r="J548" s="110"/>
      <c r="K548" s="63"/>
      <c r="L548" s="110"/>
      <c r="M548" s="63"/>
      <c r="N548" s="45"/>
      <c r="O548" s="72"/>
    </row>
    <row r="549" spans="1:15">
      <c r="A549" s="58"/>
      <c r="B549" s="429"/>
      <c r="D549" s="67"/>
      <c r="F549" s="45"/>
      <c r="G549" s="63"/>
      <c r="H549" s="63"/>
      <c r="I549" s="63"/>
      <c r="J549" s="110"/>
      <c r="K549" s="63"/>
      <c r="L549" s="110"/>
      <c r="M549" s="63"/>
      <c r="N549" s="45"/>
      <c r="O549" s="72"/>
    </row>
    <row r="550" spans="1:15">
      <c r="A550" s="58"/>
      <c r="B550" s="429"/>
      <c r="D550" s="67"/>
      <c r="F550" s="45"/>
      <c r="G550" s="63"/>
      <c r="H550" s="63"/>
      <c r="I550" s="63"/>
      <c r="J550" s="110"/>
      <c r="K550" s="63"/>
      <c r="L550" s="110"/>
      <c r="M550" s="63"/>
      <c r="N550" s="45"/>
      <c r="O550" s="72"/>
    </row>
    <row r="551" spans="1:15">
      <c r="A551" s="58"/>
      <c r="B551" s="429"/>
      <c r="D551" s="67"/>
      <c r="F551" s="45"/>
      <c r="G551" s="63"/>
      <c r="H551" s="63"/>
      <c r="I551" s="63"/>
      <c r="J551" s="110"/>
      <c r="K551" s="63"/>
      <c r="L551" s="110"/>
      <c r="M551" s="63"/>
      <c r="N551" s="45"/>
      <c r="O551" s="72"/>
    </row>
    <row r="552" spans="1:15">
      <c r="A552" s="58"/>
      <c r="B552" s="429"/>
      <c r="D552" s="67"/>
      <c r="F552" s="45"/>
      <c r="G552" s="63"/>
      <c r="H552" s="63"/>
      <c r="I552" s="63"/>
      <c r="J552" s="110"/>
      <c r="K552" s="63"/>
      <c r="L552" s="110"/>
      <c r="M552" s="63"/>
      <c r="N552" s="45"/>
      <c r="O552" s="72"/>
    </row>
    <row r="553" spans="1:15">
      <c r="A553" s="58"/>
      <c r="B553" s="429"/>
      <c r="D553" s="67"/>
      <c r="F553" s="45"/>
      <c r="G553" s="63"/>
      <c r="H553" s="63"/>
      <c r="I553" s="63"/>
      <c r="J553" s="110"/>
      <c r="K553" s="63"/>
      <c r="L553" s="110"/>
      <c r="M553" s="63"/>
      <c r="N553" s="45"/>
      <c r="O553" s="72"/>
    </row>
    <row r="554" spans="1:15">
      <c r="A554" s="58"/>
      <c r="B554" s="429"/>
      <c r="D554" s="67"/>
      <c r="F554" s="45"/>
      <c r="G554" s="63"/>
      <c r="H554" s="63"/>
      <c r="I554" s="63"/>
      <c r="J554" s="110"/>
      <c r="K554" s="63"/>
      <c r="L554" s="110"/>
      <c r="M554" s="63"/>
      <c r="N554" s="45"/>
      <c r="O554" s="72"/>
    </row>
    <row r="555" spans="1:15">
      <c r="A555" s="58"/>
      <c r="B555" s="429"/>
      <c r="D555" s="67"/>
      <c r="F555" s="45"/>
      <c r="G555" s="63"/>
      <c r="H555" s="63"/>
      <c r="I555" s="63"/>
      <c r="J555" s="110"/>
      <c r="K555" s="63"/>
      <c r="L555" s="110"/>
      <c r="M555" s="63"/>
      <c r="N555" s="45"/>
      <c r="O555" s="72"/>
    </row>
    <row r="556" spans="1:15">
      <c r="A556" s="58"/>
      <c r="B556" s="429"/>
      <c r="D556" s="67"/>
      <c r="F556" s="45"/>
      <c r="G556" s="63"/>
      <c r="H556" s="63"/>
      <c r="I556" s="63"/>
      <c r="J556" s="110"/>
      <c r="K556" s="63"/>
      <c r="L556" s="110"/>
      <c r="M556" s="63"/>
      <c r="N556" s="45"/>
      <c r="O556" s="72"/>
    </row>
    <row r="557" spans="1:15">
      <c r="A557" s="58"/>
      <c r="B557" s="429"/>
      <c r="D557" s="67"/>
      <c r="F557" s="45"/>
      <c r="G557" s="63"/>
      <c r="H557" s="63"/>
      <c r="I557" s="63"/>
      <c r="J557" s="110"/>
      <c r="K557" s="63"/>
      <c r="L557" s="110"/>
      <c r="M557" s="63"/>
      <c r="N557" s="45"/>
      <c r="O557" s="72"/>
    </row>
    <row r="558" spans="1:15">
      <c r="A558" s="58"/>
      <c r="B558" s="429"/>
      <c r="D558" s="67"/>
      <c r="F558" s="45"/>
      <c r="G558" s="63"/>
      <c r="H558" s="63"/>
      <c r="I558" s="63"/>
      <c r="J558" s="110"/>
      <c r="K558" s="63"/>
      <c r="L558" s="110"/>
      <c r="M558" s="63"/>
      <c r="N558" s="45"/>
      <c r="O558" s="72"/>
    </row>
    <row r="559" spans="1:15">
      <c r="A559" s="58"/>
      <c r="B559" s="429"/>
      <c r="D559" s="67"/>
      <c r="F559" s="45"/>
      <c r="G559" s="63"/>
      <c r="H559" s="63"/>
      <c r="I559" s="63"/>
      <c r="J559" s="110"/>
      <c r="K559" s="63"/>
      <c r="L559" s="110"/>
      <c r="M559" s="63"/>
      <c r="N559" s="45"/>
      <c r="O559" s="72"/>
    </row>
    <row r="560" spans="1:15">
      <c r="A560" s="58"/>
      <c r="B560" s="429"/>
      <c r="D560" s="67"/>
      <c r="F560" s="45"/>
      <c r="G560" s="63"/>
      <c r="H560" s="63"/>
      <c r="I560" s="63"/>
      <c r="J560" s="110"/>
      <c r="K560" s="63"/>
      <c r="L560" s="110"/>
      <c r="M560" s="63"/>
      <c r="N560" s="45"/>
      <c r="O560" s="72"/>
    </row>
    <row r="561" spans="1:15">
      <c r="A561" s="58"/>
      <c r="B561" s="429"/>
      <c r="D561" s="67"/>
      <c r="F561" s="45"/>
      <c r="G561" s="63"/>
      <c r="H561" s="63"/>
      <c r="I561" s="63"/>
      <c r="J561" s="110"/>
      <c r="K561" s="63"/>
      <c r="L561" s="110"/>
      <c r="M561" s="63"/>
      <c r="N561" s="45"/>
      <c r="O561" s="72"/>
    </row>
    <row r="562" spans="1:15">
      <c r="A562" s="58"/>
      <c r="B562" s="429"/>
      <c r="D562" s="67"/>
      <c r="F562" s="45"/>
      <c r="G562" s="63"/>
      <c r="H562" s="63"/>
      <c r="I562" s="63"/>
      <c r="J562" s="110"/>
      <c r="K562" s="63"/>
      <c r="L562" s="110"/>
      <c r="M562" s="63"/>
      <c r="N562" s="45"/>
      <c r="O562" s="72"/>
    </row>
    <row r="563" spans="1:15">
      <c r="A563" s="58"/>
      <c r="B563" s="429"/>
      <c r="D563" s="67"/>
      <c r="F563" s="45"/>
      <c r="G563" s="63"/>
      <c r="H563" s="63"/>
      <c r="I563" s="63"/>
      <c r="J563" s="110"/>
      <c r="K563" s="63"/>
      <c r="L563" s="110"/>
      <c r="M563" s="63"/>
      <c r="N563" s="45"/>
      <c r="O563" s="72"/>
    </row>
    <row r="564" spans="1:15">
      <c r="A564" s="58"/>
      <c r="B564" s="429"/>
      <c r="D564" s="67"/>
      <c r="F564" s="45"/>
      <c r="G564" s="63"/>
      <c r="H564" s="63"/>
      <c r="I564" s="63"/>
      <c r="J564" s="110"/>
      <c r="K564" s="63"/>
      <c r="L564" s="110"/>
      <c r="M564" s="63"/>
      <c r="N564" s="45"/>
      <c r="O564" s="72"/>
    </row>
    <row r="565" spans="1:15">
      <c r="A565" s="58"/>
      <c r="B565" s="429"/>
      <c r="D565" s="67"/>
      <c r="F565" s="45"/>
      <c r="G565" s="63"/>
      <c r="H565" s="63"/>
      <c r="I565" s="63"/>
      <c r="J565" s="110"/>
      <c r="K565" s="63"/>
      <c r="L565" s="110"/>
      <c r="M565" s="63"/>
      <c r="N565" s="45"/>
      <c r="O565" s="72"/>
    </row>
    <row r="566" spans="1:15">
      <c r="A566" s="58"/>
      <c r="B566" s="429"/>
      <c r="D566" s="67"/>
      <c r="F566" s="45"/>
      <c r="G566" s="63"/>
      <c r="H566" s="63"/>
      <c r="I566" s="63"/>
      <c r="J566" s="110"/>
      <c r="K566" s="63"/>
      <c r="L566" s="110"/>
      <c r="M566" s="63"/>
      <c r="N566" s="45"/>
      <c r="O566" s="72"/>
    </row>
    <row r="567" spans="1:15">
      <c r="A567" s="58"/>
      <c r="B567" s="429"/>
      <c r="D567" s="67"/>
      <c r="F567" s="45"/>
      <c r="G567" s="63"/>
      <c r="H567" s="63"/>
      <c r="I567" s="63"/>
      <c r="J567" s="110"/>
      <c r="K567" s="63"/>
      <c r="L567" s="110"/>
      <c r="M567" s="63"/>
      <c r="N567" s="45"/>
      <c r="O567" s="72"/>
    </row>
    <row r="568" spans="1:15">
      <c r="A568" s="58"/>
      <c r="B568" s="429"/>
      <c r="D568" s="67"/>
      <c r="F568" s="45"/>
      <c r="G568" s="63"/>
      <c r="H568" s="63"/>
      <c r="I568" s="63"/>
      <c r="J568" s="110"/>
      <c r="K568" s="63"/>
      <c r="L568" s="110"/>
      <c r="M568" s="63"/>
      <c r="N568" s="45"/>
      <c r="O568" s="72"/>
    </row>
    <row r="569" spans="1:15">
      <c r="A569" s="58"/>
      <c r="B569" s="429"/>
      <c r="D569" s="67"/>
      <c r="F569" s="45"/>
      <c r="G569" s="63"/>
      <c r="H569" s="63"/>
      <c r="I569" s="63"/>
      <c r="J569" s="110"/>
      <c r="K569" s="63"/>
      <c r="L569" s="110"/>
      <c r="M569" s="63"/>
      <c r="N569" s="45"/>
      <c r="O569" s="72"/>
    </row>
    <row r="570" spans="1:15">
      <c r="A570" s="58"/>
      <c r="B570" s="429"/>
      <c r="D570" s="67"/>
      <c r="F570" s="45"/>
      <c r="G570" s="63"/>
      <c r="H570" s="63"/>
      <c r="I570" s="63"/>
      <c r="J570" s="110"/>
      <c r="K570" s="63"/>
      <c r="L570" s="110"/>
      <c r="M570" s="63"/>
      <c r="N570" s="45"/>
      <c r="O570" s="72"/>
    </row>
    <row r="571" spans="1:15">
      <c r="A571" s="58"/>
      <c r="B571" s="429"/>
      <c r="D571" s="67"/>
      <c r="F571" s="45"/>
      <c r="G571" s="63"/>
      <c r="H571" s="63"/>
      <c r="I571" s="63"/>
      <c r="J571" s="110"/>
      <c r="K571" s="63"/>
      <c r="L571" s="110"/>
      <c r="M571" s="63"/>
      <c r="N571" s="45"/>
      <c r="O571" s="72"/>
    </row>
    <row r="572" spans="1:15">
      <c r="A572" s="58"/>
      <c r="B572" s="429"/>
      <c r="D572" s="67"/>
      <c r="F572" s="45"/>
      <c r="G572" s="63"/>
      <c r="H572" s="63"/>
      <c r="I572" s="63"/>
      <c r="J572" s="110"/>
      <c r="K572" s="63"/>
      <c r="L572" s="110"/>
      <c r="M572" s="63"/>
      <c r="N572" s="45"/>
      <c r="O572" s="72"/>
    </row>
    <row r="573" spans="1:15">
      <c r="A573" s="58"/>
      <c r="B573" s="429"/>
      <c r="D573" s="67"/>
      <c r="F573" s="45"/>
      <c r="G573" s="63"/>
      <c r="H573" s="63"/>
      <c r="I573" s="63"/>
      <c r="J573" s="110"/>
      <c r="K573" s="63"/>
      <c r="L573" s="110"/>
      <c r="M573" s="63"/>
      <c r="N573" s="45"/>
      <c r="O573" s="72"/>
    </row>
    <row r="574" spans="1:15">
      <c r="A574" s="58"/>
      <c r="B574" s="429"/>
      <c r="D574" s="67"/>
      <c r="F574" s="45"/>
      <c r="G574" s="63"/>
      <c r="H574" s="63"/>
      <c r="I574" s="63"/>
      <c r="J574" s="110"/>
      <c r="K574" s="63"/>
      <c r="L574" s="110"/>
      <c r="M574" s="63"/>
      <c r="N574" s="45"/>
      <c r="O574" s="72"/>
    </row>
    <row r="575" spans="1:15">
      <c r="A575" s="58"/>
      <c r="B575" s="429"/>
      <c r="D575" s="67"/>
      <c r="F575" s="45"/>
      <c r="G575" s="63"/>
      <c r="H575" s="63"/>
      <c r="I575" s="63"/>
      <c r="J575" s="110"/>
      <c r="K575" s="63"/>
      <c r="L575" s="110"/>
      <c r="M575" s="63"/>
      <c r="N575" s="45"/>
      <c r="O575" s="72"/>
    </row>
    <row r="576" spans="1:15">
      <c r="A576" s="58"/>
      <c r="B576" s="429"/>
      <c r="D576" s="67"/>
      <c r="F576" s="45"/>
      <c r="G576" s="63"/>
      <c r="H576" s="63"/>
      <c r="I576" s="63"/>
      <c r="J576" s="110"/>
      <c r="K576" s="63"/>
      <c r="L576" s="110"/>
      <c r="M576" s="63"/>
      <c r="N576" s="45"/>
      <c r="O576" s="72"/>
    </row>
    <row r="577" spans="1:15">
      <c r="A577" s="58"/>
      <c r="B577" s="429"/>
      <c r="D577" s="67"/>
      <c r="F577" s="45"/>
      <c r="G577" s="63"/>
      <c r="H577" s="63"/>
      <c r="I577" s="63"/>
      <c r="J577" s="110"/>
      <c r="K577" s="63"/>
      <c r="L577" s="110"/>
      <c r="M577" s="63"/>
      <c r="N577" s="45"/>
      <c r="O577" s="72"/>
    </row>
    <row r="578" spans="1:15">
      <c r="A578" s="58"/>
      <c r="B578" s="429"/>
      <c r="D578" s="67"/>
      <c r="F578" s="45"/>
      <c r="G578" s="63"/>
      <c r="H578" s="63"/>
      <c r="I578" s="63"/>
      <c r="J578" s="110"/>
      <c r="K578" s="63"/>
      <c r="L578" s="110"/>
      <c r="M578" s="63"/>
      <c r="N578" s="45"/>
      <c r="O578" s="72"/>
    </row>
    <row r="579" spans="1:15">
      <c r="A579" s="58"/>
      <c r="B579" s="429"/>
      <c r="D579" s="67"/>
      <c r="F579" s="45"/>
      <c r="G579" s="63"/>
      <c r="H579" s="63"/>
      <c r="I579" s="63"/>
      <c r="J579" s="110"/>
      <c r="K579" s="63"/>
      <c r="L579" s="110"/>
      <c r="M579" s="63"/>
      <c r="N579" s="45"/>
      <c r="O579" s="72"/>
    </row>
    <row r="580" spans="1:15">
      <c r="A580" s="58"/>
      <c r="B580" s="429"/>
      <c r="D580" s="67"/>
      <c r="F580" s="45"/>
      <c r="G580" s="63"/>
      <c r="H580" s="63"/>
      <c r="I580" s="63"/>
      <c r="J580" s="110"/>
      <c r="K580" s="63"/>
      <c r="L580" s="110"/>
      <c r="M580" s="63"/>
      <c r="N580" s="45"/>
      <c r="O580" s="72"/>
    </row>
    <row r="581" spans="1:15">
      <c r="A581" s="58"/>
      <c r="B581" s="429"/>
      <c r="D581" s="67"/>
      <c r="F581" s="45"/>
      <c r="G581" s="63"/>
      <c r="H581" s="63"/>
      <c r="I581" s="63"/>
      <c r="J581" s="110"/>
      <c r="K581" s="63"/>
      <c r="L581" s="110"/>
      <c r="M581" s="63"/>
      <c r="N581" s="45"/>
      <c r="O581" s="72"/>
    </row>
    <row r="582" spans="1:15">
      <c r="A582" s="58"/>
      <c r="B582" s="429"/>
      <c r="D582" s="67"/>
      <c r="F582" s="45"/>
      <c r="G582" s="63"/>
      <c r="H582" s="63"/>
      <c r="I582" s="63"/>
      <c r="J582" s="110"/>
      <c r="K582" s="63"/>
      <c r="L582" s="110"/>
      <c r="M582" s="63"/>
      <c r="N582" s="45"/>
      <c r="O582" s="72"/>
    </row>
    <row r="583" spans="1:15">
      <c r="A583" s="58"/>
      <c r="B583" s="429"/>
      <c r="D583" s="67"/>
      <c r="F583" s="45"/>
      <c r="G583" s="63"/>
      <c r="H583" s="63"/>
      <c r="I583" s="63"/>
      <c r="J583" s="110"/>
      <c r="K583" s="63"/>
      <c r="L583" s="110"/>
      <c r="M583" s="63"/>
      <c r="N583" s="45"/>
      <c r="O583" s="72"/>
    </row>
    <row r="584" spans="1:15">
      <c r="A584" s="58"/>
      <c r="B584" s="429"/>
      <c r="D584" s="67"/>
      <c r="F584" s="45"/>
      <c r="G584" s="63"/>
      <c r="H584" s="63"/>
      <c r="I584" s="63"/>
      <c r="J584" s="110"/>
      <c r="K584" s="63"/>
      <c r="L584" s="110"/>
      <c r="M584" s="63"/>
      <c r="N584" s="45"/>
      <c r="O584" s="72"/>
    </row>
    <row r="585" spans="1:15">
      <c r="A585" s="58"/>
      <c r="B585" s="429"/>
      <c r="D585" s="67"/>
      <c r="F585" s="45"/>
      <c r="G585" s="63"/>
      <c r="H585" s="63"/>
      <c r="I585" s="63"/>
      <c r="J585" s="110"/>
      <c r="K585" s="63"/>
      <c r="L585" s="110"/>
      <c r="M585" s="63"/>
      <c r="N585" s="45"/>
      <c r="O585" s="72"/>
    </row>
    <row r="586" spans="1:15">
      <c r="A586" s="58"/>
      <c r="B586" s="429"/>
      <c r="D586" s="67"/>
      <c r="F586" s="45"/>
      <c r="G586" s="63"/>
      <c r="H586" s="63"/>
      <c r="I586" s="63"/>
      <c r="J586" s="110"/>
      <c r="K586" s="63"/>
      <c r="L586" s="110"/>
      <c r="M586" s="63"/>
      <c r="N586" s="45"/>
      <c r="O586" s="72"/>
    </row>
    <row r="587" spans="1:15">
      <c r="A587" s="58"/>
      <c r="B587" s="429"/>
      <c r="D587" s="67"/>
      <c r="F587" s="45"/>
      <c r="G587" s="63"/>
      <c r="H587" s="63"/>
      <c r="I587" s="63"/>
      <c r="J587" s="110"/>
      <c r="K587" s="63"/>
      <c r="L587" s="110"/>
      <c r="M587" s="63"/>
      <c r="N587" s="45"/>
      <c r="O587" s="72"/>
    </row>
    <row r="588" spans="1:15">
      <c r="A588" s="58"/>
      <c r="B588" s="429"/>
      <c r="D588" s="67"/>
      <c r="F588" s="45"/>
      <c r="G588" s="63"/>
      <c r="H588" s="63"/>
      <c r="I588" s="63"/>
      <c r="J588" s="110"/>
      <c r="K588" s="63"/>
      <c r="L588" s="110"/>
      <c r="M588" s="63"/>
      <c r="N588" s="45"/>
      <c r="O588" s="72"/>
    </row>
    <row r="589" spans="1:15">
      <c r="A589" s="58"/>
      <c r="B589" s="429"/>
      <c r="D589" s="67"/>
      <c r="F589" s="45"/>
      <c r="G589" s="63"/>
      <c r="H589" s="63"/>
      <c r="I589" s="63"/>
      <c r="J589" s="110"/>
      <c r="K589" s="63"/>
      <c r="L589" s="110"/>
      <c r="M589" s="63"/>
      <c r="N589" s="45"/>
      <c r="O589" s="72"/>
    </row>
    <row r="590" spans="1:15">
      <c r="A590" s="58"/>
      <c r="B590" s="429"/>
      <c r="D590" s="67"/>
      <c r="F590" s="45"/>
      <c r="G590" s="63"/>
      <c r="H590" s="63"/>
      <c r="I590" s="63"/>
      <c r="J590" s="110"/>
      <c r="K590" s="63"/>
      <c r="L590" s="110"/>
      <c r="M590" s="63"/>
      <c r="N590" s="45"/>
      <c r="O590" s="72"/>
    </row>
    <row r="591" spans="1:15">
      <c r="A591" s="58"/>
      <c r="B591" s="429"/>
      <c r="D591" s="67"/>
      <c r="F591" s="45"/>
      <c r="G591" s="63"/>
      <c r="H591" s="63"/>
      <c r="I591" s="63"/>
      <c r="J591" s="110"/>
      <c r="K591" s="63"/>
      <c r="L591" s="110"/>
      <c r="M591" s="63"/>
      <c r="N591" s="45"/>
      <c r="O591" s="72"/>
    </row>
    <row r="592" spans="1:15">
      <c r="A592" s="58"/>
      <c r="B592" s="429"/>
      <c r="D592" s="67"/>
      <c r="F592" s="45"/>
      <c r="G592" s="63"/>
      <c r="H592" s="63"/>
      <c r="I592" s="63"/>
      <c r="J592" s="110"/>
      <c r="K592" s="63"/>
      <c r="L592" s="110"/>
      <c r="M592" s="63"/>
      <c r="N592" s="45"/>
      <c r="O592" s="72"/>
    </row>
    <row r="593" spans="1:15">
      <c r="A593" s="58"/>
      <c r="B593" s="429"/>
      <c r="D593" s="67"/>
      <c r="F593" s="45"/>
      <c r="G593" s="63"/>
      <c r="H593" s="63"/>
      <c r="I593" s="63"/>
      <c r="J593" s="110"/>
      <c r="K593" s="63"/>
      <c r="L593" s="110"/>
      <c r="M593" s="63"/>
      <c r="N593" s="45"/>
      <c r="O593" s="72"/>
    </row>
    <row r="594" spans="1:15">
      <c r="A594" s="58"/>
      <c r="B594" s="429"/>
      <c r="D594" s="67"/>
      <c r="F594" s="45"/>
      <c r="G594" s="63"/>
      <c r="H594" s="63"/>
      <c r="I594" s="63"/>
      <c r="J594" s="110"/>
      <c r="K594" s="63"/>
      <c r="L594" s="110"/>
      <c r="M594" s="63"/>
      <c r="N594" s="45"/>
      <c r="O594" s="72"/>
    </row>
    <row r="595" spans="1:15">
      <c r="A595" s="58"/>
      <c r="B595" s="429"/>
      <c r="D595" s="67"/>
      <c r="F595" s="45"/>
      <c r="G595" s="63"/>
      <c r="H595" s="63"/>
      <c r="I595" s="63"/>
      <c r="J595" s="110"/>
      <c r="K595" s="63"/>
      <c r="L595" s="110"/>
      <c r="M595" s="63"/>
      <c r="N595" s="45"/>
      <c r="O595" s="72"/>
    </row>
    <row r="596" spans="1:15">
      <c r="A596" s="58"/>
      <c r="B596" s="429"/>
      <c r="D596" s="67"/>
      <c r="F596" s="45"/>
      <c r="G596" s="63"/>
      <c r="H596" s="63"/>
      <c r="I596" s="63"/>
      <c r="J596" s="110"/>
      <c r="K596" s="63"/>
      <c r="L596" s="110"/>
      <c r="M596" s="63"/>
      <c r="N596" s="45"/>
      <c r="O596" s="72"/>
    </row>
    <row r="597" spans="1:15">
      <c r="A597" s="58"/>
      <c r="B597" s="429"/>
      <c r="D597" s="67"/>
      <c r="F597" s="45"/>
      <c r="G597" s="63"/>
      <c r="H597" s="63"/>
      <c r="I597" s="63"/>
      <c r="J597" s="110"/>
      <c r="K597" s="63"/>
      <c r="L597" s="110"/>
      <c r="M597" s="63"/>
      <c r="N597" s="45"/>
      <c r="O597" s="72"/>
    </row>
    <row r="598" spans="1:15">
      <c r="A598" s="58"/>
      <c r="B598" s="429"/>
      <c r="D598" s="67"/>
      <c r="F598" s="45"/>
      <c r="G598" s="63"/>
      <c r="H598" s="63"/>
      <c r="I598" s="63"/>
      <c r="J598" s="110"/>
      <c r="K598" s="63"/>
      <c r="L598" s="110"/>
      <c r="M598" s="63"/>
      <c r="N598" s="45"/>
      <c r="O598" s="72"/>
    </row>
    <row r="599" spans="1:15">
      <c r="A599" s="58"/>
      <c r="B599" s="429"/>
      <c r="D599" s="67"/>
      <c r="F599" s="45"/>
      <c r="G599" s="63"/>
      <c r="H599" s="63"/>
      <c r="I599" s="63"/>
      <c r="J599" s="110"/>
      <c r="K599" s="63"/>
      <c r="L599" s="110"/>
      <c r="M599" s="63"/>
      <c r="N599" s="45"/>
      <c r="O599" s="72"/>
    </row>
    <row r="600" spans="1:15">
      <c r="A600" s="58"/>
      <c r="B600" s="429"/>
      <c r="D600" s="67"/>
      <c r="F600" s="45"/>
      <c r="G600" s="63"/>
      <c r="H600" s="63"/>
      <c r="I600" s="63"/>
      <c r="J600" s="110"/>
      <c r="K600" s="63"/>
      <c r="L600" s="110"/>
      <c r="M600" s="63"/>
      <c r="N600" s="45"/>
      <c r="O600" s="72"/>
    </row>
    <row r="601" spans="1:15">
      <c r="A601" s="58"/>
      <c r="B601" s="429"/>
      <c r="D601" s="67"/>
      <c r="F601" s="45"/>
      <c r="G601" s="63"/>
      <c r="H601" s="63"/>
      <c r="I601" s="63"/>
      <c r="J601" s="110"/>
      <c r="K601" s="63"/>
      <c r="L601" s="110"/>
      <c r="M601" s="63"/>
      <c r="N601" s="45"/>
      <c r="O601" s="72"/>
    </row>
    <row r="602" spans="1:15">
      <c r="A602" s="58"/>
      <c r="B602" s="429"/>
      <c r="D602" s="67"/>
      <c r="F602" s="45"/>
      <c r="G602" s="63"/>
      <c r="H602" s="63"/>
      <c r="I602" s="63"/>
      <c r="J602" s="110"/>
      <c r="K602" s="63"/>
      <c r="L602" s="110"/>
      <c r="M602" s="63"/>
      <c r="N602" s="45"/>
      <c r="O602" s="72"/>
    </row>
    <row r="603" spans="1:15">
      <c r="A603" s="58"/>
      <c r="B603" s="429"/>
      <c r="D603" s="67"/>
      <c r="F603" s="45"/>
      <c r="G603" s="63"/>
      <c r="H603" s="63"/>
      <c r="I603" s="63"/>
      <c r="J603" s="110"/>
      <c r="K603" s="63"/>
      <c r="L603" s="110"/>
      <c r="M603" s="63"/>
      <c r="N603" s="45"/>
      <c r="O603" s="72"/>
    </row>
    <row r="604" spans="1:15">
      <c r="A604" s="58"/>
      <c r="B604" s="429"/>
      <c r="D604" s="67"/>
      <c r="F604" s="45"/>
      <c r="G604" s="63"/>
      <c r="H604" s="63"/>
      <c r="I604" s="63"/>
      <c r="J604" s="110"/>
      <c r="K604" s="63"/>
      <c r="L604" s="110"/>
      <c r="M604" s="63"/>
      <c r="N604" s="45"/>
      <c r="O604" s="72"/>
    </row>
    <row r="605" spans="1:15">
      <c r="A605" s="58"/>
      <c r="B605" s="429"/>
      <c r="D605" s="67"/>
      <c r="F605" s="45"/>
      <c r="G605" s="63"/>
      <c r="H605" s="63"/>
      <c r="I605" s="63"/>
      <c r="J605" s="110"/>
      <c r="K605" s="63"/>
      <c r="L605" s="110"/>
      <c r="M605" s="63"/>
      <c r="N605" s="45"/>
      <c r="O605" s="72"/>
    </row>
    <row r="606" spans="1:15">
      <c r="A606" s="58"/>
      <c r="B606" s="429"/>
      <c r="D606" s="67"/>
      <c r="F606" s="45"/>
      <c r="G606" s="63"/>
      <c r="H606" s="63"/>
      <c r="I606" s="63"/>
      <c r="J606" s="110"/>
      <c r="K606" s="63"/>
      <c r="L606" s="110"/>
      <c r="M606" s="63"/>
      <c r="N606" s="45"/>
      <c r="O606" s="72"/>
    </row>
    <row r="607" spans="1:15">
      <c r="A607" s="58"/>
      <c r="B607" s="429"/>
      <c r="D607" s="67"/>
      <c r="F607" s="45"/>
      <c r="G607" s="63"/>
      <c r="H607" s="63"/>
      <c r="I607" s="63"/>
      <c r="J607" s="110"/>
      <c r="K607" s="63"/>
      <c r="L607" s="110"/>
      <c r="M607" s="63"/>
      <c r="N607" s="45"/>
      <c r="O607" s="72"/>
    </row>
    <row r="608" spans="1:15">
      <c r="A608" s="58"/>
      <c r="B608" s="429"/>
      <c r="D608" s="67"/>
      <c r="F608" s="45"/>
      <c r="G608" s="63"/>
      <c r="H608" s="63"/>
      <c r="I608" s="63"/>
      <c r="J608" s="110"/>
      <c r="K608" s="63"/>
      <c r="L608" s="110"/>
      <c r="M608" s="63"/>
      <c r="N608" s="45"/>
      <c r="O608" s="72"/>
    </row>
    <row r="609" spans="1:15">
      <c r="A609" s="58"/>
      <c r="B609" s="429"/>
      <c r="D609" s="67"/>
      <c r="F609" s="45"/>
      <c r="G609" s="63"/>
      <c r="H609" s="63"/>
      <c r="I609" s="63"/>
      <c r="J609" s="110"/>
      <c r="K609" s="63"/>
      <c r="L609" s="110"/>
      <c r="M609" s="63"/>
      <c r="N609" s="45"/>
      <c r="O609" s="72"/>
    </row>
    <row r="610" spans="1:15">
      <c r="A610" s="58"/>
      <c r="B610" s="429"/>
      <c r="D610" s="67"/>
      <c r="F610" s="45"/>
      <c r="G610" s="63"/>
      <c r="H610" s="63"/>
      <c r="I610" s="63"/>
      <c r="J610" s="110"/>
      <c r="K610" s="63"/>
      <c r="L610" s="110"/>
      <c r="M610" s="63"/>
      <c r="N610" s="45"/>
      <c r="O610" s="72"/>
    </row>
    <row r="611" spans="1:15">
      <c r="A611" s="58"/>
      <c r="B611" s="429"/>
      <c r="D611" s="67"/>
      <c r="F611" s="45"/>
      <c r="G611" s="63"/>
      <c r="H611" s="63"/>
      <c r="I611" s="63"/>
      <c r="J611" s="110"/>
      <c r="K611" s="63"/>
      <c r="L611" s="110"/>
      <c r="M611" s="63"/>
      <c r="N611" s="45"/>
      <c r="O611" s="72"/>
    </row>
    <row r="612" spans="1:15">
      <c r="A612" s="58"/>
      <c r="B612" s="429"/>
      <c r="D612" s="67"/>
      <c r="F612" s="45"/>
      <c r="G612" s="63"/>
      <c r="H612" s="63"/>
      <c r="I612" s="63"/>
      <c r="J612" s="110"/>
      <c r="K612" s="63"/>
      <c r="L612" s="110"/>
      <c r="M612" s="63"/>
      <c r="N612" s="45"/>
      <c r="O612" s="72"/>
    </row>
    <row r="613" spans="1:15">
      <c r="A613" s="58"/>
      <c r="B613" s="429"/>
      <c r="D613" s="67"/>
      <c r="F613" s="45"/>
      <c r="G613" s="63"/>
      <c r="H613" s="63"/>
      <c r="I613" s="63"/>
      <c r="J613" s="110"/>
      <c r="K613" s="63"/>
      <c r="L613" s="110"/>
      <c r="M613" s="63"/>
      <c r="N613" s="45"/>
      <c r="O613" s="72"/>
    </row>
    <row r="614" spans="1:15">
      <c r="A614" s="58"/>
      <c r="B614" s="429"/>
      <c r="D614" s="67"/>
      <c r="F614" s="45"/>
      <c r="G614" s="63"/>
      <c r="H614" s="63"/>
      <c r="I614" s="63"/>
      <c r="J614" s="110"/>
      <c r="K614" s="63"/>
      <c r="L614" s="110"/>
      <c r="M614" s="63"/>
      <c r="N614" s="45"/>
      <c r="O614" s="72"/>
    </row>
    <row r="615" spans="1:15">
      <c r="A615" s="58"/>
      <c r="B615" s="429"/>
      <c r="D615" s="67"/>
      <c r="F615" s="45"/>
      <c r="G615" s="63"/>
      <c r="H615" s="63"/>
      <c r="I615" s="63"/>
      <c r="J615" s="110"/>
      <c r="K615" s="63"/>
      <c r="L615" s="110"/>
      <c r="M615" s="63"/>
      <c r="N615" s="45"/>
      <c r="O615" s="72"/>
    </row>
    <row r="616" spans="1:15">
      <c r="A616" s="58"/>
      <c r="B616" s="429"/>
      <c r="D616" s="67"/>
      <c r="F616" s="45"/>
      <c r="G616" s="63"/>
      <c r="H616" s="63"/>
      <c r="I616" s="63"/>
      <c r="J616" s="110"/>
      <c r="K616" s="63"/>
      <c r="L616" s="110"/>
      <c r="M616" s="63"/>
      <c r="N616" s="45"/>
      <c r="O616" s="72"/>
    </row>
    <row r="617" spans="1:15">
      <c r="A617" s="58"/>
      <c r="B617" s="429"/>
      <c r="D617" s="67"/>
      <c r="F617" s="45"/>
      <c r="G617" s="63"/>
      <c r="H617" s="63"/>
      <c r="I617" s="63"/>
      <c r="J617" s="110"/>
      <c r="K617" s="63"/>
      <c r="L617" s="110"/>
      <c r="M617" s="63"/>
      <c r="N617" s="45"/>
      <c r="O617" s="72"/>
    </row>
    <row r="618" spans="1:15">
      <c r="A618" s="58"/>
      <c r="B618" s="429"/>
      <c r="D618" s="67"/>
      <c r="F618" s="45"/>
      <c r="G618" s="63"/>
      <c r="H618" s="63"/>
      <c r="I618" s="63"/>
      <c r="J618" s="110"/>
      <c r="K618" s="63"/>
      <c r="L618" s="110"/>
      <c r="M618" s="63"/>
      <c r="N618" s="45"/>
      <c r="O618" s="72"/>
    </row>
    <row r="619" spans="1:15">
      <c r="A619" s="58"/>
      <c r="B619" s="429"/>
      <c r="D619" s="67"/>
      <c r="F619" s="45"/>
      <c r="G619" s="63"/>
      <c r="H619" s="63"/>
      <c r="I619" s="63"/>
      <c r="J619" s="110"/>
      <c r="K619" s="63"/>
      <c r="L619" s="110"/>
      <c r="M619" s="63"/>
      <c r="N619" s="45"/>
      <c r="O619" s="72"/>
    </row>
    <row r="620" spans="1:15">
      <c r="A620" s="58"/>
      <c r="B620" s="429"/>
      <c r="D620" s="67"/>
      <c r="F620" s="45"/>
      <c r="G620" s="63"/>
      <c r="H620" s="63"/>
      <c r="I620" s="63"/>
      <c r="J620" s="110"/>
      <c r="K620" s="63"/>
      <c r="L620" s="110"/>
      <c r="M620" s="63"/>
      <c r="N620" s="45"/>
      <c r="O620" s="72"/>
    </row>
    <row r="621" spans="1:15">
      <c r="A621" s="58"/>
      <c r="B621" s="429"/>
      <c r="D621" s="67"/>
      <c r="F621" s="45"/>
      <c r="G621" s="63"/>
      <c r="H621" s="63"/>
      <c r="I621" s="63"/>
      <c r="J621" s="110"/>
      <c r="K621" s="63"/>
      <c r="L621" s="110"/>
      <c r="M621" s="63"/>
      <c r="N621" s="45"/>
      <c r="O621" s="72"/>
    </row>
    <row r="622" spans="1:15">
      <c r="A622" s="58"/>
      <c r="B622" s="429"/>
      <c r="D622" s="67"/>
      <c r="F622" s="45"/>
      <c r="G622" s="63"/>
      <c r="H622" s="63"/>
      <c r="I622" s="63"/>
      <c r="J622" s="110"/>
      <c r="K622" s="63"/>
      <c r="L622" s="110"/>
      <c r="M622" s="63"/>
      <c r="N622" s="45"/>
      <c r="O622" s="72"/>
    </row>
    <row r="623" spans="1:15">
      <c r="A623" s="58"/>
      <c r="B623" s="429"/>
      <c r="D623" s="67"/>
      <c r="F623" s="45"/>
      <c r="G623" s="63"/>
      <c r="H623" s="63"/>
      <c r="I623" s="63"/>
      <c r="J623" s="110"/>
      <c r="K623" s="63"/>
      <c r="L623" s="110"/>
      <c r="M623" s="63"/>
      <c r="N623" s="45"/>
      <c r="O623" s="72"/>
    </row>
    <row r="624" spans="1:15">
      <c r="A624" s="58"/>
      <c r="B624" s="429"/>
      <c r="D624" s="67"/>
      <c r="F624" s="45"/>
      <c r="G624" s="63"/>
      <c r="H624" s="63"/>
      <c r="I624" s="63"/>
      <c r="J624" s="110"/>
      <c r="K624" s="63"/>
      <c r="L624" s="110"/>
      <c r="M624" s="63"/>
      <c r="N624" s="45"/>
      <c r="O624" s="72"/>
    </row>
    <row r="625" spans="1:15">
      <c r="A625" s="58"/>
      <c r="B625" s="429"/>
      <c r="D625" s="67"/>
      <c r="F625" s="45"/>
      <c r="G625" s="63"/>
      <c r="H625" s="63"/>
      <c r="I625" s="63"/>
      <c r="J625" s="110"/>
      <c r="K625" s="63"/>
      <c r="L625" s="110"/>
      <c r="M625" s="63"/>
      <c r="N625" s="45"/>
      <c r="O625" s="72"/>
    </row>
    <row r="626" spans="1:15">
      <c r="A626" s="58"/>
      <c r="B626" s="429"/>
      <c r="D626" s="67"/>
      <c r="F626" s="45"/>
      <c r="G626" s="63"/>
      <c r="H626" s="63"/>
      <c r="I626" s="63"/>
      <c r="J626" s="110"/>
      <c r="K626" s="63"/>
      <c r="L626" s="110"/>
      <c r="M626" s="63"/>
      <c r="N626" s="45"/>
      <c r="O626" s="72"/>
    </row>
    <row r="627" spans="1:15">
      <c r="A627" s="58"/>
      <c r="B627" s="429"/>
      <c r="D627" s="67"/>
      <c r="F627" s="45"/>
      <c r="G627" s="63"/>
      <c r="H627" s="63"/>
      <c r="I627" s="63"/>
      <c r="J627" s="110"/>
      <c r="K627" s="63"/>
      <c r="L627" s="110"/>
      <c r="M627" s="63"/>
      <c r="N627" s="45"/>
      <c r="O627" s="72"/>
    </row>
    <row r="628" spans="1:15">
      <c r="A628" s="58"/>
      <c r="B628" s="429"/>
      <c r="D628" s="67"/>
      <c r="F628" s="45"/>
      <c r="G628" s="63"/>
      <c r="H628" s="63"/>
      <c r="I628" s="63"/>
      <c r="J628" s="110"/>
      <c r="K628" s="63"/>
      <c r="L628" s="110"/>
      <c r="M628" s="63"/>
      <c r="N628" s="45"/>
      <c r="O628" s="72"/>
    </row>
    <row r="629" spans="1:15">
      <c r="A629" s="58"/>
      <c r="B629" s="429"/>
      <c r="D629" s="67"/>
      <c r="F629" s="45"/>
      <c r="G629" s="63"/>
      <c r="H629" s="63"/>
      <c r="I629" s="63"/>
      <c r="J629" s="110"/>
      <c r="K629" s="63"/>
      <c r="L629" s="110"/>
      <c r="M629" s="63"/>
      <c r="N629" s="45"/>
      <c r="O629" s="72"/>
    </row>
    <row r="630" spans="1:15">
      <c r="A630" s="58"/>
      <c r="B630" s="429"/>
      <c r="D630" s="67"/>
      <c r="F630" s="45"/>
      <c r="G630" s="63"/>
      <c r="H630" s="63"/>
      <c r="I630" s="63"/>
      <c r="J630" s="110"/>
      <c r="K630" s="63"/>
      <c r="L630" s="110"/>
      <c r="M630" s="63"/>
      <c r="N630" s="45"/>
      <c r="O630" s="72"/>
    </row>
    <row r="631" spans="1:15">
      <c r="A631" s="58"/>
      <c r="B631" s="429"/>
      <c r="D631" s="67"/>
      <c r="F631" s="45"/>
      <c r="G631" s="63"/>
      <c r="H631" s="63"/>
      <c r="I631" s="63"/>
      <c r="J631" s="110"/>
      <c r="K631" s="63"/>
      <c r="L631" s="110"/>
      <c r="M631" s="63"/>
      <c r="N631" s="45"/>
      <c r="O631" s="72"/>
    </row>
    <row r="632" spans="1:15">
      <c r="A632" s="58"/>
      <c r="B632" s="429"/>
      <c r="D632" s="67"/>
      <c r="F632" s="45"/>
      <c r="G632" s="63"/>
      <c r="H632" s="63"/>
      <c r="I632" s="63"/>
      <c r="J632" s="110"/>
      <c r="K632" s="63"/>
      <c r="L632" s="110"/>
      <c r="M632" s="63"/>
      <c r="N632" s="45"/>
      <c r="O632" s="72"/>
    </row>
    <row r="633" spans="1:15">
      <c r="A633" s="58"/>
      <c r="B633" s="429"/>
      <c r="D633" s="67"/>
      <c r="F633" s="45"/>
      <c r="G633" s="63"/>
      <c r="H633" s="63"/>
      <c r="I633" s="63"/>
      <c r="J633" s="110"/>
      <c r="K633" s="63"/>
      <c r="L633" s="110"/>
      <c r="M633" s="63"/>
      <c r="N633" s="45"/>
      <c r="O633" s="72"/>
    </row>
    <row r="634" spans="1:15">
      <c r="A634" s="58"/>
      <c r="B634" s="429"/>
      <c r="D634" s="67"/>
      <c r="F634" s="45"/>
      <c r="G634" s="63"/>
      <c r="H634" s="63"/>
      <c r="I634" s="63"/>
      <c r="J634" s="110"/>
      <c r="K634" s="63"/>
      <c r="L634" s="110"/>
      <c r="M634" s="63"/>
      <c r="N634" s="45"/>
      <c r="O634" s="72"/>
    </row>
    <row r="635" spans="1:15">
      <c r="A635" s="58"/>
      <c r="B635" s="429"/>
      <c r="D635" s="67"/>
      <c r="F635" s="45"/>
      <c r="G635" s="63"/>
      <c r="H635" s="63"/>
      <c r="I635" s="63"/>
      <c r="J635" s="110"/>
      <c r="K635" s="63"/>
      <c r="L635" s="110"/>
      <c r="M635" s="63"/>
      <c r="N635" s="45"/>
      <c r="O635" s="72"/>
    </row>
    <row r="636" spans="1:15">
      <c r="A636" s="58"/>
      <c r="B636" s="429"/>
      <c r="D636" s="67"/>
      <c r="F636" s="45"/>
      <c r="G636" s="63"/>
      <c r="H636" s="63"/>
      <c r="I636" s="63"/>
      <c r="J636" s="110"/>
      <c r="K636" s="63"/>
      <c r="L636" s="110"/>
      <c r="M636" s="63"/>
      <c r="N636" s="45"/>
      <c r="O636" s="72"/>
    </row>
    <row r="637" spans="1:15">
      <c r="A637" s="58"/>
      <c r="B637" s="429"/>
      <c r="D637" s="67"/>
      <c r="F637" s="45"/>
      <c r="G637" s="63"/>
      <c r="H637" s="63"/>
      <c r="I637" s="63"/>
      <c r="J637" s="110"/>
      <c r="K637" s="63"/>
      <c r="L637" s="110"/>
      <c r="M637" s="63"/>
      <c r="N637" s="45"/>
      <c r="O637" s="72"/>
    </row>
    <row r="638" spans="1:15">
      <c r="A638" s="58"/>
      <c r="B638" s="429"/>
      <c r="D638" s="67"/>
      <c r="F638" s="45"/>
      <c r="G638" s="63"/>
      <c r="H638" s="63"/>
      <c r="I638" s="63"/>
      <c r="J638" s="110"/>
      <c r="K638" s="63"/>
      <c r="L638" s="110"/>
      <c r="M638" s="63"/>
      <c r="N638" s="45"/>
      <c r="O638" s="72"/>
    </row>
    <row r="639" spans="1:15">
      <c r="A639" s="58"/>
      <c r="B639" s="429"/>
      <c r="D639" s="67"/>
      <c r="F639" s="45"/>
      <c r="G639" s="63"/>
      <c r="H639" s="63"/>
      <c r="I639" s="63"/>
      <c r="J639" s="110"/>
      <c r="K639" s="63"/>
      <c r="L639" s="110"/>
      <c r="M639" s="63"/>
      <c r="N639" s="45"/>
      <c r="O639" s="72"/>
    </row>
    <row r="640" spans="1:15">
      <c r="A640" s="58"/>
      <c r="B640" s="429"/>
      <c r="D640" s="67"/>
      <c r="F640" s="45"/>
      <c r="G640" s="63"/>
      <c r="H640" s="63"/>
      <c r="I640" s="63"/>
      <c r="J640" s="110"/>
      <c r="K640" s="63"/>
      <c r="L640" s="110"/>
      <c r="M640" s="63"/>
      <c r="N640" s="45"/>
      <c r="O640" s="72"/>
    </row>
    <row r="641" spans="1:15">
      <c r="A641" s="58"/>
      <c r="B641" s="429"/>
      <c r="D641" s="67"/>
      <c r="F641" s="45"/>
      <c r="G641" s="63"/>
      <c r="H641" s="63"/>
      <c r="I641" s="63"/>
      <c r="J641" s="110"/>
      <c r="K641" s="63"/>
      <c r="L641" s="110"/>
      <c r="M641" s="63"/>
      <c r="N641" s="45"/>
      <c r="O641" s="72"/>
    </row>
    <row r="642" spans="1:15">
      <c r="A642" s="58"/>
      <c r="B642" s="429"/>
      <c r="D642" s="67"/>
      <c r="F642" s="45"/>
      <c r="G642" s="63"/>
      <c r="H642" s="63"/>
      <c r="I642" s="63"/>
      <c r="J642" s="110"/>
      <c r="K642" s="63"/>
      <c r="L642" s="110"/>
      <c r="M642" s="63"/>
      <c r="N642" s="45"/>
      <c r="O642" s="72"/>
    </row>
    <row r="643" spans="1:15">
      <c r="A643" s="58"/>
      <c r="B643" s="429"/>
      <c r="D643" s="67"/>
      <c r="F643" s="45"/>
      <c r="G643" s="63"/>
      <c r="H643" s="63"/>
      <c r="I643" s="63"/>
      <c r="J643" s="110"/>
      <c r="K643" s="63"/>
      <c r="L643" s="110"/>
      <c r="M643" s="63"/>
      <c r="N643" s="45"/>
      <c r="O643" s="72"/>
    </row>
    <row r="644" spans="1:15">
      <c r="A644" s="58"/>
      <c r="B644" s="429"/>
      <c r="D644" s="67"/>
      <c r="F644" s="45"/>
      <c r="G644" s="63"/>
      <c r="H644" s="63"/>
      <c r="I644" s="63"/>
      <c r="J644" s="110"/>
      <c r="K644" s="63"/>
      <c r="L644" s="110"/>
      <c r="M644" s="63"/>
      <c r="N644" s="45"/>
      <c r="O644" s="72"/>
    </row>
    <row r="645" spans="1:15">
      <c r="A645" s="58"/>
      <c r="B645" s="429"/>
      <c r="D645" s="67"/>
      <c r="F645" s="45"/>
      <c r="G645" s="63"/>
      <c r="H645" s="63"/>
      <c r="I645" s="63"/>
      <c r="J645" s="110"/>
      <c r="K645" s="63"/>
      <c r="L645" s="110"/>
      <c r="M645" s="63"/>
      <c r="N645" s="45"/>
      <c r="O645" s="72"/>
    </row>
    <row r="646" spans="1:15">
      <c r="A646" s="58"/>
      <c r="B646" s="429"/>
      <c r="D646" s="67"/>
      <c r="F646" s="45"/>
      <c r="G646" s="63"/>
      <c r="H646" s="63"/>
      <c r="I646" s="63"/>
      <c r="J646" s="110"/>
      <c r="K646" s="63"/>
      <c r="L646" s="110"/>
      <c r="M646" s="63"/>
      <c r="N646" s="45"/>
      <c r="O646" s="72"/>
    </row>
    <row r="647" spans="1:15">
      <c r="A647" s="58"/>
      <c r="B647" s="429"/>
      <c r="D647" s="67"/>
      <c r="F647" s="45"/>
      <c r="G647" s="63"/>
      <c r="H647" s="63"/>
      <c r="I647" s="63"/>
      <c r="J647" s="110"/>
      <c r="K647" s="63"/>
      <c r="L647" s="110"/>
      <c r="M647" s="63"/>
      <c r="N647" s="45"/>
      <c r="O647" s="72"/>
    </row>
    <row r="648" spans="1:15">
      <c r="A648" s="58"/>
      <c r="B648" s="429"/>
      <c r="D648" s="67"/>
      <c r="F648" s="45"/>
      <c r="G648" s="63"/>
      <c r="H648" s="63"/>
      <c r="I648" s="63"/>
      <c r="J648" s="110"/>
      <c r="K648" s="63"/>
      <c r="L648" s="110"/>
      <c r="M648" s="63"/>
      <c r="N648" s="45"/>
      <c r="O648" s="72"/>
    </row>
    <row r="649" spans="1:15">
      <c r="A649" s="58"/>
      <c r="B649" s="429"/>
      <c r="D649" s="67"/>
      <c r="F649" s="45"/>
      <c r="G649" s="63"/>
      <c r="H649" s="63"/>
      <c r="I649" s="63"/>
      <c r="J649" s="110"/>
      <c r="K649" s="63"/>
      <c r="L649" s="110"/>
      <c r="M649" s="63"/>
      <c r="N649" s="45"/>
      <c r="O649" s="72"/>
    </row>
    <row r="650" spans="1:15">
      <c r="A650" s="58"/>
      <c r="B650" s="429"/>
      <c r="D650" s="67"/>
      <c r="F650" s="45"/>
      <c r="G650" s="63"/>
      <c r="H650" s="63"/>
      <c r="I650" s="63"/>
      <c r="J650" s="110"/>
      <c r="K650" s="63"/>
      <c r="L650" s="110"/>
      <c r="M650" s="63"/>
      <c r="N650" s="45"/>
      <c r="O650" s="72"/>
    </row>
    <row r="651" spans="1:15">
      <c r="A651" s="58"/>
      <c r="B651" s="429"/>
      <c r="D651" s="67"/>
      <c r="F651" s="45"/>
      <c r="G651" s="63"/>
      <c r="H651" s="63"/>
      <c r="I651" s="63"/>
      <c r="J651" s="110"/>
      <c r="K651" s="63"/>
      <c r="L651" s="110"/>
      <c r="M651" s="63"/>
      <c r="N651" s="45"/>
      <c r="O651" s="72"/>
    </row>
    <row r="652" spans="1:15">
      <c r="A652" s="58"/>
      <c r="B652" s="429"/>
      <c r="D652" s="67"/>
      <c r="F652" s="45"/>
      <c r="G652" s="63"/>
      <c r="H652" s="63"/>
      <c r="I652" s="63"/>
      <c r="J652" s="110"/>
      <c r="K652" s="63"/>
      <c r="L652" s="110"/>
      <c r="M652" s="63"/>
      <c r="N652" s="45"/>
      <c r="O652" s="72"/>
    </row>
    <row r="653" spans="1:15">
      <c r="A653" s="58"/>
      <c r="B653" s="429"/>
      <c r="D653" s="67"/>
      <c r="F653" s="45"/>
      <c r="G653" s="63"/>
      <c r="H653" s="63"/>
      <c r="I653" s="63"/>
      <c r="J653" s="110"/>
      <c r="K653" s="63"/>
      <c r="L653" s="110"/>
      <c r="M653" s="63"/>
      <c r="N653" s="45"/>
      <c r="O653" s="72"/>
    </row>
    <row r="654" spans="1:15">
      <c r="A654" s="58"/>
      <c r="B654" s="429"/>
      <c r="D654" s="67"/>
      <c r="F654" s="45"/>
      <c r="G654" s="63"/>
      <c r="H654" s="63"/>
      <c r="I654" s="63"/>
      <c r="J654" s="110"/>
      <c r="K654" s="63"/>
      <c r="L654" s="110"/>
      <c r="M654" s="63"/>
      <c r="N654" s="45"/>
      <c r="O654" s="72"/>
    </row>
    <row r="655" spans="1:15">
      <c r="A655" s="58"/>
      <c r="B655" s="429"/>
      <c r="D655" s="67"/>
      <c r="F655" s="45"/>
      <c r="G655" s="63"/>
      <c r="H655" s="63"/>
      <c r="I655" s="63"/>
      <c r="J655" s="110"/>
      <c r="K655" s="63"/>
      <c r="L655" s="110"/>
      <c r="M655" s="63"/>
      <c r="N655" s="45"/>
      <c r="O655" s="72"/>
    </row>
    <row r="656" spans="1:15">
      <c r="A656" s="58"/>
      <c r="B656" s="429"/>
      <c r="D656" s="67"/>
      <c r="F656" s="45"/>
      <c r="G656" s="63"/>
      <c r="H656" s="63"/>
      <c r="I656" s="63"/>
      <c r="J656" s="110"/>
      <c r="K656" s="63"/>
      <c r="L656" s="110"/>
      <c r="M656" s="63"/>
      <c r="N656" s="45"/>
      <c r="O656" s="72"/>
    </row>
    <row r="657" spans="1:15">
      <c r="A657" s="58"/>
      <c r="B657" s="429"/>
      <c r="D657" s="67"/>
      <c r="F657" s="45"/>
      <c r="G657" s="63"/>
      <c r="H657" s="63"/>
      <c r="I657" s="63"/>
      <c r="J657" s="110"/>
      <c r="K657" s="63"/>
      <c r="L657" s="110"/>
      <c r="M657" s="63"/>
      <c r="N657" s="45"/>
      <c r="O657" s="72"/>
    </row>
    <row r="658" spans="1:15">
      <c r="A658" s="58"/>
      <c r="B658" s="429"/>
      <c r="D658" s="67"/>
      <c r="F658" s="45"/>
      <c r="G658" s="63"/>
      <c r="H658" s="63"/>
      <c r="I658" s="63"/>
      <c r="J658" s="110"/>
      <c r="K658" s="63"/>
      <c r="L658" s="110"/>
      <c r="M658" s="63"/>
      <c r="N658" s="45"/>
      <c r="O658" s="72"/>
    </row>
    <row r="659" spans="1:15">
      <c r="A659" s="58"/>
      <c r="B659" s="429"/>
      <c r="D659" s="67"/>
      <c r="F659" s="45"/>
      <c r="G659" s="63"/>
      <c r="H659" s="63"/>
      <c r="I659" s="63"/>
      <c r="J659" s="110"/>
      <c r="K659" s="63"/>
      <c r="L659" s="110"/>
      <c r="M659" s="63"/>
      <c r="N659" s="45"/>
      <c r="O659" s="72"/>
    </row>
    <row r="660" spans="1:15">
      <c r="A660" s="58"/>
      <c r="B660" s="429"/>
      <c r="D660" s="67"/>
      <c r="F660" s="45"/>
      <c r="G660" s="63"/>
      <c r="H660" s="63"/>
      <c r="I660" s="63"/>
      <c r="J660" s="110"/>
      <c r="K660" s="63"/>
      <c r="L660" s="110"/>
      <c r="M660" s="63"/>
      <c r="N660" s="45"/>
      <c r="O660" s="72"/>
    </row>
    <row r="661" spans="1:15">
      <c r="A661" s="58"/>
      <c r="B661" s="429"/>
      <c r="D661" s="67"/>
      <c r="F661" s="45"/>
      <c r="G661" s="63"/>
      <c r="H661" s="63"/>
      <c r="I661" s="63"/>
      <c r="J661" s="110"/>
      <c r="K661" s="63"/>
      <c r="L661" s="110"/>
      <c r="M661" s="63"/>
      <c r="N661" s="45"/>
      <c r="O661" s="72"/>
    </row>
    <row r="662" spans="1:15">
      <c r="A662" s="58"/>
      <c r="B662" s="429"/>
      <c r="D662" s="67"/>
      <c r="F662" s="45"/>
      <c r="G662" s="63"/>
      <c r="H662" s="63"/>
      <c r="I662" s="63"/>
      <c r="J662" s="110"/>
      <c r="K662" s="63"/>
      <c r="L662" s="110"/>
      <c r="M662" s="63"/>
      <c r="N662" s="45"/>
      <c r="O662" s="72"/>
    </row>
    <row r="663" spans="1:15">
      <c r="A663" s="58"/>
      <c r="B663" s="429"/>
      <c r="D663" s="67"/>
      <c r="F663" s="45"/>
      <c r="G663" s="63"/>
      <c r="H663" s="63"/>
      <c r="I663" s="63"/>
      <c r="J663" s="110"/>
      <c r="K663" s="63"/>
      <c r="L663" s="110"/>
      <c r="M663" s="63"/>
      <c r="N663" s="45"/>
      <c r="O663" s="72"/>
    </row>
    <row r="664" spans="1:15">
      <c r="A664" s="58"/>
      <c r="B664" s="429"/>
      <c r="D664" s="67"/>
      <c r="F664" s="45"/>
      <c r="G664" s="63"/>
      <c r="H664" s="63"/>
      <c r="I664" s="63"/>
      <c r="J664" s="110"/>
      <c r="K664" s="63"/>
      <c r="L664" s="110"/>
      <c r="M664" s="63"/>
      <c r="N664" s="45"/>
      <c r="O664" s="72"/>
    </row>
    <row r="665" spans="1:15">
      <c r="A665" s="58"/>
      <c r="B665" s="429"/>
      <c r="D665" s="67"/>
      <c r="F665" s="45"/>
      <c r="G665" s="63"/>
      <c r="H665" s="63"/>
      <c r="I665" s="63"/>
      <c r="J665" s="110"/>
      <c r="K665" s="63"/>
      <c r="L665" s="110"/>
      <c r="M665" s="63"/>
      <c r="N665" s="45"/>
      <c r="O665" s="72"/>
    </row>
    <row r="666" spans="1:15">
      <c r="A666" s="58"/>
      <c r="B666" s="429"/>
      <c r="D666" s="67"/>
      <c r="F666" s="45"/>
      <c r="G666" s="63"/>
      <c r="H666" s="63"/>
      <c r="I666" s="63"/>
      <c r="J666" s="110"/>
      <c r="K666" s="63"/>
      <c r="L666" s="110"/>
      <c r="M666" s="63"/>
      <c r="N666" s="45"/>
      <c r="O666" s="72"/>
    </row>
    <row r="667" spans="1:15">
      <c r="A667" s="58"/>
      <c r="B667" s="429"/>
      <c r="D667" s="67"/>
      <c r="F667" s="45"/>
      <c r="G667" s="63"/>
      <c r="H667" s="63"/>
      <c r="I667" s="63"/>
      <c r="J667" s="110"/>
      <c r="K667" s="63"/>
      <c r="L667" s="110"/>
      <c r="M667" s="63"/>
      <c r="N667" s="45"/>
      <c r="O667" s="72"/>
    </row>
    <row r="668" spans="1:15">
      <c r="A668" s="58"/>
      <c r="B668" s="429"/>
      <c r="D668" s="67"/>
      <c r="F668" s="45"/>
      <c r="G668" s="63"/>
      <c r="H668" s="63"/>
      <c r="I668" s="63"/>
      <c r="J668" s="110"/>
      <c r="K668" s="63"/>
      <c r="L668" s="110"/>
      <c r="M668" s="63"/>
      <c r="N668" s="45"/>
      <c r="O668" s="72"/>
    </row>
    <row r="669" spans="1:15">
      <c r="A669" s="58"/>
      <c r="B669" s="429"/>
      <c r="D669" s="67"/>
      <c r="F669" s="45"/>
      <c r="G669" s="63"/>
      <c r="H669" s="63"/>
      <c r="I669" s="63"/>
      <c r="J669" s="110"/>
      <c r="K669" s="63"/>
      <c r="L669" s="110"/>
      <c r="M669" s="63"/>
      <c r="N669" s="45"/>
      <c r="O669" s="72"/>
    </row>
    <row r="670" spans="1:15">
      <c r="A670" s="58"/>
      <c r="B670" s="429"/>
      <c r="D670" s="67"/>
      <c r="F670" s="45"/>
      <c r="G670" s="63"/>
      <c r="H670" s="63"/>
      <c r="I670" s="63"/>
      <c r="J670" s="110"/>
      <c r="K670" s="63"/>
      <c r="L670" s="110"/>
      <c r="M670" s="63"/>
      <c r="N670" s="45"/>
      <c r="O670" s="72"/>
    </row>
    <row r="671" spans="1:15">
      <c r="A671" s="58"/>
      <c r="B671" s="429"/>
      <c r="D671" s="67"/>
      <c r="F671" s="45"/>
      <c r="G671" s="63"/>
      <c r="H671" s="63"/>
      <c r="I671" s="63"/>
      <c r="J671" s="110"/>
      <c r="K671" s="63"/>
      <c r="L671" s="110"/>
      <c r="M671" s="63"/>
      <c r="N671" s="45"/>
      <c r="O671" s="72"/>
    </row>
    <row r="672" spans="1:15">
      <c r="A672" s="58"/>
      <c r="B672" s="429"/>
      <c r="D672" s="67"/>
      <c r="F672" s="45"/>
      <c r="G672" s="63"/>
      <c r="H672" s="63"/>
      <c r="I672" s="63"/>
      <c r="J672" s="110"/>
      <c r="K672" s="63"/>
      <c r="L672" s="110"/>
      <c r="M672" s="63"/>
      <c r="N672" s="45"/>
      <c r="O672" s="72"/>
    </row>
    <row r="673" spans="1:15">
      <c r="A673" s="58"/>
      <c r="B673" s="429"/>
      <c r="D673" s="67"/>
      <c r="F673" s="45"/>
      <c r="G673" s="63"/>
      <c r="H673" s="63"/>
      <c r="I673" s="63"/>
      <c r="J673" s="110"/>
      <c r="K673" s="63"/>
      <c r="L673" s="110"/>
      <c r="M673" s="63"/>
      <c r="N673" s="45"/>
      <c r="O673" s="72"/>
    </row>
    <row r="674" spans="1:15">
      <c r="A674" s="58"/>
      <c r="B674" s="429"/>
      <c r="D674" s="67"/>
      <c r="F674" s="45"/>
      <c r="G674" s="63"/>
      <c r="H674" s="63"/>
      <c r="I674" s="63"/>
      <c r="J674" s="110"/>
      <c r="K674" s="63"/>
      <c r="L674" s="110"/>
      <c r="M674" s="63"/>
      <c r="N674" s="45"/>
      <c r="O674" s="72"/>
    </row>
    <row r="675" spans="1:15">
      <c r="A675" s="58"/>
      <c r="B675" s="429"/>
      <c r="D675" s="67"/>
      <c r="F675" s="45"/>
      <c r="G675" s="63"/>
      <c r="H675" s="63"/>
      <c r="I675" s="63"/>
      <c r="J675" s="110"/>
      <c r="K675" s="63"/>
      <c r="L675" s="110"/>
      <c r="M675" s="63"/>
      <c r="N675" s="45"/>
      <c r="O675" s="72"/>
    </row>
    <row r="676" spans="1:15">
      <c r="A676" s="58"/>
      <c r="B676" s="429"/>
      <c r="D676" s="67"/>
      <c r="F676" s="45"/>
      <c r="G676" s="63"/>
      <c r="H676" s="63"/>
      <c r="I676" s="63"/>
      <c r="J676" s="110"/>
      <c r="K676" s="63"/>
      <c r="L676" s="110"/>
      <c r="M676" s="63"/>
      <c r="N676" s="45"/>
      <c r="O676" s="72"/>
    </row>
    <row r="677" spans="1:15">
      <c r="A677" s="58"/>
      <c r="B677" s="429"/>
      <c r="D677" s="67"/>
      <c r="F677" s="45"/>
      <c r="G677" s="63"/>
      <c r="H677" s="63"/>
      <c r="I677" s="63"/>
      <c r="J677" s="110"/>
      <c r="K677" s="63"/>
      <c r="L677" s="110"/>
      <c r="M677" s="63"/>
      <c r="N677" s="45"/>
      <c r="O677" s="72"/>
    </row>
    <row r="678" spans="1:15">
      <c r="A678" s="58"/>
      <c r="B678" s="429"/>
      <c r="D678" s="67"/>
      <c r="F678" s="45"/>
      <c r="G678" s="63"/>
      <c r="H678" s="63"/>
      <c r="I678" s="63"/>
      <c r="J678" s="110"/>
      <c r="K678" s="63"/>
      <c r="L678" s="110"/>
      <c r="M678" s="63"/>
      <c r="N678" s="45"/>
      <c r="O678" s="72"/>
    </row>
    <row r="679" spans="1:15">
      <c r="A679" s="58"/>
      <c r="B679" s="429"/>
      <c r="D679" s="67"/>
      <c r="F679" s="45"/>
      <c r="G679" s="63"/>
      <c r="H679" s="63"/>
      <c r="I679" s="63"/>
      <c r="J679" s="110"/>
      <c r="K679" s="63"/>
      <c r="L679" s="110"/>
      <c r="M679" s="63"/>
      <c r="N679" s="45"/>
      <c r="O679" s="72"/>
    </row>
    <row r="680" spans="1:15">
      <c r="A680" s="58"/>
      <c r="B680" s="429"/>
      <c r="D680" s="67"/>
      <c r="F680" s="45"/>
      <c r="G680" s="63"/>
      <c r="H680" s="63"/>
      <c r="I680" s="63"/>
      <c r="J680" s="110"/>
      <c r="K680" s="63"/>
      <c r="L680" s="110"/>
      <c r="M680" s="63"/>
      <c r="N680" s="45"/>
      <c r="O680" s="72"/>
    </row>
    <row r="681" spans="1:15">
      <c r="A681" s="58"/>
      <c r="B681" s="429"/>
      <c r="D681" s="67"/>
      <c r="F681" s="45"/>
      <c r="G681" s="63"/>
      <c r="H681" s="63"/>
      <c r="I681" s="63"/>
      <c r="J681" s="110"/>
      <c r="K681" s="63"/>
      <c r="L681" s="110"/>
      <c r="M681" s="63"/>
      <c r="N681" s="45"/>
      <c r="O681" s="72"/>
    </row>
    <row r="682" spans="1:15">
      <c r="A682" s="58"/>
      <c r="B682" s="429"/>
      <c r="D682" s="67"/>
      <c r="F682" s="45"/>
      <c r="G682" s="63"/>
      <c r="H682" s="63"/>
      <c r="I682" s="63"/>
      <c r="J682" s="110"/>
      <c r="K682" s="63"/>
      <c r="L682" s="110"/>
      <c r="M682" s="63"/>
      <c r="N682" s="45"/>
      <c r="O682" s="72"/>
    </row>
    <row r="683" spans="1:15">
      <c r="A683" s="58"/>
      <c r="B683" s="429"/>
      <c r="D683" s="67"/>
      <c r="F683" s="45"/>
      <c r="G683" s="63"/>
      <c r="H683" s="63"/>
      <c r="I683" s="63"/>
      <c r="J683" s="110"/>
      <c r="K683" s="63"/>
      <c r="L683" s="110"/>
      <c r="M683" s="63"/>
      <c r="N683" s="45"/>
      <c r="O683" s="72"/>
    </row>
    <row r="684" spans="1:15">
      <c r="A684" s="58"/>
      <c r="B684" s="429"/>
      <c r="D684" s="67"/>
      <c r="F684" s="45"/>
      <c r="G684" s="63"/>
      <c r="H684" s="63"/>
      <c r="I684" s="63"/>
      <c r="J684" s="110"/>
      <c r="K684" s="63"/>
      <c r="L684" s="110"/>
      <c r="M684" s="63"/>
      <c r="N684" s="45"/>
      <c r="O684" s="72"/>
    </row>
    <row r="685" spans="1:15">
      <c r="A685" s="58"/>
      <c r="B685" s="429"/>
      <c r="D685" s="67"/>
      <c r="F685" s="45"/>
      <c r="G685" s="63"/>
      <c r="H685" s="63"/>
      <c r="I685" s="63"/>
      <c r="J685" s="110"/>
      <c r="K685" s="63"/>
      <c r="L685" s="110"/>
      <c r="M685" s="63"/>
      <c r="N685" s="45"/>
      <c r="O685" s="72"/>
    </row>
    <row r="686" spans="1:15">
      <c r="A686" s="58"/>
      <c r="B686" s="429"/>
      <c r="D686" s="67"/>
      <c r="F686" s="45"/>
      <c r="G686" s="63"/>
      <c r="H686" s="63"/>
      <c r="I686" s="63"/>
      <c r="J686" s="110"/>
      <c r="K686" s="63"/>
      <c r="L686" s="110"/>
      <c r="M686" s="63"/>
      <c r="N686" s="45"/>
      <c r="O686" s="72"/>
    </row>
    <row r="687" spans="1:15">
      <c r="A687" s="58"/>
      <c r="B687" s="429"/>
      <c r="D687" s="67"/>
      <c r="F687" s="45"/>
      <c r="G687" s="63"/>
      <c r="H687" s="63"/>
      <c r="I687" s="63"/>
      <c r="J687" s="110"/>
      <c r="K687" s="63"/>
      <c r="L687" s="110"/>
      <c r="M687" s="63"/>
      <c r="N687" s="45"/>
      <c r="O687" s="72"/>
    </row>
    <row r="688" spans="1:15">
      <c r="A688" s="58"/>
      <c r="B688" s="429"/>
      <c r="D688" s="67"/>
      <c r="F688" s="45"/>
      <c r="G688" s="63"/>
      <c r="H688" s="63"/>
      <c r="I688" s="63"/>
      <c r="J688" s="110"/>
      <c r="K688" s="63"/>
      <c r="L688" s="110"/>
      <c r="M688" s="63"/>
      <c r="N688" s="45"/>
      <c r="O688" s="72"/>
    </row>
    <row r="689" spans="1:15">
      <c r="A689" s="58"/>
      <c r="B689" s="429"/>
      <c r="D689" s="67"/>
      <c r="F689" s="45"/>
      <c r="G689" s="63"/>
      <c r="H689" s="63"/>
      <c r="I689" s="63"/>
      <c r="J689" s="110"/>
      <c r="K689" s="63"/>
      <c r="L689" s="110"/>
      <c r="M689" s="63"/>
      <c r="N689" s="45"/>
      <c r="O689" s="72"/>
    </row>
    <row r="690" spans="1:15">
      <c r="A690" s="58"/>
      <c r="B690" s="429"/>
      <c r="D690" s="67"/>
      <c r="F690" s="45"/>
      <c r="G690" s="63"/>
      <c r="H690" s="63"/>
      <c r="I690" s="63"/>
      <c r="J690" s="110"/>
      <c r="K690" s="63"/>
      <c r="L690" s="110"/>
      <c r="M690" s="63"/>
      <c r="N690" s="45"/>
      <c r="O690" s="72"/>
    </row>
    <row r="691" spans="1:15">
      <c r="A691" s="58"/>
      <c r="B691" s="429"/>
      <c r="D691" s="67"/>
      <c r="F691" s="45"/>
      <c r="G691" s="63"/>
      <c r="H691" s="63"/>
      <c r="I691" s="63"/>
      <c r="J691" s="110"/>
      <c r="K691" s="63"/>
      <c r="L691" s="110"/>
      <c r="M691" s="63"/>
      <c r="N691" s="45"/>
      <c r="O691" s="72"/>
    </row>
    <row r="692" spans="1:15">
      <c r="A692" s="58"/>
      <c r="B692" s="429"/>
      <c r="D692" s="67"/>
      <c r="F692" s="45"/>
      <c r="G692" s="63"/>
      <c r="H692" s="63"/>
      <c r="I692" s="63"/>
      <c r="J692" s="110"/>
      <c r="K692" s="63"/>
      <c r="L692" s="110"/>
      <c r="M692" s="63"/>
      <c r="N692" s="45"/>
      <c r="O692" s="72"/>
    </row>
    <row r="693" spans="1:15">
      <c r="A693" s="58"/>
      <c r="B693" s="429"/>
      <c r="D693" s="67"/>
      <c r="F693" s="45"/>
      <c r="G693" s="63"/>
      <c r="H693" s="63"/>
      <c r="I693" s="63"/>
      <c r="J693" s="110"/>
      <c r="K693" s="63"/>
      <c r="L693" s="110"/>
      <c r="M693" s="63"/>
      <c r="N693" s="45"/>
      <c r="O693" s="72"/>
    </row>
    <row r="694" spans="1:15">
      <c r="A694" s="58"/>
      <c r="B694" s="429"/>
      <c r="D694" s="67"/>
      <c r="F694" s="45"/>
      <c r="G694" s="63"/>
      <c r="H694" s="63"/>
      <c r="I694" s="63"/>
      <c r="J694" s="110"/>
      <c r="K694" s="63"/>
      <c r="L694" s="110"/>
      <c r="M694" s="63"/>
      <c r="N694" s="45"/>
      <c r="O694" s="72"/>
    </row>
    <row r="695" spans="1:15">
      <c r="A695" s="58"/>
      <c r="B695" s="429"/>
      <c r="D695" s="67"/>
      <c r="F695" s="45"/>
      <c r="G695" s="63"/>
      <c r="H695" s="63"/>
      <c r="I695" s="63"/>
      <c r="J695" s="110"/>
      <c r="K695" s="63"/>
      <c r="L695" s="110"/>
      <c r="M695" s="63"/>
      <c r="N695" s="45"/>
      <c r="O695" s="72"/>
    </row>
    <row r="696" spans="1:15">
      <c r="A696" s="58"/>
      <c r="B696" s="429"/>
      <c r="D696" s="67"/>
      <c r="F696" s="45"/>
      <c r="G696" s="63"/>
      <c r="H696" s="63"/>
      <c r="I696" s="63"/>
      <c r="J696" s="110"/>
      <c r="K696" s="63"/>
      <c r="L696" s="110"/>
      <c r="M696" s="63"/>
      <c r="N696" s="45"/>
      <c r="O696" s="72"/>
    </row>
    <row r="697" spans="1:15">
      <c r="A697" s="58"/>
      <c r="B697" s="429"/>
      <c r="D697" s="67"/>
      <c r="F697" s="45"/>
      <c r="G697" s="63"/>
      <c r="H697" s="63"/>
      <c r="I697" s="63"/>
      <c r="J697" s="110"/>
      <c r="K697" s="63"/>
      <c r="L697" s="110"/>
      <c r="M697" s="63"/>
      <c r="N697" s="45"/>
      <c r="O697" s="72"/>
    </row>
    <row r="698" spans="1:15">
      <c r="A698" s="58"/>
      <c r="B698" s="429"/>
      <c r="D698" s="67"/>
      <c r="F698" s="45"/>
      <c r="G698" s="63"/>
      <c r="H698" s="63"/>
      <c r="I698" s="63"/>
      <c r="J698" s="110"/>
      <c r="K698" s="63"/>
      <c r="L698" s="110"/>
      <c r="M698" s="63"/>
      <c r="N698" s="45"/>
      <c r="O698" s="72"/>
    </row>
    <row r="699" spans="1:15">
      <c r="A699" s="58"/>
      <c r="B699" s="429"/>
      <c r="D699" s="67"/>
      <c r="F699" s="45"/>
      <c r="G699" s="63"/>
      <c r="H699" s="63"/>
      <c r="I699" s="63"/>
      <c r="J699" s="110"/>
      <c r="K699" s="63"/>
      <c r="L699" s="110"/>
      <c r="M699" s="63"/>
      <c r="N699" s="45"/>
      <c r="O699" s="72"/>
    </row>
    <row r="700" spans="1:15">
      <c r="A700" s="58"/>
      <c r="B700" s="429"/>
      <c r="D700" s="67"/>
      <c r="F700" s="45"/>
      <c r="G700" s="63"/>
      <c r="H700" s="63"/>
      <c r="I700" s="63"/>
      <c r="J700" s="110"/>
      <c r="K700" s="63"/>
      <c r="L700" s="110"/>
      <c r="M700" s="63"/>
      <c r="N700" s="45"/>
      <c r="O700" s="72"/>
    </row>
    <row r="701" spans="1:15">
      <c r="A701" s="58"/>
      <c r="B701" s="429"/>
      <c r="D701" s="67"/>
      <c r="F701" s="45"/>
      <c r="G701" s="63"/>
      <c r="H701" s="63"/>
      <c r="I701" s="63"/>
      <c r="J701" s="110"/>
      <c r="K701" s="63"/>
      <c r="L701" s="110"/>
      <c r="M701" s="63"/>
      <c r="N701" s="45"/>
      <c r="O701" s="72"/>
    </row>
    <row r="702" spans="1:15">
      <c r="A702" s="58"/>
      <c r="B702" s="429"/>
      <c r="D702" s="67"/>
      <c r="F702" s="45"/>
      <c r="G702" s="63"/>
      <c r="H702" s="63"/>
      <c r="I702" s="63"/>
      <c r="J702" s="110"/>
      <c r="K702" s="63"/>
      <c r="L702" s="110"/>
      <c r="M702" s="63"/>
      <c r="N702" s="45"/>
      <c r="O702" s="72"/>
    </row>
    <row r="703" spans="1:15">
      <c r="A703" s="58"/>
      <c r="B703" s="429"/>
      <c r="D703" s="67"/>
      <c r="F703" s="45"/>
      <c r="G703" s="63"/>
      <c r="H703" s="63"/>
      <c r="I703" s="63"/>
      <c r="J703" s="110"/>
      <c r="K703" s="63"/>
      <c r="L703" s="110"/>
      <c r="M703" s="63"/>
      <c r="N703" s="45"/>
      <c r="O703" s="72"/>
    </row>
    <row r="704" spans="1:15">
      <c r="A704" s="58"/>
      <c r="B704" s="429"/>
      <c r="D704" s="67"/>
      <c r="F704" s="45"/>
      <c r="G704" s="63"/>
      <c r="H704" s="63"/>
      <c r="I704" s="63"/>
      <c r="J704" s="110"/>
      <c r="K704" s="63"/>
      <c r="L704" s="110"/>
      <c r="M704" s="63"/>
      <c r="N704" s="45"/>
      <c r="O704" s="72"/>
    </row>
    <row r="705" spans="1:15">
      <c r="A705" s="58"/>
      <c r="B705" s="429"/>
      <c r="D705" s="67"/>
      <c r="F705" s="45"/>
      <c r="G705" s="63"/>
      <c r="H705" s="63"/>
      <c r="I705" s="63"/>
      <c r="J705" s="110"/>
      <c r="K705" s="63"/>
      <c r="L705" s="110"/>
      <c r="M705" s="63"/>
      <c r="N705" s="45"/>
      <c r="O705" s="72"/>
    </row>
    <row r="706" spans="1:15">
      <c r="A706" s="58"/>
      <c r="B706" s="429"/>
      <c r="D706" s="67"/>
      <c r="F706" s="45"/>
      <c r="G706" s="63"/>
      <c r="H706" s="63"/>
      <c r="I706" s="63"/>
      <c r="J706" s="110"/>
      <c r="K706" s="63"/>
      <c r="L706" s="110"/>
      <c r="M706" s="63"/>
      <c r="N706" s="45"/>
      <c r="O706" s="72"/>
    </row>
    <row r="707" spans="1:15">
      <c r="A707" s="58"/>
      <c r="B707" s="429"/>
      <c r="D707" s="67"/>
      <c r="F707" s="45"/>
      <c r="G707" s="63"/>
      <c r="H707" s="63"/>
      <c r="I707" s="63"/>
      <c r="J707" s="110"/>
      <c r="K707" s="63"/>
      <c r="L707" s="110"/>
      <c r="M707" s="63"/>
      <c r="N707" s="45"/>
      <c r="O707" s="72"/>
    </row>
    <row r="708" spans="1:15">
      <c r="A708" s="58"/>
      <c r="B708" s="429"/>
      <c r="D708" s="67"/>
      <c r="F708" s="45"/>
      <c r="G708" s="63"/>
      <c r="H708" s="63"/>
      <c r="I708" s="63"/>
      <c r="J708" s="110"/>
      <c r="K708" s="63"/>
      <c r="L708" s="110"/>
      <c r="M708" s="63"/>
      <c r="N708" s="45"/>
      <c r="O708" s="72"/>
    </row>
    <row r="709" spans="1:15">
      <c r="A709" s="58"/>
      <c r="B709" s="429"/>
      <c r="D709" s="67"/>
      <c r="F709" s="45"/>
      <c r="G709" s="63"/>
      <c r="H709" s="63"/>
      <c r="I709" s="63"/>
      <c r="J709" s="110"/>
      <c r="K709" s="63"/>
      <c r="L709" s="110"/>
      <c r="M709" s="63"/>
      <c r="N709" s="45"/>
      <c r="O709" s="72"/>
    </row>
    <row r="710" spans="1:15">
      <c r="A710" s="58"/>
      <c r="B710" s="429"/>
      <c r="D710" s="67"/>
      <c r="F710" s="45"/>
      <c r="G710" s="63"/>
      <c r="H710" s="63"/>
      <c r="I710" s="63"/>
      <c r="J710" s="110"/>
      <c r="K710" s="63"/>
      <c r="L710" s="110"/>
      <c r="M710" s="63"/>
      <c r="N710" s="45"/>
      <c r="O710" s="72"/>
    </row>
    <row r="711" spans="1:15">
      <c r="A711" s="58"/>
      <c r="B711" s="429"/>
      <c r="D711" s="67"/>
      <c r="F711" s="45"/>
      <c r="G711" s="63"/>
      <c r="H711" s="63"/>
      <c r="I711" s="63"/>
      <c r="J711" s="110"/>
      <c r="K711" s="63"/>
      <c r="L711" s="110"/>
      <c r="M711" s="63"/>
      <c r="N711" s="45"/>
      <c r="O711" s="72"/>
    </row>
    <row r="712" spans="1:15">
      <c r="A712" s="58"/>
      <c r="B712" s="429"/>
      <c r="D712" s="67"/>
      <c r="F712" s="45"/>
      <c r="G712" s="63"/>
      <c r="H712" s="63"/>
      <c r="I712" s="63"/>
      <c r="J712" s="110"/>
      <c r="K712" s="63"/>
      <c r="L712" s="110"/>
      <c r="M712" s="63"/>
      <c r="N712" s="45"/>
      <c r="O712" s="72"/>
    </row>
    <row r="713" spans="1:15">
      <c r="A713" s="58"/>
      <c r="B713" s="429"/>
      <c r="D713" s="67"/>
      <c r="F713" s="45"/>
      <c r="G713" s="63"/>
      <c r="H713" s="63"/>
      <c r="I713" s="63"/>
      <c r="J713" s="110"/>
      <c r="K713" s="63"/>
      <c r="L713" s="110"/>
      <c r="M713" s="63"/>
      <c r="N713" s="45"/>
      <c r="O713" s="72"/>
    </row>
    <row r="714" spans="1:15">
      <c r="A714" s="58"/>
      <c r="B714" s="429"/>
      <c r="D714" s="67"/>
      <c r="F714" s="45"/>
      <c r="G714" s="63"/>
      <c r="H714" s="63"/>
      <c r="I714" s="63"/>
      <c r="J714" s="110"/>
      <c r="K714" s="63"/>
      <c r="L714" s="110"/>
      <c r="M714" s="63"/>
      <c r="N714" s="45"/>
      <c r="O714" s="72"/>
    </row>
    <row r="715" spans="1:15">
      <c r="A715" s="58"/>
      <c r="B715" s="429"/>
      <c r="D715" s="67"/>
      <c r="F715" s="45"/>
      <c r="G715" s="63"/>
      <c r="H715" s="63"/>
      <c r="I715" s="63"/>
      <c r="J715" s="110"/>
      <c r="K715" s="63"/>
      <c r="L715" s="110"/>
      <c r="M715" s="63"/>
      <c r="N715" s="45"/>
      <c r="O715" s="72"/>
    </row>
    <row r="716" spans="1:15">
      <c r="A716" s="58"/>
      <c r="B716" s="429"/>
      <c r="D716" s="67"/>
      <c r="F716" s="45"/>
      <c r="G716" s="63"/>
      <c r="H716" s="63"/>
      <c r="I716" s="63"/>
      <c r="J716" s="110"/>
      <c r="K716" s="63"/>
      <c r="L716" s="110"/>
      <c r="M716" s="63"/>
      <c r="N716" s="45"/>
      <c r="O716" s="72"/>
    </row>
    <row r="717" spans="1:15">
      <c r="A717" s="58"/>
      <c r="B717" s="429"/>
      <c r="D717" s="67"/>
      <c r="F717" s="45"/>
      <c r="G717" s="63"/>
      <c r="H717" s="63"/>
      <c r="I717" s="63"/>
      <c r="J717" s="110"/>
      <c r="K717" s="63"/>
      <c r="L717" s="110"/>
      <c r="M717" s="63"/>
      <c r="N717" s="45"/>
      <c r="O717" s="72"/>
    </row>
    <row r="718" spans="1:15">
      <c r="A718" s="58"/>
      <c r="B718" s="429"/>
      <c r="D718" s="67"/>
      <c r="F718" s="45"/>
      <c r="G718" s="63"/>
      <c r="H718" s="63"/>
      <c r="I718" s="63"/>
      <c r="J718" s="110"/>
      <c r="K718" s="63"/>
      <c r="L718" s="110"/>
      <c r="M718" s="63"/>
      <c r="N718" s="45"/>
      <c r="O718" s="72"/>
    </row>
    <row r="719" spans="1:15">
      <c r="A719" s="58"/>
      <c r="B719" s="429"/>
      <c r="D719" s="67"/>
      <c r="F719" s="45"/>
      <c r="G719" s="63"/>
      <c r="H719" s="63"/>
      <c r="I719" s="63"/>
      <c r="J719" s="110"/>
      <c r="K719" s="63"/>
      <c r="L719" s="110"/>
      <c r="M719" s="63"/>
      <c r="N719" s="45"/>
      <c r="O719" s="72"/>
    </row>
    <row r="720" spans="1:15">
      <c r="A720" s="58"/>
      <c r="B720" s="429"/>
      <c r="D720" s="67"/>
      <c r="F720" s="45"/>
      <c r="G720" s="63"/>
      <c r="H720" s="63"/>
      <c r="I720" s="63"/>
      <c r="J720" s="110"/>
      <c r="K720" s="63"/>
      <c r="L720" s="110"/>
      <c r="M720" s="63"/>
      <c r="N720" s="45"/>
      <c r="O720" s="72"/>
    </row>
    <row r="721" spans="1:15">
      <c r="A721" s="58"/>
      <c r="B721" s="429"/>
      <c r="D721" s="67"/>
      <c r="F721" s="45"/>
      <c r="G721" s="63"/>
      <c r="H721" s="63"/>
      <c r="I721" s="63"/>
      <c r="J721" s="110"/>
      <c r="K721" s="63"/>
      <c r="L721" s="110"/>
      <c r="M721" s="63"/>
      <c r="N721" s="45"/>
      <c r="O721" s="72"/>
    </row>
    <row r="722" spans="1:15">
      <c r="A722" s="58"/>
      <c r="B722" s="429"/>
      <c r="D722" s="67"/>
      <c r="F722" s="45"/>
      <c r="G722" s="63"/>
      <c r="H722" s="63"/>
      <c r="I722" s="63"/>
      <c r="J722" s="110"/>
      <c r="K722" s="63"/>
      <c r="L722" s="110"/>
      <c r="M722" s="63"/>
      <c r="N722" s="45"/>
      <c r="O722" s="72"/>
    </row>
    <row r="723" spans="1:15">
      <c r="A723" s="58"/>
      <c r="B723" s="429"/>
      <c r="D723" s="67"/>
      <c r="F723" s="45"/>
      <c r="G723" s="63"/>
      <c r="H723" s="63"/>
      <c r="I723" s="63"/>
      <c r="J723" s="110"/>
      <c r="K723" s="63"/>
      <c r="L723" s="110"/>
      <c r="M723" s="63"/>
      <c r="N723" s="45"/>
      <c r="O723" s="72"/>
    </row>
    <row r="724" spans="1:15">
      <c r="A724" s="58"/>
      <c r="B724" s="429"/>
      <c r="D724" s="67"/>
      <c r="F724" s="45"/>
      <c r="G724" s="63"/>
      <c r="H724" s="63"/>
      <c r="I724" s="63"/>
      <c r="J724" s="110"/>
      <c r="K724" s="63"/>
      <c r="L724" s="110"/>
      <c r="M724" s="63"/>
      <c r="N724" s="45"/>
      <c r="O724" s="72"/>
    </row>
    <row r="725" spans="1:15">
      <c r="A725" s="58"/>
      <c r="B725" s="429"/>
      <c r="D725" s="67"/>
      <c r="F725" s="45"/>
      <c r="G725" s="63"/>
      <c r="H725" s="63"/>
      <c r="I725" s="63"/>
      <c r="J725" s="110"/>
      <c r="K725" s="63"/>
      <c r="L725" s="110"/>
      <c r="M725" s="63"/>
      <c r="N725" s="45"/>
      <c r="O725" s="72"/>
    </row>
    <row r="726" spans="1:15">
      <c r="A726" s="58"/>
      <c r="B726" s="429"/>
      <c r="D726" s="67"/>
      <c r="F726" s="45"/>
      <c r="G726" s="63"/>
      <c r="H726" s="63"/>
      <c r="I726" s="63"/>
      <c r="J726" s="110"/>
      <c r="K726" s="63"/>
      <c r="L726" s="110"/>
      <c r="M726" s="63"/>
      <c r="N726" s="45"/>
      <c r="O726" s="72"/>
    </row>
    <row r="727" spans="1:15">
      <c r="A727" s="58"/>
      <c r="B727" s="429"/>
      <c r="D727" s="67"/>
      <c r="F727" s="45"/>
      <c r="G727" s="63"/>
      <c r="H727" s="63"/>
      <c r="I727" s="63"/>
      <c r="J727" s="110"/>
      <c r="K727" s="63"/>
      <c r="L727" s="110"/>
      <c r="M727" s="63"/>
      <c r="N727" s="45"/>
      <c r="O727" s="72"/>
    </row>
    <row r="728" spans="1:15">
      <c r="A728" s="58"/>
      <c r="B728" s="429"/>
      <c r="D728" s="67"/>
      <c r="F728" s="45"/>
      <c r="G728" s="63"/>
      <c r="H728" s="63"/>
      <c r="I728" s="63"/>
      <c r="J728" s="110"/>
      <c r="K728" s="63"/>
      <c r="L728" s="110"/>
      <c r="M728" s="63"/>
      <c r="N728" s="45"/>
      <c r="O728" s="72"/>
    </row>
    <row r="729" spans="1:15">
      <c r="A729" s="58"/>
      <c r="B729" s="429"/>
      <c r="D729" s="67"/>
      <c r="F729" s="45"/>
      <c r="G729" s="63"/>
      <c r="H729" s="63"/>
      <c r="I729" s="63"/>
      <c r="J729" s="110"/>
      <c r="K729" s="63"/>
      <c r="L729" s="110"/>
      <c r="M729" s="63"/>
      <c r="N729" s="45"/>
      <c r="O729" s="72"/>
    </row>
    <row r="730" spans="1:15">
      <c r="A730" s="58"/>
      <c r="B730" s="429"/>
      <c r="D730" s="67"/>
      <c r="F730" s="45"/>
      <c r="G730" s="63"/>
      <c r="H730" s="63"/>
      <c r="I730" s="63"/>
      <c r="J730" s="110"/>
      <c r="K730" s="63"/>
      <c r="L730" s="110"/>
      <c r="M730" s="63"/>
      <c r="N730" s="45"/>
      <c r="O730" s="72"/>
    </row>
    <row r="731" spans="1:15">
      <c r="A731" s="58"/>
      <c r="B731" s="429"/>
      <c r="D731" s="67"/>
      <c r="F731" s="45"/>
      <c r="G731" s="63"/>
      <c r="H731" s="63"/>
      <c r="I731" s="63"/>
      <c r="J731" s="110"/>
      <c r="K731" s="63"/>
      <c r="L731" s="110"/>
      <c r="M731" s="63"/>
      <c r="N731" s="45"/>
      <c r="O731" s="72"/>
    </row>
    <row r="732" spans="1:15">
      <c r="A732" s="58"/>
      <c r="B732" s="429"/>
      <c r="D732" s="67"/>
      <c r="F732" s="45"/>
      <c r="G732" s="63"/>
      <c r="H732" s="63"/>
      <c r="I732" s="63"/>
      <c r="J732" s="110"/>
      <c r="K732" s="63"/>
      <c r="L732" s="110"/>
      <c r="M732" s="63"/>
      <c r="N732" s="45"/>
      <c r="O732" s="72"/>
    </row>
    <row r="733" spans="1:15">
      <c r="A733" s="58"/>
      <c r="B733" s="429"/>
      <c r="D733" s="67"/>
      <c r="F733" s="45"/>
      <c r="G733" s="63"/>
      <c r="H733" s="63"/>
      <c r="I733" s="63"/>
      <c r="J733" s="110"/>
      <c r="K733" s="63"/>
      <c r="L733" s="110"/>
      <c r="M733" s="63"/>
      <c r="N733" s="45"/>
      <c r="O733" s="72"/>
    </row>
    <row r="734" spans="1:15">
      <c r="A734" s="58"/>
      <c r="B734" s="429"/>
      <c r="D734" s="67"/>
      <c r="F734" s="45"/>
      <c r="G734" s="63"/>
      <c r="H734" s="63"/>
      <c r="I734" s="63"/>
      <c r="J734" s="110"/>
      <c r="K734" s="63"/>
      <c r="L734" s="110"/>
      <c r="M734" s="63"/>
      <c r="N734" s="45"/>
      <c r="O734" s="72"/>
    </row>
    <row r="735" spans="1:15">
      <c r="A735" s="58"/>
      <c r="B735" s="429"/>
      <c r="D735" s="67"/>
      <c r="F735" s="45"/>
      <c r="G735" s="63"/>
      <c r="H735" s="63"/>
      <c r="I735" s="63"/>
      <c r="J735" s="110"/>
      <c r="K735" s="63"/>
      <c r="L735" s="110"/>
      <c r="M735" s="63"/>
      <c r="N735" s="45"/>
      <c r="O735" s="72"/>
    </row>
    <row r="736" spans="1:15">
      <c r="A736" s="58"/>
      <c r="B736" s="429"/>
      <c r="D736" s="67"/>
      <c r="F736" s="45"/>
      <c r="G736" s="63"/>
      <c r="H736" s="63"/>
      <c r="I736" s="63"/>
      <c r="J736" s="110"/>
      <c r="K736" s="63"/>
      <c r="L736" s="110"/>
      <c r="M736" s="63"/>
      <c r="N736" s="45"/>
      <c r="O736" s="72"/>
    </row>
    <row r="737" spans="1:15">
      <c r="A737" s="58"/>
      <c r="B737" s="429"/>
      <c r="D737" s="67"/>
      <c r="F737" s="45"/>
      <c r="G737" s="63"/>
      <c r="H737" s="63"/>
      <c r="I737" s="63"/>
      <c r="J737" s="110"/>
      <c r="K737" s="63"/>
      <c r="L737" s="110"/>
      <c r="M737" s="63"/>
      <c r="N737" s="45"/>
      <c r="O737" s="72"/>
    </row>
    <row r="738" spans="1:15">
      <c r="A738" s="58"/>
      <c r="B738" s="429"/>
      <c r="D738" s="67"/>
      <c r="F738" s="45"/>
      <c r="G738" s="63"/>
      <c r="H738" s="63"/>
      <c r="I738" s="63"/>
      <c r="J738" s="110"/>
      <c r="K738" s="63"/>
      <c r="L738" s="110"/>
      <c r="M738" s="63"/>
      <c r="N738" s="45"/>
      <c r="O738" s="72"/>
    </row>
    <row r="739" spans="1:15">
      <c r="A739" s="58"/>
      <c r="B739" s="429"/>
      <c r="D739" s="67"/>
      <c r="F739" s="45"/>
      <c r="G739" s="63"/>
      <c r="H739" s="63"/>
      <c r="I739" s="63"/>
      <c r="J739" s="110"/>
      <c r="K739" s="63"/>
      <c r="L739" s="110"/>
      <c r="M739" s="63"/>
      <c r="N739" s="45"/>
      <c r="O739" s="72"/>
    </row>
    <row r="740" spans="1:15">
      <c r="A740" s="58"/>
      <c r="B740" s="429"/>
      <c r="D740" s="67"/>
      <c r="F740" s="45"/>
      <c r="G740" s="63"/>
      <c r="H740" s="63"/>
      <c r="I740" s="63"/>
      <c r="J740" s="110"/>
      <c r="K740" s="63"/>
      <c r="L740" s="110"/>
      <c r="M740" s="63"/>
      <c r="N740" s="45"/>
      <c r="O740" s="72"/>
    </row>
    <row r="741" spans="1:15">
      <c r="A741" s="58"/>
      <c r="B741" s="429"/>
      <c r="D741" s="67"/>
      <c r="F741" s="45"/>
      <c r="G741" s="63"/>
      <c r="H741" s="63"/>
      <c r="I741" s="63"/>
      <c r="J741" s="110"/>
      <c r="K741" s="63"/>
      <c r="L741" s="110"/>
      <c r="M741" s="63"/>
      <c r="N741" s="45"/>
      <c r="O741" s="72"/>
    </row>
    <row r="742" spans="1:15">
      <c r="A742" s="58"/>
      <c r="B742" s="429"/>
      <c r="D742" s="67"/>
      <c r="F742" s="45"/>
      <c r="G742" s="63"/>
      <c r="H742" s="63"/>
      <c r="I742" s="63"/>
      <c r="J742" s="110"/>
      <c r="K742" s="63"/>
      <c r="L742" s="110"/>
      <c r="M742" s="63"/>
      <c r="N742" s="45"/>
      <c r="O742" s="72"/>
    </row>
    <row r="743" spans="1:15">
      <c r="A743" s="58"/>
      <c r="B743" s="429"/>
      <c r="D743" s="67"/>
      <c r="F743" s="45"/>
      <c r="G743" s="63"/>
      <c r="H743" s="63"/>
      <c r="I743" s="63"/>
      <c r="J743" s="110"/>
      <c r="K743" s="63"/>
      <c r="L743" s="110"/>
      <c r="M743" s="63"/>
      <c r="N743" s="45"/>
      <c r="O743" s="72"/>
    </row>
    <row r="744" spans="1:15">
      <c r="A744" s="58"/>
      <c r="B744" s="429"/>
      <c r="D744" s="67"/>
      <c r="F744" s="45"/>
      <c r="G744" s="63"/>
      <c r="H744" s="63"/>
      <c r="I744" s="63"/>
      <c r="J744" s="110"/>
      <c r="K744" s="63"/>
      <c r="L744" s="110"/>
      <c r="M744" s="63"/>
      <c r="N744" s="45"/>
      <c r="O744" s="72"/>
    </row>
    <row r="745" spans="1:15">
      <c r="A745" s="58"/>
      <c r="B745" s="429"/>
      <c r="D745" s="67"/>
      <c r="F745" s="45"/>
      <c r="G745" s="63"/>
      <c r="H745" s="63"/>
      <c r="I745" s="63"/>
      <c r="J745" s="110"/>
      <c r="K745" s="63"/>
      <c r="L745" s="110"/>
      <c r="M745" s="63"/>
      <c r="N745" s="45"/>
      <c r="O745" s="72"/>
    </row>
    <row r="746" spans="1:15">
      <c r="A746" s="58"/>
      <c r="B746" s="429"/>
      <c r="D746" s="67"/>
      <c r="F746" s="45"/>
      <c r="G746" s="63"/>
      <c r="H746" s="63"/>
      <c r="I746" s="63"/>
      <c r="J746" s="110"/>
      <c r="K746" s="63"/>
      <c r="L746" s="110"/>
      <c r="M746" s="63"/>
      <c r="N746" s="45"/>
      <c r="O746" s="72"/>
    </row>
    <row r="747" spans="1:15">
      <c r="A747" s="58"/>
      <c r="B747" s="429"/>
      <c r="D747" s="67"/>
      <c r="F747" s="45"/>
      <c r="G747" s="63"/>
      <c r="H747" s="63"/>
      <c r="I747" s="63"/>
      <c r="J747" s="110"/>
      <c r="K747" s="63"/>
      <c r="L747" s="110"/>
      <c r="M747" s="63"/>
      <c r="N747" s="45"/>
      <c r="O747" s="72"/>
    </row>
    <row r="748" spans="1:15">
      <c r="A748" s="58"/>
      <c r="B748" s="429"/>
      <c r="D748" s="67"/>
      <c r="F748" s="45"/>
      <c r="G748" s="63"/>
      <c r="H748" s="63"/>
      <c r="I748" s="63"/>
      <c r="J748" s="110"/>
      <c r="K748" s="63"/>
      <c r="L748" s="110"/>
      <c r="M748" s="63"/>
      <c r="N748" s="45"/>
      <c r="O748" s="72"/>
    </row>
    <row r="749" spans="1:15">
      <c r="A749" s="58"/>
      <c r="B749" s="429"/>
      <c r="D749" s="67"/>
      <c r="F749" s="45"/>
      <c r="G749" s="63"/>
      <c r="H749" s="63"/>
      <c r="I749" s="63"/>
      <c r="J749" s="110"/>
      <c r="K749" s="63"/>
      <c r="L749" s="110"/>
      <c r="M749" s="63"/>
      <c r="N749" s="45"/>
      <c r="O749" s="72"/>
    </row>
    <row r="750" spans="1:15">
      <c r="A750" s="58"/>
      <c r="B750" s="429"/>
      <c r="D750" s="67"/>
      <c r="F750" s="45"/>
      <c r="G750" s="63"/>
      <c r="H750" s="63"/>
      <c r="I750" s="63"/>
      <c r="J750" s="110"/>
      <c r="K750" s="63"/>
      <c r="L750" s="110"/>
      <c r="M750" s="63"/>
      <c r="N750" s="45"/>
      <c r="O750" s="72"/>
    </row>
    <row r="751" spans="1:15">
      <c r="A751" s="58"/>
      <c r="B751" s="429"/>
      <c r="D751" s="67"/>
      <c r="F751" s="45"/>
      <c r="G751" s="63"/>
      <c r="H751" s="63"/>
      <c r="I751" s="63"/>
      <c r="J751" s="110"/>
      <c r="K751" s="63"/>
      <c r="L751" s="110"/>
      <c r="M751" s="63"/>
      <c r="N751" s="45"/>
      <c r="O751" s="72"/>
    </row>
    <row r="752" spans="1:15">
      <c r="A752" s="58"/>
      <c r="B752" s="429"/>
      <c r="D752" s="67"/>
      <c r="F752" s="45"/>
      <c r="G752" s="63"/>
      <c r="H752" s="63"/>
      <c r="I752" s="63"/>
      <c r="J752" s="110"/>
      <c r="K752" s="63"/>
      <c r="L752" s="110"/>
      <c r="M752" s="63"/>
      <c r="N752" s="45"/>
      <c r="O752" s="72"/>
    </row>
    <row r="753" spans="1:15">
      <c r="A753" s="58"/>
      <c r="B753" s="429"/>
      <c r="D753" s="67"/>
      <c r="F753" s="45"/>
      <c r="G753" s="63"/>
      <c r="H753" s="63"/>
      <c r="I753" s="63"/>
      <c r="J753" s="110"/>
      <c r="K753" s="63"/>
      <c r="L753" s="110"/>
      <c r="M753" s="63"/>
      <c r="N753" s="45"/>
      <c r="O753" s="72"/>
    </row>
    <row r="754" spans="1:15">
      <c r="A754" s="58"/>
      <c r="B754" s="429"/>
      <c r="D754" s="67"/>
      <c r="F754" s="45"/>
      <c r="G754" s="63"/>
      <c r="H754" s="63"/>
      <c r="I754" s="63"/>
      <c r="J754" s="110"/>
      <c r="K754" s="63"/>
      <c r="L754" s="110"/>
      <c r="M754" s="63"/>
      <c r="N754" s="45"/>
      <c r="O754" s="72"/>
    </row>
    <row r="755" spans="1:15">
      <c r="A755" s="58"/>
      <c r="B755" s="429"/>
      <c r="D755" s="67"/>
      <c r="F755" s="45"/>
      <c r="G755" s="63"/>
      <c r="H755" s="63"/>
      <c r="I755" s="63"/>
      <c r="J755" s="110"/>
      <c r="K755" s="63"/>
      <c r="L755" s="110"/>
      <c r="M755" s="63"/>
      <c r="N755" s="45"/>
      <c r="O755" s="72"/>
    </row>
    <row r="756" spans="1:15">
      <c r="A756" s="58"/>
      <c r="B756" s="429"/>
      <c r="D756" s="67"/>
      <c r="F756" s="45"/>
      <c r="G756" s="63"/>
      <c r="H756" s="63"/>
      <c r="I756" s="63"/>
      <c r="J756" s="110"/>
      <c r="K756" s="63"/>
      <c r="L756" s="110"/>
      <c r="M756" s="63"/>
      <c r="N756" s="45"/>
      <c r="O756" s="72"/>
    </row>
    <row r="757" spans="1:15">
      <c r="A757" s="58"/>
      <c r="B757" s="429"/>
      <c r="D757" s="67"/>
      <c r="F757" s="45"/>
      <c r="G757" s="63"/>
      <c r="H757" s="63"/>
      <c r="I757" s="63"/>
      <c r="J757" s="110"/>
      <c r="K757" s="63"/>
      <c r="L757" s="110"/>
      <c r="M757" s="63"/>
      <c r="N757" s="45"/>
      <c r="O757" s="72"/>
    </row>
    <row r="758" spans="1:15">
      <c r="A758" s="58"/>
      <c r="B758" s="429"/>
      <c r="D758" s="67"/>
      <c r="F758" s="45"/>
      <c r="G758" s="63"/>
      <c r="H758" s="63"/>
      <c r="I758" s="63"/>
      <c r="J758" s="110"/>
      <c r="K758" s="63"/>
      <c r="L758" s="110"/>
      <c r="M758" s="63"/>
      <c r="N758" s="45"/>
      <c r="O758" s="72"/>
    </row>
    <row r="759" spans="1:15">
      <c r="A759" s="58"/>
      <c r="B759" s="429"/>
      <c r="D759" s="67"/>
      <c r="F759" s="45"/>
      <c r="G759" s="63"/>
      <c r="H759" s="63"/>
      <c r="I759" s="63"/>
      <c r="J759" s="110"/>
      <c r="K759" s="63"/>
      <c r="L759" s="110"/>
      <c r="M759" s="63"/>
      <c r="N759" s="45"/>
      <c r="O759" s="72"/>
    </row>
    <row r="760" spans="1:15">
      <c r="A760" s="58"/>
      <c r="B760" s="429"/>
      <c r="D760" s="67"/>
      <c r="F760" s="45"/>
      <c r="G760" s="63"/>
      <c r="H760" s="63"/>
      <c r="I760" s="63"/>
      <c r="J760" s="110"/>
      <c r="K760" s="63"/>
      <c r="L760" s="110"/>
      <c r="M760" s="63"/>
      <c r="N760" s="45"/>
      <c r="O760" s="72"/>
    </row>
    <row r="761" spans="1:15">
      <c r="A761" s="58"/>
      <c r="B761" s="429"/>
      <c r="D761" s="67"/>
      <c r="F761" s="45"/>
      <c r="G761" s="63"/>
      <c r="H761" s="63"/>
      <c r="I761" s="63"/>
      <c r="J761" s="110"/>
      <c r="K761" s="63"/>
      <c r="L761" s="110"/>
      <c r="M761" s="63"/>
      <c r="N761" s="45"/>
      <c r="O761" s="72"/>
    </row>
    <row r="762" spans="1:15">
      <c r="A762" s="58"/>
      <c r="B762" s="429"/>
      <c r="D762" s="67"/>
      <c r="F762" s="45"/>
      <c r="G762" s="63"/>
      <c r="H762" s="63"/>
      <c r="I762" s="63"/>
      <c r="J762" s="110"/>
      <c r="K762" s="63"/>
      <c r="L762" s="110"/>
      <c r="M762" s="63"/>
      <c r="N762" s="45"/>
      <c r="O762" s="72"/>
    </row>
    <row r="763" spans="1:15">
      <c r="A763" s="58"/>
      <c r="B763" s="429"/>
      <c r="D763" s="67"/>
      <c r="F763" s="45"/>
      <c r="G763" s="63"/>
      <c r="H763" s="63"/>
      <c r="I763" s="63"/>
      <c r="J763" s="110"/>
      <c r="K763" s="63"/>
      <c r="L763" s="110"/>
      <c r="M763" s="63"/>
      <c r="N763" s="45"/>
      <c r="O763" s="72"/>
    </row>
    <row r="764" spans="1:15">
      <c r="A764" s="58"/>
      <c r="B764" s="429"/>
      <c r="D764" s="67"/>
      <c r="F764" s="45"/>
      <c r="G764" s="63"/>
      <c r="H764" s="63"/>
      <c r="I764" s="63"/>
      <c r="J764" s="110"/>
      <c r="K764" s="63"/>
      <c r="L764" s="110"/>
      <c r="M764" s="63"/>
      <c r="N764" s="45"/>
      <c r="O764" s="72"/>
    </row>
    <row r="765" spans="1:15">
      <c r="A765" s="58"/>
      <c r="B765" s="429"/>
      <c r="D765" s="67"/>
      <c r="F765" s="45"/>
      <c r="G765" s="63"/>
      <c r="H765" s="63"/>
      <c r="I765" s="63"/>
      <c r="J765" s="110"/>
      <c r="K765" s="63"/>
      <c r="L765" s="110"/>
      <c r="M765" s="63"/>
      <c r="N765" s="45"/>
      <c r="O765" s="72"/>
    </row>
    <row r="766" spans="1:15">
      <c r="A766" s="58"/>
      <c r="B766" s="429"/>
      <c r="D766" s="67"/>
      <c r="F766" s="45"/>
      <c r="G766" s="63"/>
      <c r="H766" s="63"/>
      <c r="I766" s="63"/>
      <c r="J766" s="110"/>
      <c r="K766" s="63"/>
      <c r="L766" s="110"/>
      <c r="M766" s="63"/>
      <c r="N766" s="45"/>
      <c r="O766" s="72"/>
    </row>
    <row r="767" spans="1:15">
      <c r="A767" s="58"/>
      <c r="B767" s="429"/>
      <c r="D767" s="67"/>
      <c r="F767" s="45"/>
      <c r="G767" s="63"/>
      <c r="H767" s="63"/>
      <c r="I767" s="63"/>
      <c r="J767" s="110"/>
      <c r="K767" s="63"/>
      <c r="L767" s="110"/>
      <c r="M767" s="63"/>
      <c r="N767" s="45"/>
      <c r="O767" s="72"/>
    </row>
    <row r="768" spans="1:15">
      <c r="A768" s="58"/>
      <c r="B768" s="429"/>
      <c r="D768" s="67"/>
      <c r="F768" s="45"/>
      <c r="G768" s="63"/>
      <c r="H768" s="63"/>
      <c r="I768" s="63"/>
      <c r="J768" s="110"/>
      <c r="K768" s="63"/>
      <c r="L768" s="110"/>
      <c r="M768" s="63"/>
      <c r="N768" s="45"/>
      <c r="O768" s="72"/>
    </row>
    <row r="769" spans="1:15">
      <c r="A769" s="58"/>
      <c r="B769" s="429"/>
      <c r="D769" s="67"/>
      <c r="F769" s="45"/>
      <c r="G769" s="63"/>
      <c r="H769" s="63"/>
      <c r="I769" s="63"/>
      <c r="J769" s="110"/>
      <c r="K769" s="63"/>
      <c r="L769" s="110"/>
      <c r="M769" s="63"/>
      <c r="N769" s="45"/>
      <c r="O769" s="72"/>
    </row>
    <row r="770" spans="1:15">
      <c r="A770" s="58"/>
      <c r="B770" s="429"/>
      <c r="D770" s="67"/>
      <c r="F770" s="45"/>
      <c r="G770" s="63"/>
      <c r="H770" s="63"/>
      <c r="I770" s="63"/>
      <c r="J770" s="110"/>
      <c r="K770" s="63"/>
      <c r="L770" s="110"/>
      <c r="M770" s="63"/>
      <c r="N770" s="45"/>
      <c r="O770" s="72"/>
    </row>
    <row r="771" spans="1:15">
      <c r="A771" s="58"/>
      <c r="B771" s="429"/>
      <c r="D771" s="67"/>
      <c r="F771" s="45"/>
      <c r="G771" s="63"/>
      <c r="H771" s="63"/>
      <c r="I771" s="63"/>
      <c r="J771" s="110"/>
      <c r="K771" s="63"/>
      <c r="L771" s="110"/>
      <c r="M771" s="63"/>
      <c r="N771" s="45"/>
      <c r="O771" s="72"/>
    </row>
    <row r="772" spans="1:15">
      <c r="A772" s="58"/>
      <c r="B772" s="429"/>
      <c r="D772" s="67"/>
      <c r="F772" s="45"/>
      <c r="G772" s="63"/>
      <c r="H772" s="63"/>
      <c r="I772" s="63"/>
      <c r="J772" s="110"/>
      <c r="K772" s="63"/>
      <c r="L772" s="110"/>
      <c r="M772" s="63"/>
      <c r="N772" s="45"/>
      <c r="O772" s="72"/>
    </row>
    <row r="773" spans="1:15">
      <c r="A773" s="58"/>
      <c r="B773" s="429"/>
      <c r="D773" s="67"/>
      <c r="F773" s="45"/>
      <c r="G773" s="63"/>
      <c r="H773" s="63"/>
      <c r="I773" s="63"/>
      <c r="J773" s="110"/>
      <c r="K773" s="63"/>
      <c r="L773" s="110"/>
      <c r="M773" s="63"/>
      <c r="N773" s="45"/>
      <c r="O773" s="72"/>
    </row>
    <row r="774" spans="1:15">
      <c r="A774" s="58"/>
      <c r="B774" s="429"/>
      <c r="D774" s="67"/>
      <c r="F774" s="45"/>
      <c r="G774" s="63"/>
      <c r="H774" s="63"/>
      <c r="I774" s="63"/>
      <c r="J774" s="110"/>
      <c r="K774" s="63"/>
      <c r="L774" s="110"/>
      <c r="M774" s="63"/>
      <c r="N774" s="45"/>
      <c r="O774" s="72"/>
    </row>
    <row r="775" spans="1:15">
      <c r="A775" s="58"/>
      <c r="B775" s="429"/>
      <c r="D775" s="67"/>
      <c r="F775" s="45"/>
      <c r="G775" s="63"/>
      <c r="H775" s="63"/>
      <c r="I775" s="63"/>
      <c r="J775" s="110"/>
      <c r="K775" s="63"/>
      <c r="L775" s="110"/>
      <c r="M775" s="63"/>
      <c r="N775" s="45"/>
      <c r="O775" s="72"/>
    </row>
    <row r="776" spans="1:15">
      <c r="A776" s="58"/>
      <c r="B776" s="429"/>
      <c r="D776" s="67"/>
      <c r="F776" s="45"/>
      <c r="G776" s="63"/>
      <c r="H776" s="63"/>
      <c r="I776" s="63"/>
      <c r="J776" s="110"/>
      <c r="K776" s="63"/>
      <c r="L776" s="110"/>
      <c r="M776" s="63"/>
      <c r="N776" s="45"/>
      <c r="O776" s="72"/>
    </row>
    <row r="777" spans="1:15">
      <c r="A777" s="58"/>
      <c r="B777" s="429"/>
      <c r="D777" s="67"/>
      <c r="F777" s="45"/>
      <c r="G777" s="63"/>
      <c r="H777" s="63"/>
      <c r="I777" s="63"/>
      <c r="J777" s="110"/>
      <c r="K777" s="63"/>
      <c r="L777" s="110"/>
      <c r="M777" s="63"/>
      <c r="N777" s="45"/>
      <c r="O777" s="72"/>
    </row>
    <row r="778" spans="1:15">
      <c r="A778" s="58"/>
      <c r="B778" s="429"/>
      <c r="D778" s="67"/>
      <c r="F778" s="45"/>
      <c r="G778" s="63"/>
      <c r="H778" s="63"/>
      <c r="I778" s="63"/>
      <c r="J778" s="110"/>
      <c r="K778" s="63"/>
      <c r="L778" s="110"/>
      <c r="M778" s="63"/>
      <c r="N778" s="45"/>
      <c r="O778" s="72"/>
    </row>
    <row r="779" spans="1:15">
      <c r="A779" s="58"/>
      <c r="B779" s="429"/>
      <c r="D779" s="67"/>
      <c r="F779" s="45"/>
      <c r="G779" s="63"/>
      <c r="H779" s="63"/>
      <c r="I779" s="63"/>
      <c r="J779" s="110"/>
      <c r="K779" s="63"/>
      <c r="L779" s="110"/>
      <c r="M779" s="63"/>
      <c r="N779" s="45"/>
      <c r="O779" s="72"/>
    </row>
    <row r="780" spans="1:15">
      <c r="A780" s="58"/>
      <c r="B780" s="429"/>
      <c r="D780" s="67"/>
      <c r="F780" s="45"/>
      <c r="G780" s="63"/>
      <c r="H780" s="63"/>
      <c r="I780" s="63"/>
      <c r="J780" s="110"/>
      <c r="K780" s="63"/>
      <c r="L780" s="110"/>
      <c r="M780" s="63"/>
      <c r="N780" s="45"/>
      <c r="O780" s="72"/>
    </row>
    <row r="781" spans="1:15">
      <c r="A781" s="58"/>
      <c r="B781" s="429"/>
      <c r="D781" s="67"/>
      <c r="F781" s="45"/>
      <c r="G781" s="63"/>
      <c r="H781" s="63"/>
      <c r="I781" s="63"/>
      <c r="J781" s="110"/>
      <c r="K781" s="63"/>
      <c r="L781" s="110"/>
      <c r="M781" s="63"/>
      <c r="N781" s="45"/>
      <c r="O781" s="72"/>
    </row>
    <row r="782" spans="1:15">
      <c r="A782" s="58"/>
      <c r="B782" s="429"/>
      <c r="D782" s="67"/>
      <c r="F782" s="45"/>
      <c r="G782" s="63"/>
      <c r="H782" s="63"/>
      <c r="I782" s="63"/>
      <c r="J782" s="110"/>
      <c r="K782" s="63"/>
      <c r="L782" s="110"/>
      <c r="M782" s="63"/>
      <c r="N782" s="45"/>
      <c r="O782" s="72"/>
    </row>
    <row r="783" spans="1:15">
      <c r="A783" s="58"/>
      <c r="B783" s="429"/>
      <c r="D783" s="67"/>
      <c r="F783" s="45"/>
      <c r="G783" s="63"/>
      <c r="H783" s="63"/>
      <c r="I783" s="63"/>
      <c r="J783" s="110"/>
      <c r="K783" s="63"/>
      <c r="L783" s="110"/>
      <c r="M783" s="63"/>
      <c r="N783" s="45"/>
      <c r="O783" s="72"/>
    </row>
    <row r="784" spans="1:15">
      <c r="A784" s="58"/>
      <c r="B784" s="429"/>
      <c r="D784" s="67"/>
      <c r="F784" s="45"/>
      <c r="G784" s="63"/>
      <c r="H784" s="63"/>
      <c r="I784" s="63"/>
      <c r="J784" s="110"/>
      <c r="K784" s="63"/>
      <c r="L784" s="110"/>
      <c r="M784" s="63"/>
      <c r="N784" s="45"/>
      <c r="O784" s="72"/>
    </row>
    <row r="785" spans="1:15">
      <c r="A785" s="58"/>
      <c r="B785" s="429"/>
      <c r="D785" s="67"/>
      <c r="F785" s="45"/>
      <c r="G785" s="63"/>
      <c r="H785" s="63"/>
      <c r="I785" s="63"/>
      <c r="J785" s="110"/>
      <c r="K785" s="63"/>
      <c r="L785" s="110"/>
      <c r="M785" s="63"/>
      <c r="N785" s="45"/>
      <c r="O785" s="72"/>
    </row>
    <row r="786" spans="1:15">
      <c r="A786" s="58"/>
      <c r="B786" s="429"/>
      <c r="D786" s="67"/>
      <c r="F786" s="45"/>
      <c r="G786" s="63"/>
      <c r="H786" s="63"/>
      <c r="I786" s="63"/>
      <c r="J786" s="110"/>
      <c r="K786" s="63"/>
      <c r="L786" s="110"/>
      <c r="M786" s="63"/>
      <c r="N786" s="45"/>
      <c r="O786" s="72"/>
    </row>
    <row r="787" spans="1:15">
      <c r="A787" s="58"/>
      <c r="B787" s="429"/>
      <c r="D787" s="67"/>
      <c r="F787" s="45"/>
      <c r="G787" s="63"/>
      <c r="H787" s="63"/>
      <c r="I787" s="63"/>
      <c r="J787" s="110"/>
      <c r="K787" s="63"/>
      <c r="L787" s="110"/>
      <c r="M787" s="63"/>
      <c r="N787" s="45"/>
      <c r="O787" s="72"/>
    </row>
    <row r="788" spans="1:15">
      <c r="A788" s="58"/>
      <c r="B788" s="429"/>
      <c r="D788" s="67"/>
      <c r="F788" s="45"/>
      <c r="G788" s="63"/>
      <c r="H788" s="63"/>
      <c r="I788" s="63"/>
      <c r="J788" s="110"/>
      <c r="K788" s="63"/>
      <c r="L788" s="110"/>
      <c r="M788" s="63"/>
      <c r="N788" s="45"/>
      <c r="O788" s="72"/>
    </row>
    <row r="789" spans="1:15">
      <c r="A789" s="58"/>
      <c r="B789" s="429"/>
      <c r="D789" s="67"/>
      <c r="F789" s="45"/>
      <c r="G789" s="63"/>
      <c r="H789" s="63"/>
      <c r="I789" s="63"/>
      <c r="J789" s="110"/>
      <c r="K789" s="63"/>
      <c r="L789" s="110"/>
      <c r="M789" s="63"/>
      <c r="N789" s="45"/>
      <c r="O789" s="72"/>
    </row>
    <row r="790" spans="1:15">
      <c r="A790" s="58"/>
      <c r="B790" s="429"/>
      <c r="D790" s="67"/>
      <c r="F790" s="45"/>
      <c r="G790" s="63"/>
      <c r="H790" s="63"/>
      <c r="I790" s="63"/>
      <c r="J790" s="110"/>
      <c r="K790" s="63"/>
      <c r="L790" s="110"/>
      <c r="M790" s="63"/>
      <c r="N790" s="45"/>
      <c r="O790" s="72"/>
    </row>
    <row r="791" spans="1:15">
      <c r="A791" s="58"/>
      <c r="B791" s="429"/>
      <c r="D791" s="67"/>
      <c r="F791" s="45"/>
      <c r="G791" s="63"/>
      <c r="H791" s="63"/>
      <c r="I791" s="63"/>
      <c r="J791" s="110"/>
      <c r="K791" s="63"/>
      <c r="L791" s="110"/>
      <c r="M791" s="63"/>
      <c r="N791" s="45"/>
      <c r="O791" s="72"/>
    </row>
    <row r="792" spans="1:15">
      <c r="A792" s="58"/>
      <c r="B792" s="429"/>
      <c r="D792" s="67"/>
      <c r="F792" s="45"/>
      <c r="G792" s="63"/>
      <c r="H792" s="63"/>
      <c r="I792" s="63"/>
      <c r="J792" s="110"/>
      <c r="K792" s="63"/>
      <c r="L792" s="110"/>
      <c r="M792" s="63"/>
      <c r="N792" s="45"/>
      <c r="O792" s="72"/>
    </row>
    <row r="793" spans="1:15">
      <c r="A793" s="58"/>
      <c r="B793" s="429"/>
      <c r="D793" s="67"/>
      <c r="F793" s="45"/>
      <c r="G793" s="63"/>
      <c r="H793" s="63"/>
      <c r="I793" s="63"/>
      <c r="J793" s="110"/>
      <c r="K793" s="63"/>
      <c r="L793" s="110"/>
      <c r="M793" s="63"/>
      <c r="N793" s="45"/>
      <c r="O793" s="72"/>
    </row>
    <row r="794" spans="1:15">
      <c r="A794" s="58"/>
      <c r="B794" s="429"/>
      <c r="D794" s="67"/>
      <c r="F794" s="45"/>
      <c r="G794" s="63"/>
      <c r="H794" s="63"/>
      <c r="I794" s="63"/>
      <c r="J794" s="110"/>
      <c r="K794" s="63"/>
      <c r="L794" s="110"/>
      <c r="M794" s="63"/>
      <c r="N794" s="45"/>
      <c r="O794" s="72"/>
    </row>
    <row r="795" spans="1:15">
      <c r="A795" s="58"/>
      <c r="B795" s="429"/>
      <c r="D795" s="67"/>
      <c r="F795" s="45"/>
      <c r="G795" s="63"/>
      <c r="H795" s="63"/>
      <c r="I795" s="63"/>
      <c r="J795" s="110"/>
      <c r="K795" s="63"/>
      <c r="L795" s="110"/>
      <c r="M795" s="63"/>
      <c r="N795" s="45"/>
      <c r="O795" s="72"/>
    </row>
    <row r="796" spans="1:15">
      <c r="A796" s="58"/>
      <c r="B796" s="429"/>
      <c r="D796" s="67"/>
      <c r="F796" s="45"/>
      <c r="G796" s="63"/>
      <c r="H796" s="63"/>
      <c r="I796" s="63"/>
      <c r="J796" s="110"/>
      <c r="K796" s="63"/>
      <c r="L796" s="110"/>
      <c r="M796" s="63"/>
      <c r="N796" s="45"/>
      <c r="O796" s="72"/>
    </row>
    <row r="797" spans="1:15">
      <c r="A797" s="58"/>
      <c r="B797" s="429"/>
      <c r="D797" s="67"/>
      <c r="F797" s="45"/>
      <c r="G797" s="63"/>
      <c r="H797" s="63"/>
      <c r="I797" s="63"/>
      <c r="J797" s="110"/>
      <c r="K797" s="63"/>
      <c r="L797" s="110"/>
      <c r="M797" s="63"/>
      <c r="N797" s="45"/>
      <c r="O797" s="72"/>
    </row>
    <row r="798" spans="1:15">
      <c r="A798" s="58"/>
      <c r="B798" s="429"/>
      <c r="D798" s="67"/>
      <c r="F798" s="45"/>
      <c r="G798" s="63"/>
      <c r="H798" s="63"/>
      <c r="I798" s="63"/>
      <c r="J798" s="110"/>
      <c r="K798" s="63"/>
      <c r="L798" s="110"/>
      <c r="M798" s="63"/>
      <c r="N798" s="45"/>
      <c r="O798" s="72"/>
    </row>
    <row r="799" spans="1:15">
      <c r="A799" s="58"/>
      <c r="B799" s="429"/>
      <c r="D799" s="67"/>
      <c r="F799" s="45"/>
      <c r="G799" s="63"/>
      <c r="H799" s="63"/>
      <c r="I799" s="63"/>
      <c r="J799" s="110"/>
      <c r="K799" s="63"/>
      <c r="L799" s="110"/>
      <c r="M799" s="63"/>
      <c r="N799" s="45"/>
      <c r="O799" s="72"/>
    </row>
    <row r="800" spans="1:15">
      <c r="A800" s="58"/>
      <c r="B800" s="429"/>
      <c r="D800" s="67"/>
      <c r="F800" s="45"/>
      <c r="G800" s="63"/>
      <c r="H800" s="63"/>
      <c r="I800" s="63"/>
      <c r="J800" s="110"/>
      <c r="K800" s="63"/>
      <c r="L800" s="110"/>
      <c r="M800" s="63"/>
      <c r="N800" s="45"/>
      <c r="O800" s="72"/>
    </row>
    <row r="801" spans="1:15">
      <c r="A801" s="58"/>
      <c r="B801" s="429"/>
      <c r="D801" s="67"/>
      <c r="F801" s="45"/>
      <c r="G801" s="63"/>
      <c r="H801" s="63"/>
      <c r="I801" s="63"/>
      <c r="J801" s="110"/>
      <c r="K801" s="63"/>
      <c r="L801" s="110"/>
      <c r="M801" s="63"/>
      <c r="N801" s="45"/>
      <c r="O801" s="72"/>
    </row>
    <row r="802" spans="1:15">
      <c r="A802" s="58"/>
      <c r="B802" s="429"/>
      <c r="D802" s="67"/>
      <c r="F802" s="45"/>
      <c r="G802" s="63"/>
      <c r="H802" s="63"/>
      <c r="I802" s="63"/>
      <c r="J802" s="110"/>
      <c r="K802" s="63"/>
      <c r="L802" s="110"/>
      <c r="M802" s="63"/>
      <c r="N802" s="45"/>
      <c r="O802" s="72"/>
    </row>
    <row r="803" spans="1:15">
      <c r="A803" s="58"/>
      <c r="B803" s="429"/>
      <c r="D803" s="67"/>
      <c r="F803" s="45"/>
      <c r="G803" s="63"/>
      <c r="H803" s="63"/>
      <c r="I803" s="63"/>
      <c r="J803" s="110"/>
      <c r="K803" s="63"/>
      <c r="L803" s="110"/>
      <c r="M803" s="63"/>
      <c r="N803" s="45"/>
      <c r="O803" s="72"/>
    </row>
    <row r="804" spans="1:15">
      <c r="A804" s="58"/>
      <c r="B804" s="429"/>
      <c r="D804" s="67"/>
      <c r="F804" s="45"/>
      <c r="G804" s="63"/>
      <c r="H804" s="63"/>
      <c r="I804" s="63"/>
      <c r="J804" s="110"/>
      <c r="K804" s="63"/>
      <c r="L804" s="110"/>
      <c r="M804" s="63"/>
      <c r="N804" s="45"/>
      <c r="O804" s="72"/>
    </row>
    <row r="805" spans="1:15">
      <c r="A805" s="58"/>
      <c r="B805" s="429"/>
      <c r="D805" s="67"/>
      <c r="F805" s="45"/>
      <c r="G805" s="63"/>
      <c r="H805" s="63"/>
      <c r="I805" s="63"/>
      <c r="J805" s="110"/>
      <c r="K805" s="63"/>
      <c r="L805" s="110"/>
      <c r="M805" s="63"/>
      <c r="N805" s="45"/>
      <c r="O805" s="72"/>
    </row>
    <row r="806" spans="1:15">
      <c r="A806" s="58"/>
      <c r="B806" s="429"/>
      <c r="D806" s="67"/>
      <c r="F806" s="45"/>
      <c r="G806" s="63"/>
      <c r="H806" s="63"/>
      <c r="I806" s="63"/>
      <c r="J806" s="110"/>
      <c r="K806" s="63"/>
      <c r="L806" s="110"/>
      <c r="M806" s="63"/>
      <c r="N806" s="45"/>
      <c r="O806" s="72"/>
    </row>
    <row r="807" spans="1:15">
      <c r="A807" s="58"/>
      <c r="B807" s="429"/>
      <c r="D807" s="67"/>
      <c r="F807" s="45"/>
      <c r="G807" s="63"/>
      <c r="H807" s="63"/>
      <c r="I807" s="63"/>
      <c r="J807" s="110"/>
      <c r="K807" s="63"/>
      <c r="L807" s="110"/>
      <c r="M807" s="63"/>
      <c r="N807" s="45"/>
      <c r="O807" s="72"/>
    </row>
    <row r="808" spans="1:15">
      <c r="A808" s="58"/>
      <c r="B808" s="429"/>
      <c r="D808" s="67"/>
      <c r="F808" s="45"/>
      <c r="G808" s="63"/>
      <c r="H808" s="63"/>
      <c r="I808" s="63"/>
      <c r="J808" s="110"/>
      <c r="K808" s="63"/>
      <c r="L808" s="110"/>
      <c r="M808" s="63"/>
      <c r="N808" s="45"/>
      <c r="O808" s="72"/>
    </row>
    <row r="809" spans="1:15">
      <c r="A809" s="58"/>
      <c r="B809" s="429"/>
      <c r="D809" s="67"/>
      <c r="F809" s="45"/>
      <c r="G809" s="63"/>
      <c r="H809" s="63"/>
      <c r="I809" s="63"/>
      <c r="J809" s="110"/>
      <c r="K809" s="63"/>
      <c r="L809" s="110"/>
      <c r="M809" s="63"/>
      <c r="N809" s="45"/>
      <c r="O809" s="72"/>
    </row>
    <row r="810" spans="1:15">
      <c r="A810" s="58"/>
      <c r="B810" s="429"/>
      <c r="D810" s="67"/>
      <c r="F810" s="45"/>
      <c r="G810" s="63"/>
      <c r="H810" s="63"/>
      <c r="I810" s="63"/>
      <c r="J810" s="110"/>
      <c r="K810" s="63"/>
      <c r="L810" s="110"/>
      <c r="M810" s="63"/>
      <c r="N810" s="45"/>
      <c r="O810" s="72"/>
    </row>
    <row r="811" spans="1:15">
      <c r="A811" s="58"/>
      <c r="B811" s="429"/>
      <c r="D811" s="67"/>
      <c r="F811" s="45"/>
      <c r="G811" s="63"/>
      <c r="H811" s="63"/>
      <c r="I811" s="63"/>
      <c r="J811" s="110"/>
      <c r="K811" s="63"/>
      <c r="L811" s="110"/>
      <c r="M811" s="63"/>
      <c r="N811" s="45"/>
      <c r="O811" s="72"/>
    </row>
    <row r="812" spans="1:15">
      <c r="A812" s="58"/>
      <c r="B812" s="429"/>
      <c r="D812" s="67"/>
      <c r="F812" s="45"/>
      <c r="G812" s="63"/>
      <c r="H812" s="63"/>
      <c r="I812" s="63"/>
      <c r="J812" s="110"/>
      <c r="K812" s="63"/>
      <c r="L812" s="110"/>
      <c r="M812" s="63"/>
      <c r="N812" s="45"/>
      <c r="O812" s="72"/>
    </row>
    <row r="813" spans="1:15">
      <c r="A813" s="58"/>
      <c r="B813" s="429"/>
      <c r="D813" s="67"/>
      <c r="F813" s="45"/>
      <c r="G813" s="63"/>
      <c r="H813" s="63"/>
      <c r="I813" s="63"/>
      <c r="J813" s="110"/>
      <c r="K813" s="63"/>
      <c r="L813" s="110"/>
      <c r="M813" s="63"/>
      <c r="N813" s="45"/>
      <c r="O813" s="72"/>
    </row>
    <row r="814" spans="1:15">
      <c r="A814" s="58"/>
      <c r="B814" s="429"/>
      <c r="D814" s="67"/>
      <c r="F814" s="45"/>
      <c r="G814" s="63"/>
      <c r="H814" s="63"/>
      <c r="I814" s="63"/>
      <c r="J814" s="110"/>
      <c r="K814" s="63"/>
      <c r="L814" s="110"/>
      <c r="M814" s="63"/>
      <c r="N814" s="45"/>
      <c r="O814" s="72"/>
    </row>
    <row r="815" spans="1:15">
      <c r="A815" s="58"/>
      <c r="B815" s="429"/>
      <c r="D815" s="67"/>
      <c r="F815" s="45"/>
      <c r="G815" s="63"/>
      <c r="H815" s="63"/>
      <c r="I815" s="63"/>
      <c r="J815" s="110"/>
      <c r="K815" s="63"/>
      <c r="L815" s="110"/>
      <c r="M815" s="63"/>
      <c r="N815" s="45"/>
      <c r="O815" s="72"/>
    </row>
    <row r="816" spans="1:15">
      <c r="A816" s="58"/>
      <c r="B816" s="429"/>
      <c r="D816" s="67"/>
      <c r="F816" s="45"/>
      <c r="G816" s="63"/>
      <c r="H816" s="63"/>
      <c r="I816" s="63"/>
      <c r="J816" s="110"/>
      <c r="K816" s="63"/>
      <c r="L816" s="110"/>
      <c r="M816" s="63"/>
      <c r="N816" s="45"/>
      <c r="O816" s="72"/>
    </row>
    <row r="817" spans="1:15">
      <c r="A817" s="58"/>
      <c r="B817" s="429"/>
      <c r="D817" s="67"/>
      <c r="F817" s="45"/>
      <c r="G817" s="63"/>
      <c r="H817" s="63"/>
      <c r="I817" s="63"/>
      <c r="J817" s="110"/>
      <c r="K817" s="63"/>
      <c r="L817" s="110"/>
      <c r="M817" s="63"/>
      <c r="N817" s="45"/>
      <c r="O817" s="72"/>
    </row>
    <row r="818" spans="1:15">
      <c r="A818" s="58"/>
      <c r="B818" s="429"/>
      <c r="D818" s="67"/>
      <c r="F818" s="45"/>
      <c r="G818" s="63"/>
      <c r="H818" s="63"/>
      <c r="I818" s="63"/>
      <c r="J818" s="110"/>
      <c r="K818" s="63"/>
      <c r="L818" s="110"/>
      <c r="M818" s="63"/>
      <c r="N818" s="45"/>
      <c r="O818" s="72"/>
    </row>
    <row r="819" spans="1:15">
      <c r="A819" s="58"/>
      <c r="B819" s="429"/>
      <c r="D819" s="67"/>
      <c r="F819" s="45"/>
      <c r="G819" s="63"/>
      <c r="H819" s="63"/>
      <c r="I819" s="63"/>
      <c r="J819" s="110"/>
      <c r="K819" s="63"/>
      <c r="L819" s="110"/>
      <c r="M819" s="63"/>
      <c r="N819" s="45"/>
      <c r="O819" s="72"/>
    </row>
    <row r="820" spans="1:15">
      <c r="A820" s="58"/>
      <c r="B820" s="429"/>
      <c r="D820" s="67"/>
      <c r="F820" s="45"/>
      <c r="G820" s="63"/>
      <c r="H820" s="63"/>
      <c r="I820" s="63"/>
      <c r="J820" s="110"/>
      <c r="K820" s="63"/>
      <c r="L820" s="110"/>
      <c r="M820" s="63"/>
      <c r="N820" s="45"/>
      <c r="O820" s="72"/>
    </row>
    <row r="821" spans="1:15">
      <c r="A821" s="58"/>
      <c r="B821" s="429"/>
      <c r="D821" s="67"/>
      <c r="F821" s="45"/>
      <c r="G821" s="63"/>
      <c r="H821" s="63"/>
      <c r="I821" s="63"/>
      <c r="J821" s="110"/>
      <c r="K821" s="63"/>
      <c r="L821" s="110"/>
      <c r="M821" s="63"/>
      <c r="N821" s="45"/>
      <c r="O821" s="72"/>
    </row>
    <row r="822" spans="1:15">
      <c r="A822" s="58"/>
      <c r="B822" s="429"/>
      <c r="D822" s="67"/>
      <c r="F822" s="45"/>
      <c r="G822" s="63"/>
      <c r="H822" s="63"/>
      <c r="I822" s="63"/>
      <c r="J822" s="110"/>
      <c r="K822" s="63"/>
      <c r="L822" s="110"/>
      <c r="M822" s="63"/>
      <c r="N822" s="45"/>
      <c r="O822" s="72"/>
    </row>
    <row r="823" spans="1:15">
      <c r="A823" s="58"/>
      <c r="B823" s="429"/>
      <c r="D823" s="67"/>
      <c r="F823" s="45"/>
      <c r="G823" s="63"/>
      <c r="H823" s="63"/>
      <c r="I823" s="63"/>
      <c r="J823" s="110"/>
      <c r="K823" s="63"/>
      <c r="L823" s="110"/>
      <c r="M823" s="63"/>
      <c r="N823" s="45"/>
      <c r="O823" s="72"/>
    </row>
    <row r="824" spans="1:15">
      <c r="A824" s="58"/>
      <c r="B824" s="429"/>
      <c r="D824" s="67"/>
      <c r="F824" s="45"/>
      <c r="G824" s="63"/>
      <c r="H824" s="63"/>
      <c r="I824" s="63"/>
      <c r="J824" s="110"/>
      <c r="K824" s="63"/>
      <c r="L824" s="110"/>
      <c r="M824" s="63"/>
      <c r="N824" s="45"/>
      <c r="O824" s="72"/>
    </row>
    <row r="825" spans="1:15">
      <c r="A825" s="58"/>
      <c r="B825" s="429"/>
      <c r="D825" s="67"/>
      <c r="F825" s="45"/>
      <c r="G825" s="63"/>
      <c r="H825" s="63"/>
      <c r="I825" s="63"/>
      <c r="J825" s="110"/>
      <c r="K825" s="63"/>
      <c r="L825" s="110"/>
      <c r="M825" s="63"/>
      <c r="N825" s="45"/>
      <c r="O825" s="72"/>
    </row>
    <row r="826" spans="1:15">
      <c r="A826" s="58"/>
      <c r="B826" s="429"/>
      <c r="D826" s="67"/>
      <c r="F826" s="45"/>
      <c r="G826" s="63"/>
      <c r="H826" s="63"/>
      <c r="I826" s="63"/>
      <c r="J826" s="110"/>
      <c r="K826" s="63"/>
      <c r="L826" s="110"/>
      <c r="M826" s="63"/>
      <c r="N826" s="45"/>
      <c r="O826" s="72"/>
    </row>
    <row r="827" spans="1:15">
      <c r="A827" s="58"/>
      <c r="B827" s="429"/>
      <c r="D827" s="67"/>
      <c r="F827" s="45"/>
      <c r="G827" s="63"/>
      <c r="H827" s="63"/>
      <c r="I827" s="63"/>
      <c r="J827" s="110"/>
      <c r="K827" s="63"/>
      <c r="L827" s="110"/>
      <c r="M827" s="63"/>
      <c r="N827" s="45"/>
      <c r="O827" s="72"/>
    </row>
    <row r="828" spans="1:15">
      <c r="A828" s="58"/>
      <c r="B828" s="429"/>
      <c r="D828" s="67"/>
      <c r="F828" s="45"/>
      <c r="G828" s="63"/>
      <c r="H828" s="63"/>
      <c r="I828" s="63"/>
      <c r="J828" s="110"/>
      <c r="K828" s="63"/>
      <c r="L828" s="110"/>
      <c r="M828" s="63"/>
      <c r="N828" s="45"/>
      <c r="O828" s="72"/>
    </row>
    <row r="829" spans="1:15">
      <c r="A829" s="58"/>
      <c r="B829" s="429"/>
      <c r="D829" s="67"/>
      <c r="F829" s="45"/>
      <c r="G829" s="63"/>
      <c r="H829" s="63"/>
      <c r="I829" s="63"/>
      <c r="J829" s="110"/>
      <c r="K829" s="63"/>
      <c r="L829" s="110"/>
      <c r="M829" s="63"/>
      <c r="N829" s="45"/>
      <c r="O829" s="72"/>
    </row>
    <row r="830" spans="1:15">
      <c r="A830" s="58"/>
      <c r="B830" s="429"/>
      <c r="D830" s="67"/>
      <c r="F830" s="45"/>
      <c r="G830" s="63"/>
      <c r="H830" s="63"/>
      <c r="I830" s="63"/>
      <c r="J830" s="110"/>
      <c r="K830" s="63"/>
      <c r="L830" s="110"/>
      <c r="M830" s="63"/>
      <c r="N830" s="45"/>
      <c r="O830" s="72"/>
    </row>
    <row r="831" spans="1:15">
      <c r="A831" s="58"/>
      <c r="B831" s="429"/>
      <c r="D831" s="67"/>
      <c r="F831" s="45"/>
      <c r="G831" s="63"/>
      <c r="H831" s="63"/>
      <c r="I831" s="63"/>
      <c r="J831" s="110"/>
      <c r="K831" s="63"/>
      <c r="L831" s="110"/>
      <c r="M831" s="63"/>
      <c r="N831" s="45"/>
      <c r="O831" s="72"/>
    </row>
    <row r="832" spans="1:15">
      <c r="A832" s="58"/>
      <c r="B832" s="429"/>
      <c r="D832" s="67"/>
      <c r="F832" s="45"/>
      <c r="G832" s="63"/>
      <c r="H832" s="63"/>
      <c r="I832" s="63"/>
      <c r="J832" s="110"/>
      <c r="K832" s="63"/>
      <c r="L832" s="110"/>
      <c r="M832" s="63"/>
      <c r="N832" s="45"/>
      <c r="O832" s="72"/>
    </row>
    <row r="833" spans="1:15">
      <c r="A833" s="58"/>
      <c r="B833" s="429"/>
      <c r="D833" s="67"/>
      <c r="F833" s="45"/>
      <c r="G833" s="63"/>
      <c r="H833" s="63"/>
      <c r="I833" s="63"/>
      <c r="J833" s="110"/>
      <c r="K833" s="63"/>
      <c r="L833" s="110"/>
      <c r="M833" s="63"/>
      <c r="N833" s="45"/>
      <c r="O833" s="72"/>
    </row>
    <row r="834" spans="1:15">
      <c r="A834" s="58"/>
      <c r="B834" s="429"/>
      <c r="D834" s="67"/>
      <c r="F834" s="45"/>
      <c r="G834" s="63"/>
      <c r="H834" s="63"/>
      <c r="I834" s="63"/>
      <c r="J834" s="110"/>
      <c r="K834" s="63"/>
      <c r="L834" s="110"/>
      <c r="M834" s="63"/>
      <c r="N834" s="45"/>
      <c r="O834" s="72"/>
    </row>
    <row r="835" spans="1:15">
      <c r="A835" s="58"/>
      <c r="B835" s="429"/>
      <c r="D835" s="67"/>
      <c r="F835" s="45"/>
      <c r="G835" s="63"/>
      <c r="H835" s="63"/>
      <c r="I835" s="63"/>
      <c r="J835" s="110"/>
      <c r="K835" s="63"/>
      <c r="L835" s="110"/>
      <c r="M835" s="63"/>
      <c r="N835" s="45"/>
      <c r="O835" s="72"/>
    </row>
    <row r="836" spans="1:15">
      <c r="A836" s="58"/>
      <c r="B836" s="429"/>
      <c r="D836" s="67"/>
      <c r="F836" s="45"/>
      <c r="G836" s="63"/>
      <c r="H836" s="63"/>
      <c r="I836" s="63"/>
      <c r="J836" s="110"/>
      <c r="K836" s="63"/>
      <c r="L836" s="110"/>
      <c r="M836" s="63"/>
      <c r="N836" s="45"/>
      <c r="O836" s="72"/>
    </row>
    <row r="837" spans="1:15">
      <c r="A837" s="58"/>
      <c r="B837" s="429"/>
      <c r="D837" s="67"/>
      <c r="F837" s="45"/>
      <c r="G837" s="63"/>
      <c r="H837" s="63"/>
      <c r="I837" s="63"/>
      <c r="J837" s="110"/>
      <c r="K837" s="63"/>
      <c r="L837" s="110"/>
      <c r="M837" s="63"/>
      <c r="N837" s="45"/>
      <c r="O837" s="72"/>
    </row>
    <row r="838" spans="1:15">
      <c r="A838" s="58"/>
      <c r="B838" s="429"/>
      <c r="D838" s="67"/>
      <c r="F838" s="45"/>
      <c r="G838" s="63"/>
      <c r="H838" s="63"/>
      <c r="I838" s="63"/>
      <c r="J838" s="110"/>
      <c r="K838" s="63"/>
      <c r="L838" s="110"/>
      <c r="M838" s="63"/>
      <c r="N838" s="45"/>
      <c r="O838" s="72"/>
    </row>
    <row r="839" spans="1:15">
      <c r="A839" s="58"/>
      <c r="B839" s="429"/>
      <c r="D839" s="67"/>
      <c r="F839" s="45"/>
      <c r="G839" s="63"/>
      <c r="H839" s="63"/>
      <c r="I839" s="63"/>
      <c r="J839" s="110"/>
      <c r="K839" s="63"/>
      <c r="L839" s="110"/>
      <c r="M839" s="63"/>
      <c r="N839" s="45"/>
      <c r="O839" s="72"/>
    </row>
    <row r="840" spans="1:15">
      <c r="A840" s="58"/>
      <c r="B840" s="429"/>
      <c r="D840" s="67"/>
      <c r="F840" s="45"/>
      <c r="G840" s="63"/>
      <c r="H840" s="63"/>
      <c r="I840" s="63"/>
      <c r="J840" s="110"/>
      <c r="K840" s="63"/>
      <c r="L840" s="110"/>
      <c r="M840" s="63"/>
      <c r="N840" s="45"/>
      <c r="O840" s="72"/>
    </row>
    <row r="841" spans="1:15">
      <c r="A841" s="58"/>
      <c r="B841" s="429"/>
      <c r="D841" s="67"/>
      <c r="F841" s="45"/>
      <c r="G841" s="63"/>
      <c r="H841" s="63"/>
      <c r="I841" s="63"/>
      <c r="J841" s="110"/>
      <c r="K841" s="63"/>
      <c r="L841" s="110"/>
      <c r="M841" s="63"/>
      <c r="N841" s="45"/>
      <c r="O841" s="72"/>
    </row>
    <row r="842" spans="1:15">
      <c r="A842" s="58"/>
      <c r="B842" s="429"/>
      <c r="D842" s="67"/>
      <c r="F842" s="45"/>
      <c r="G842" s="63"/>
      <c r="H842" s="63"/>
      <c r="I842" s="63"/>
      <c r="J842" s="110"/>
      <c r="K842" s="63"/>
      <c r="L842" s="110"/>
      <c r="M842" s="63"/>
      <c r="N842" s="45"/>
      <c r="O842" s="72"/>
    </row>
    <row r="843" spans="1:15">
      <c r="A843" s="58"/>
      <c r="B843" s="429"/>
      <c r="D843" s="67"/>
      <c r="F843" s="45"/>
      <c r="G843" s="63"/>
      <c r="H843" s="63"/>
      <c r="I843" s="63"/>
      <c r="J843" s="110"/>
      <c r="K843" s="63"/>
      <c r="L843" s="110"/>
      <c r="M843" s="63"/>
      <c r="N843" s="45"/>
      <c r="O843" s="72"/>
    </row>
    <row r="844" spans="1:15">
      <c r="A844" s="58"/>
      <c r="B844" s="429"/>
      <c r="D844" s="67"/>
      <c r="F844" s="45"/>
      <c r="G844" s="63"/>
      <c r="H844" s="63"/>
      <c r="I844" s="63"/>
      <c r="J844" s="110"/>
      <c r="K844" s="63"/>
      <c r="L844" s="110"/>
      <c r="M844" s="63"/>
      <c r="N844" s="45"/>
      <c r="O844" s="72"/>
    </row>
    <row r="845" spans="1:15">
      <c r="A845" s="58"/>
      <c r="B845" s="429"/>
      <c r="D845" s="67"/>
      <c r="F845" s="45"/>
      <c r="G845" s="63"/>
      <c r="H845" s="63"/>
      <c r="I845" s="63"/>
      <c r="J845" s="110"/>
      <c r="K845" s="63"/>
      <c r="L845" s="110"/>
      <c r="M845" s="63"/>
      <c r="N845" s="45"/>
      <c r="O845" s="72"/>
    </row>
    <row r="846" spans="1:15">
      <c r="A846" s="58"/>
      <c r="B846" s="429"/>
      <c r="D846" s="67"/>
      <c r="F846" s="45"/>
      <c r="G846" s="63"/>
      <c r="H846" s="63"/>
      <c r="I846" s="63"/>
      <c r="J846" s="110"/>
      <c r="K846" s="63"/>
      <c r="L846" s="110"/>
      <c r="M846" s="63"/>
      <c r="N846" s="45"/>
      <c r="O846" s="72"/>
    </row>
    <row r="847" spans="1:15">
      <c r="A847" s="58"/>
      <c r="B847" s="429"/>
      <c r="D847" s="67"/>
      <c r="F847" s="45"/>
      <c r="G847" s="63"/>
      <c r="H847" s="63"/>
      <c r="I847" s="63"/>
      <c r="J847" s="110"/>
      <c r="K847" s="63"/>
      <c r="L847" s="110"/>
      <c r="M847" s="63"/>
      <c r="N847" s="45"/>
      <c r="O847" s="72"/>
    </row>
    <row r="848" spans="1:15">
      <c r="A848" s="58"/>
      <c r="B848" s="429"/>
      <c r="D848" s="67"/>
      <c r="F848" s="45"/>
      <c r="G848" s="63"/>
      <c r="H848" s="63"/>
      <c r="I848" s="63"/>
      <c r="J848" s="110"/>
      <c r="K848" s="63"/>
      <c r="L848" s="110"/>
      <c r="M848" s="63"/>
      <c r="N848" s="45"/>
      <c r="O848" s="72"/>
    </row>
    <row r="849" spans="1:15">
      <c r="A849" s="58"/>
      <c r="B849" s="429"/>
      <c r="D849" s="67"/>
      <c r="F849" s="45"/>
      <c r="G849" s="63"/>
      <c r="H849" s="63"/>
      <c r="I849" s="63"/>
      <c r="J849" s="110"/>
      <c r="K849" s="63"/>
      <c r="L849" s="110"/>
      <c r="M849" s="63"/>
      <c r="N849" s="45"/>
      <c r="O849" s="72"/>
    </row>
    <row r="850" spans="1:15">
      <c r="A850" s="58"/>
      <c r="B850" s="429"/>
      <c r="D850" s="67"/>
      <c r="F850" s="45"/>
      <c r="G850" s="63"/>
      <c r="H850" s="63"/>
      <c r="I850" s="63"/>
      <c r="J850" s="110"/>
      <c r="K850" s="63"/>
      <c r="L850" s="110"/>
      <c r="M850" s="63"/>
      <c r="N850" s="45"/>
      <c r="O850" s="72"/>
    </row>
    <row r="851" spans="1:15">
      <c r="A851" s="58"/>
      <c r="B851" s="429"/>
      <c r="D851" s="67"/>
      <c r="F851" s="45"/>
      <c r="G851" s="63"/>
      <c r="H851" s="63"/>
      <c r="I851" s="63"/>
      <c r="J851" s="110"/>
      <c r="K851" s="63"/>
      <c r="L851" s="110"/>
      <c r="M851" s="63"/>
      <c r="N851" s="45"/>
      <c r="O851" s="72"/>
    </row>
    <row r="852" spans="1:15">
      <c r="A852" s="58"/>
      <c r="B852" s="429"/>
      <c r="D852" s="67"/>
      <c r="F852" s="45"/>
      <c r="G852" s="63"/>
      <c r="H852" s="63"/>
      <c r="I852" s="63"/>
      <c r="J852" s="110"/>
      <c r="K852" s="63"/>
      <c r="L852" s="110"/>
      <c r="M852" s="63"/>
      <c r="N852" s="45"/>
      <c r="O852" s="72"/>
    </row>
    <row r="853" spans="1:15">
      <c r="A853" s="58"/>
      <c r="B853" s="429"/>
      <c r="D853" s="67"/>
      <c r="F853" s="45"/>
      <c r="G853" s="63"/>
      <c r="H853" s="63"/>
      <c r="I853" s="63"/>
      <c r="J853" s="110"/>
      <c r="K853" s="63"/>
      <c r="L853" s="110"/>
      <c r="M853" s="63"/>
      <c r="N853" s="45"/>
      <c r="O853" s="72"/>
    </row>
    <row r="854" spans="1:15">
      <c r="A854" s="58"/>
      <c r="B854" s="429"/>
      <c r="D854" s="67"/>
      <c r="F854" s="45"/>
      <c r="G854" s="63"/>
      <c r="H854" s="63"/>
      <c r="I854" s="63"/>
      <c r="J854" s="110"/>
      <c r="K854" s="63"/>
      <c r="L854" s="110"/>
      <c r="M854" s="63"/>
      <c r="N854" s="45"/>
      <c r="O854" s="72"/>
    </row>
    <row r="855" spans="1:15">
      <c r="A855" s="58"/>
      <c r="B855" s="429"/>
      <c r="D855" s="67"/>
      <c r="F855" s="45"/>
      <c r="G855" s="63"/>
      <c r="H855" s="63"/>
      <c r="I855" s="63"/>
      <c r="J855" s="110"/>
      <c r="K855" s="63"/>
      <c r="L855" s="110"/>
      <c r="M855" s="63"/>
      <c r="N855" s="45"/>
      <c r="O855" s="72"/>
    </row>
    <row r="856" spans="1:15">
      <c r="A856" s="58"/>
      <c r="B856" s="429"/>
      <c r="D856" s="67"/>
      <c r="F856" s="45"/>
      <c r="G856" s="63"/>
      <c r="H856" s="63"/>
      <c r="I856" s="63"/>
      <c r="J856" s="110"/>
      <c r="K856" s="63"/>
      <c r="L856" s="110"/>
      <c r="M856" s="63"/>
      <c r="N856" s="45"/>
      <c r="O856" s="72"/>
    </row>
    <row r="857" spans="1:15">
      <c r="A857" s="58"/>
      <c r="B857" s="429"/>
      <c r="D857" s="67"/>
      <c r="F857" s="45"/>
      <c r="G857" s="63"/>
      <c r="H857" s="63"/>
      <c r="I857" s="63"/>
      <c r="J857" s="110"/>
      <c r="K857" s="63"/>
      <c r="L857" s="110"/>
      <c r="M857" s="63"/>
      <c r="N857" s="45"/>
      <c r="O857" s="72"/>
    </row>
    <row r="858" spans="1:15">
      <c r="A858" s="58"/>
      <c r="B858" s="429"/>
      <c r="D858" s="67"/>
      <c r="F858" s="45"/>
      <c r="G858" s="63"/>
      <c r="H858" s="63"/>
      <c r="I858" s="63"/>
      <c r="J858" s="110"/>
      <c r="K858" s="63"/>
      <c r="L858" s="110"/>
      <c r="M858" s="63"/>
      <c r="N858" s="45"/>
      <c r="O858" s="72"/>
    </row>
    <row r="859" spans="1:15">
      <c r="A859" s="58"/>
      <c r="B859" s="429"/>
      <c r="D859" s="67"/>
      <c r="F859" s="45"/>
      <c r="G859" s="63"/>
      <c r="H859" s="63"/>
      <c r="I859" s="63"/>
      <c r="J859" s="110"/>
      <c r="K859" s="63"/>
      <c r="L859" s="110"/>
      <c r="M859" s="63"/>
      <c r="N859" s="45"/>
      <c r="O859" s="72"/>
    </row>
    <row r="860" spans="1:15">
      <c r="A860" s="58"/>
      <c r="B860" s="429"/>
      <c r="D860" s="67"/>
      <c r="F860" s="45"/>
      <c r="G860" s="63"/>
      <c r="H860" s="63"/>
      <c r="I860" s="63"/>
      <c r="J860" s="110"/>
      <c r="K860" s="63"/>
      <c r="L860" s="110"/>
      <c r="M860" s="63"/>
      <c r="N860" s="45"/>
      <c r="O860" s="72"/>
    </row>
    <row r="861" spans="1:15">
      <c r="A861" s="58"/>
      <c r="B861" s="429"/>
      <c r="D861" s="67"/>
      <c r="F861" s="45"/>
      <c r="G861" s="63"/>
      <c r="H861" s="63"/>
      <c r="I861" s="63"/>
      <c r="J861" s="110"/>
      <c r="K861" s="63"/>
      <c r="L861" s="110"/>
      <c r="M861" s="63"/>
      <c r="N861" s="45"/>
      <c r="O861" s="72"/>
    </row>
    <row r="862" spans="1:15">
      <c r="A862" s="58"/>
      <c r="B862" s="429"/>
      <c r="D862" s="67"/>
      <c r="F862" s="45"/>
      <c r="G862" s="63"/>
      <c r="H862" s="63"/>
      <c r="I862" s="63"/>
      <c r="J862" s="110"/>
      <c r="K862" s="63"/>
      <c r="L862" s="110"/>
      <c r="M862" s="63"/>
      <c r="N862" s="45"/>
      <c r="O862" s="72"/>
    </row>
    <row r="863" spans="1:15">
      <c r="A863" s="58"/>
      <c r="B863" s="429"/>
      <c r="D863" s="67"/>
      <c r="F863" s="45"/>
      <c r="G863" s="63"/>
      <c r="H863" s="63"/>
      <c r="I863" s="63"/>
      <c r="J863" s="110"/>
      <c r="K863" s="63"/>
      <c r="L863" s="110"/>
      <c r="M863" s="63"/>
      <c r="N863" s="45"/>
      <c r="O863" s="72"/>
    </row>
    <row r="864" spans="1:15">
      <c r="A864" s="58"/>
      <c r="B864" s="429"/>
      <c r="D864" s="67"/>
      <c r="F864" s="45"/>
      <c r="G864" s="63"/>
      <c r="H864" s="63"/>
      <c r="I864" s="63"/>
      <c r="J864" s="110"/>
      <c r="K864" s="63"/>
      <c r="L864" s="110"/>
      <c r="M864" s="63"/>
      <c r="N864" s="45"/>
      <c r="O864" s="72"/>
    </row>
    <row r="865" spans="1:15">
      <c r="A865" s="58"/>
      <c r="B865" s="429"/>
      <c r="D865" s="67"/>
      <c r="F865" s="45"/>
      <c r="G865" s="63"/>
      <c r="H865" s="63"/>
      <c r="I865" s="63"/>
      <c r="J865" s="110"/>
      <c r="K865" s="63"/>
      <c r="L865" s="110"/>
      <c r="M865" s="63"/>
      <c r="N865" s="45"/>
      <c r="O865" s="72"/>
    </row>
    <row r="866" spans="1:15">
      <c r="A866" s="58"/>
      <c r="B866" s="429"/>
      <c r="D866" s="67"/>
      <c r="F866" s="45"/>
      <c r="G866" s="63"/>
      <c r="H866" s="63"/>
      <c r="I866" s="63"/>
      <c r="J866" s="110"/>
      <c r="K866" s="63"/>
      <c r="L866" s="110"/>
      <c r="M866" s="63"/>
      <c r="N866" s="45"/>
      <c r="O866" s="72"/>
    </row>
    <row r="867" spans="1:15">
      <c r="A867" s="58"/>
      <c r="B867" s="429"/>
      <c r="D867" s="67"/>
      <c r="F867" s="45"/>
      <c r="G867" s="63"/>
      <c r="H867" s="63"/>
      <c r="I867" s="63"/>
      <c r="J867" s="110"/>
      <c r="K867" s="63"/>
      <c r="L867" s="110"/>
      <c r="M867" s="63"/>
      <c r="N867" s="45"/>
      <c r="O867" s="72"/>
    </row>
    <row r="868" spans="1:15">
      <c r="A868" s="58"/>
      <c r="B868" s="429"/>
      <c r="D868" s="67"/>
      <c r="F868" s="45"/>
      <c r="G868" s="63"/>
      <c r="H868" s="63"/>
      <c r="I868" s="63"/>
      <c r="J868" s="110"/>
      <c r="K868" s="63"/>
      <c r="L868" s="110"/>
      <c r="M868" s="63"/>
      <c r="N868" s="45"/>
      <c r="O868" s="72"/>
    </row>
    <row r="869" spans="1:15">
      <c r="A869" s="58"/>
      <c r="B869" s="429"/>
      <c r="D869" s="67"/>
      <c r="F869" s="45"/>
      <c r="G869" s="63"/>
      <c r="H869" s="63"/>
      <c r="I869" s="63"/>
      <c r="J869" s="110"/>
      <c r="K869" s="63"/>
      <c r="L869" s="110"/>
      <c r="M869" s="63"/>
      <c r="N869" s="45"/>
      <c r="O869" s="72"/>
    </row>
    <row r="870" spans="1:15">
      <c r="A870" s="58"/>
      <c r="B870" s="429"/>
      <c r="D870" s="67"/>
      <c r="F870" s="45"/>
      <c r="G870" s="63"/>
      <c r="H870" s="63"/>
      <c r="I870" s="63"/>
      <c r="J870" s="110"/>
      <c r="K870" s="63"/>
      <c r="L870" s="110"/>
      <c r="M870" s="63"/>
      <c r="N870" s="45"/>
      <c r="O870" s="72"/>
    </row>
    <row r="871" spans="1:15">
      <c r="A871" s="58"/>
      <c r="B871" s="429"/>
      <c r="D871" s="67"/>
      <c r="F871" s="45"/>
      <c r="G871" s="63"/>
      <c r="H871" s="63"/>
      <c r="I871" s="63"/>
      <c r="J871" s="110"/>
      <c r="K871" s="63"/>
      <c r="L871" s="110"/>
      <c r="M871" s="63"/>
      <c r="N871" s="45"/>
      <c r="O871" s="72"/>
    </row>
    <row r="872" spans="1:15">
      <c r="A872" s="58"/>
      <c r="B872" s="429"/>
      <c r="D872" s="67"/>
      <c r="F872" s="45"/>
      <c r="G872" s="63"/>
      <c r="H872" s="63"/>
      <c r="I872" s="63"/>
      <c r="J872" s="110"/>
      <c r="K872" s="63"/>
      <c r="L872" s="110"/>
      <c r="M872" s="63"/>
      <c r="N872" s="45"/>
      <c r="O872" s="72"/>
    </row>
    <row r="873" spans="1:15">
      <c r="A873" s="58"/>
      <c r="B873" s="429"/>
      <c r="D873" s="67"/>
      <c r="F873" s="45"/>
      <c r="G873" s="63"/>
      <c r="H873" s="63"/>
      <c r="I873" s="63"/>
      <c r="J873" s="110"/>
      <c r="K873" s="63"/>
      <c r="L873" s="110"/>
      <c r="M873" s="63"/>
      <c r="N873" s="45"/>
      <c r="O873" s="72"/>
    </row>
    <row r="874" spans="1:15">
      <c r="A874" s="58"/>
      <c r="B874" s="429"/>
      <c r="D874" s="67"/>
      <c r="F874" s="45"/>
      <c r="G874" s="63"/>
      <c r="H874" s="63"/>
      <c r="I874" s="63"/>
      <c r="J874" s="110"/>
      <c r="K874" s="63"/>
      <c r="L874" s="110"/>
      <c r="M874" s="63"/>
      <c r="N874" s="45"/>
      <c r="O874" s="72"/>
    </row>
    <row r="875" spans="1:15">
      <c r="A875" s="58"/>
      <c r="B875" s="429"/>
      <c r="D875" s="67"/>
      <c r="F875" s="45"/>
      <c r="G875" s="63"/>
      <c r="H875" s="63"/>
      <c r="I875" s="63"/>
      <c r="J875" s="110"/>
      <c r="K875" s="63"/>
      <c r="L875" s="110"/>
      <c r="M875" s="63"/>
      <c r="N875" s="45"/>
      <c r="O875" s="72"/>
    </row>
    <row r="876" spans="1:15">
      <c r="A876" s="58"/>
      <c r="B876" s="429"/>
      <c r="D876" s="67"/>
      <c r="F876" s="45"/>
      <c r="G876" s="63"/>
      <c r="H876" s="63"/>
      <c r="I876" s="63"/>
      <c r="J876" s="110"/>
      <c r="K876" s="63"/>
      <c r="L876" s="110"/>
      <c r="M876" s="63"/>
      <c r="N876" s="45"/>
      <c r="O876" s="72"/>
    </row>
    <row r="877" spans="1:15">
      <c r="A877" s="58"/>
      <c r="B877" s="429"/>
      <c r="D877" s="67"/>
      <c r="F877" s="45"/>
      <c r="G877" s="63"/>
      <c r="H877" s="63"/>
      <c r="I877" s="63"/>
      <c r="J877" s="110"/>
      <c r="K877" s="63"/>
      <c r="L877" s="110"/>
      <c r="M877" s="63"/>
      <c r="N877" s="45"/>
      <c r="O877" s="72"/>
    </row>
    <row r="878" spans="1:15">
      <c r="A878" s="58"/>
      <c r="B878" s="429"/>
      <c r="D878" s="67"/>
      <c r="F878" s="45"/>
      <c r="G878" s="63"/>
      <c r="H878" s="63"/>
      <c r="I878" s="63"/>
      <c r="J878" s="110"/>
      <c r="K878" s="63"/>
      <c r="L878" s="110"/>
      <c r="M878" s="63"/>
      <c r="N878" s="45"/>
      <c r="O878" s="72"/>
    </row>
    <row r="879" spans="1:15">
      <c r="A879" s="58"/>
      <c r="B879" s="429"/>
      <c r="D879" s="67"/>
      <c r="F879" s="45"/>
      <c r="G879" s="63"/>
      <c r="H879" s="63"/>
      <c r="I879" s="63"/>
      <c r="J879" s="110"/>
      <c r="K879" s="63"/>
      <c r="L879" s="110"/>
      <c r="M879" s="63"/>
      <c r="N879" s="45"/>
      <c r="O879" s="72"/>
    </row>
    <row r="880" spans="1:15">
      <c r="A880" s="58"/>
      <c r="B880" s="429"/>
      <c r="D880" s="67"/>
      <c r="F880" s="45"/>
      <c r="G880" s="63"/>
      <c r="H880" s="63"/>
      <c r="I880" s="63"/>
      <c r="J880" s="110"/>
      <c r="K880" s="63"/>
      <c r="L880" s="110"/>
      <c r="M880" s="63"/>
      <c r="N880" s="45"/>
      <c r="O880" s="72"/>
    </row>
    <row r="881" spans="1:15">
      <c r="A881" s="58"/>
      <c r="B881" s="429"/>
      <c r="D881" s="67"/>
      <c r="F881" s="45"/>
      <c r="G881" s="63"/>
      <c r="H881" s="63"/>
      <c r="I881" s="63"/>
      <c r="J881" s="110"/>
      <c r="K881" s="63"/>
      <c r="L881" s="110"/>
      <c r="M881" s="63"/>
      <c r="N881" s="45"/>
      <c r="O881" s="72"/>
    </row>
    <row r="882" spans="1:15">
      <c r="A882" s="58"/>
      <c r="B882" s="429"/>
      <c r="D882" s="67"/>
      <c r="F882" s="45"/>
      <c r="G882" s="63"/>
      <c r="H882" s="63"/>
      <c r="I882" s="63"/>
      <c r="J882" s="110"/>
      <c r="K882" s="63"/>
      <c r="L882" s="110"/>
      <c r="M882" s="63"/>
      <c r="N882" s="45"/>
      <c r="O882" s="72"/>
    </row>
    <row r="883" spans="1:15">
      <c r="A883" s="58"/>
      <c r="B883" s="429"/>
      <c r="D883" s="67"/>
      <c r="F883" s="45"/>
      <c r="G883" s="63"/>
      <c r="H883" s="63"/>
      <c r="I883" s="63"/>
      <c r="J883" s="110"/>
      <c r="K883" s="63"/>
      <c r="L883" s="110"/>
      <c r="M883" s="63"/>
      <c r="N883" s="45"/>
      <c r="O883" s="72"/>
    </row>
    <row r="884" spans="1:15">
      <c r="A884" s="58"/>
      <c r="B884" s="429"/>
      <c r="D884" s="67"/>
      <c r="F884" s="45"/>
      <c r="G884" s="63"/>
      <c r="H884" s="63"/>
      <c r="I884" s="63"/>
      <c r="J884" s="110"/>
      <c r="K884" s="63"/>
      <c r="L884" s="110"/>
      <c r="M884" s="63"/>
      <c r="N884" s="45"/>
      <c r="O884" s="72"/>
    </row>
    <row r="885" spans="1:15">
      <c r="A885" s="58"/>
      <c r="B885" s="429"/>
      <c r="D885" s="67"/>
      <c r="F885" s="45"/>
      <c r="G885" s="63"/>
      <c r="H885" s="63"/>
      <c r="I885" s="63"/>
      <c r="J885" s="110"/>
      <c r="K885" s="63"/>
      <c r="L885" s="110"/>
      <c r="M885" s="63"/>
      <c r="N885" s="45"/>
      <c r="O885" s="72"/>
    </row>
    <row r="886" spans="1:15">
      <c r="A886" s="58"/>
      <c r="B886" s="429"/>
      <c r="D886" s="67"/>
      <c r="F886" s="45"/>
      <c r="G886" s="63"/>
      <c r="H886" s="63"/>
      <c r="I886" s="63"/>
      <c r="J886" s="110"/>
      <c r="K886" s="63"/>
      <c r="L886" s="110"/>
      <c r="M886" s="63"/>
      <c r="N886" s="45"/>
      <c r="O886" s="72"/>
    </row>
    <row r="887" spans="1:15">
      <c r="A887" s="58"/>
      <c r="B887" s="429"/>
      <c r="D887" s="67"/>
      <c r="F887" s="45"/>
      <c r="G887" s="63"/>
      <c r="H887" s="63"/>
      <c r="I887" s="63"/>
      <c r="J887" s="110"/>
      <c r="K887" s="63"/>
      <c r="L887" s="110"/>
      <c r="M887" s="63"/>
      <c r="N887" s="45"/>
      <c r="O887" s="72"/>
    </row>
    <row r="888" spans="1:15">
      <c r="A888" s="58"/>
      <c r="B888" s="429"/>
      <c r="D888" s="67"/>
      <c r="F888" s="45"/>
      <c r="G888" s="63"/>
      <c r="H888" s="63"/>
      <c r="I888" s="63"/>
      <c r="J888" s="110"/>
      <c r="K888" s="63"/>
      <c r="L888" s="110"/>
      <c r="M888" s="63"/>
      <c r="N888" s="45"/>
      <c r="O888" s="72"/>
    </row>
    <row r="889" spans="1:15">
      <c r="A889" s="58"/>
      <c r="B889" s="429"/>
      <c r="D889" s="67"/>
      <c r="F889" s="45"/>
      <c r="G889" s="63"/>
      <c r="H889" s="63"/>
      <c r="I889" s="63"/>
      <c r="J889" s="110"/>
      <c r="K889" s="63"/>
      <c r="L889" s="110"/>
      <c r="M889" s="63"/>
      <c r="N889" s="45"/>
      <c r="O889" s="72"/>
    </row>
    <row r="890" spans="1:15">
      <c r="A890" s="58"/>
      <c r="B890" s="429"/>
      <c r="D890" s="67"/>
      <c r="F890" s="45"/>
      <c r="G890" s="63"/>
      <c r="H890" s="63"/>
      <c r="I890" s="63"/>
      <c r="J890" s="110"/>
      <c r="K890" s="63"/>
      <c r="L890" s="110"/>
      <c r="M890" s="63"/>
      <c r="N890" s="45"/>
      <c r="O890" s="72"/>
    </row>
    <row r="891" spans="1:15">
      <c r="A891" s="58"/>
      <c r="B891" s="429"/>
      <c r="D891" s="67"/>
      <c r="F891" s="45"/>
      <c r="G891" s="63"/>
      <c r="H891" s="63"/>
      <c r="I891" s="63"/>
      <c r="J891" s="110"/>
      <c r="K891" s="63"/>
      <c r="L891" s="110"/>
      <c r="M891" s="63"/>
      <c r="N891" s="45"/>
      <c r="O891" s="72"/>
    </row>
    <row r="892" spans="1:15">
      <c r="A892" s="58"/>
      <c r="B892" s="429"/>
      <c r="D892" s="67"/>
      <c r="F892" s="45"/>
      <c r="G892" s="63"/>
      <c r="H892" s="63"/>
      <c r="I892" s="63"/>
      <c r="J892" s="110"/>
      <c r="K892" s="63"/>
      <c r="L892" s="110"/>
      <c r="M892" s="63"/>
      <c r="N892" s="45"/>
      <c r="O892" s="72"/>
    </row>
    <row r="893" spans="1:15">
      <c r="A893" s="58"/>
      <c r="B893" s="429"/>
      <c r="D893" s="67"/>
      <c r="F893" s="45"/>
      <c r="G893" s="63"/>
      <c r="H893" s="63"/>
      <c r="I893" s="63"/>
      <c r="J893" s="110"/>
      <c r="K893" s="63"/>
      <c r="L893" s="110"/>
      <c r="M893" s="63"/>
      <c r="N893" s="45"/>
      <c r="O893" s="72"/>
    </row>
    <row r="894" spans="1:15">
      <c r="A894" s="58"/>
      <c r="B894" s="429"/>
      <c r="D894" s="67"/>
      <c r="F894" s="45"/>
      <c r="G894" s="63"/>
      <c r="H894" s="63"/>
      <c r="I894" s="63"/>
      <c r="J894" s="110"/>
      <c r="K894" s="63"/>
      <c r="L894" s="110"/>
      <c r="M894" s="63"/>
      <c r="N894" s="45"/>
      <c r="O894" s="72"/>
    </row>
    <row r="895" spans="1:15">
      <c r="A895" s="58"/>
      <c r="B895" s="429"/>
      <c r="D895" s="67"/>
      <c r="F895" s="45"/>
      <c r="G895" s="63"/>
      <c r="H895" s="63"/>
      <c r="I895" s="63"/>
      <c r="J895" s="110"/>
      <c r="K895" s="63"/>
      <c r="L895" s="110"/>
      <c r="M895" s="63"/>
      <c r="N895" s="45"/>
      <c r="O895" s="72"/>
    </row>
    <row r="896" spans="1:15">
      <c r="A896" s="58"/>
      <c r="B896" s="429"/>
      <c r="D896" s="67"/>
      <c r="F896" s="45"/>
      <c r="G896" s="63"/>
      <c r="H896" s="63"/>
      <c r="I896" s="63"/>
      <c r="J896" s="110"/>
      <c r="K896" s="63"/>
      <c r="L896" s="110"/>
      <c r="M896" s="63"/>
      <c r="N896" s="45"/>
      <c r="O896" s="72"/>
    </row>
    <row r="897" spans="1:15">
      <c r="A897" s="58"/>
      <c r="B897" s="429"/>
      <c r="D897" s="67"/>
      <c r="F897" s="45"/>
      <c r="G897" s="63"/>
      <c r="H897" s="63"/>
      <c r="I897" s="63"/>
      <c r="J897" s="110"/>
      <c r="K897" s="63"/>
      <c r="L897" s="110"/>
      <c r="M897" s="63"/>
      <c r="N897" s="45"/>
      <c r="O897" s="72"/>
    </row>
    <row r="898" spans="1:15">
      <c r="A898" s="58"/>
      <c r="B898" s="429"/>
      <c r="D898" s="67"/>
      <c r="F898" s="45"/>
      <c r="G898" s="63"/>
      <c r="H898" s="63"/>
      <c r="I898" s="63"/>
      <c r="J898" s="110"/>
      <c r="K898" s="63"/>
      <c r="L898" s="110"/>
      <c r="M898" s="63"/>
      <c r="N898" s="45"/>
      <c r="O898" s="72"/>
    </row>
    <row r="899" spans="1:15">
      <c r="A899" s="58"/>
      <c r="B899" s="429"/>
      <c r="D899" s="67"/>
      <c r="F899" s="45"/>
      <c r="G899" s="63"/>
      <c r="H899" s="63"/>
      <c r="I899" s="63"/>
      <c r="J899" s="110"/>
      <c r="K899" s="63"/>
      <c r="L899" s="110"/>
      <c r="M899" s="63"/>
      <c r="N899" s="45"/>
      <c r="O899" s="72"/>
    </row>
    <row r="900" spans="1:15">
      <c r="A900" s="58"/>
      <c r="B900" s="429"/>
      <c r="D900" s="67"/>
      <c r="F900" s="45"/>
      <c r="G900" s="63"/>
      <c r="H900" s="63"/>
      <c r="I900" s="63"/>
      <c r="J900" s="110"/>
      <c r="K900" s="63"/>
      <c r="L900" s="110"/>
      <c r="M900" s="63"/>
      <c r="N900" s="45"/>
      <c r="O900" s="72"/>
    </row>
    <row r="901" spans="1:15">
      <c r="A901" s="58"/>
      <c r="B901" s="429"/>
      <c r="D901" s="67"/>
      <c r="F901" s="45"/>
      <c r="G901" s="63"/>
      <c r="H901" s="63"/>
      <c r="I901" s="63"/>
      <c r="J901" s="110"/>
      <c r="K901" s="63"/>
      <c r="L901" s="110"/>
      <c r="M901" s="63"/>
      <c r="N901" s="45"/>
      <c r="O901" s="72"/>
    </row>
    <row r="902" spans="1:15">
      <c r="A902" s="58"/>
      <c r="B902" s="429"/>
      <c r="D902" s="67"/>
      <c r="F902" s="45"/>
      <c r="G902" s="63"/>
      <c r="H902" s="63"/>
      <c r="I902" s="63"/>
      <c r="J902" s="110"/>
      <c r="K902" s="63"/>
      <c r="L902" s="110"/>
      <c r="M902" s="63"/>
      <c r="N902" s="45"/>
      <c r="O902" s="72"/>
    </row>
    <row r="903" spans="1:15">
      <c r="A903" s="58"/>
      <c r="B903" s="429"/>
      <c r="D903" s="67"/>
      <c r="F903" s="45"/>
      <c r="G903" s="63"/>
      <c r="H903" s="63"/>
      <c r="I903" s="63"/>
      <c r="J903" s="110"/>
      <c r="K903" s="63"/>
      <c r="L903" s="110"/>
      <c r="M903" s="63"/>
      <c r="N903" s="45"/>
      <c r="O903" s="72"/>
    </row>
    <row r="904" spans="1:15">
      <c r="A904" s="58"/>
      <c r="B904" s="429"/>
      <c r="D904" s="67"/>
      <c r="F904" s="45"/>
      <c r="G904" s="63"/>
      <c r="H904" s="63"/>
      <c r="I904" s="63"/>
      <c r="J904" s="110"/>
      <c r="K904" s="63"/>
      <c r="L904" s="110"/>
      <c r="M904" s="63"/>
      <c r="N904" s="45"/>
      <c r="O904" s="72"/>
    </row>
    <row r="905" spans="1:15">
      <c r="A905" s="58"/>
      <c r="B905" s="429"/>
      <c r="D905" s="67"/>
      <c r="F905" s="45"/>
      <c r="G905" s="63"/>
      <c r="H905" s="63"/>
      <c r="I905" s="63"/>
      <c r="J905" s="110"/>
      <c r="K905" s="63"/>
      <c r="L905" s="110"/>
      <c r="M905" s="63"/>
      <c r="N905" s="45"/>
      <c r="O905" s="72"/>
    </row>
    <row r="906" spans="1:15">
      <c r="A906" s="58"/>
      <c r="B906" s="429"/>
      <c r="D906" s="67"/>
      <c r="F906" s="45"/>
      <c r="G906" s="63"/>
      <c r="H906" s="63"/>
      <c r="I906" s="63"/>
      <c r="J906" s="110"/>
      <c r="K906" s="63"/>
      <c r="L906" s="110"/>
      <c r="M906" s="63"/>
      <c r="N906" s="45"/>
      <c r="O906" s="72"/>
    </row>
    <row r="907" spans="1:15">
      <c r="A907" s="58"/>
      <c r="B907" s="429"/>
      <c r="D907" s="67"/>
      <c r="F907" s="45"/>
      <c r="G907" s="63"/>
      <c r="H907" s="63"/>
      <c r="I907" s="63"/>
      <c r="J907" s="110"/>
      <c r="K907" s="63"/>
      <c r="L907" s="110"/>
      <c r="M907" s="63"/>
      <c r="N907" s="45"/>
      <c r="O907" s="72"/>
    </row>
    <row r="908" spans="1:15">
      <c r="A908" s="58"/>
      <c r="B908" s="429"/>
      <c r="D908" s="67"/>
      <c r="F908" s="45"/>
      <c r="G908" s="63"/>
      <c r="H908" s="63"/>
      <c r="I908" s="63"/>
      <c r="J908" s="110"/>
      <c r="K908" s="63"/>
      <c r="L908" s="110"/>
      <c r="M908" s="63"/>
      <c r="N908" s="45"/>
      <c r="O908" s="72"/>
    </row>
    <row r="909" spans="1:15">
      <c r="A909" s="58"/>
      <c r="B909" s="429"/>
      <c r="D909" s="67"/>
      <c r="F909" s="45"/>
      <c r="G909" s="63"/>
      <c r="H909" s="63"/>
      <c r="I909" s="63"/>
      <c r="J909" s="110"/>
      <c r="K909" s="63"/>
      <c r="L909" s="110"/>
      <c r="M909" s="63"/>
      <c r="N909" s="45"/>
      <c r="O909" s="72"/>
    </row>
  </sheetData>
  <autoFilter ref="A9:N307"/>
  <mergeCells count="17">
    <mergeCell ref="N7:N8"/>
    <mergeCell ref="E7:E8"/>
    <mergeCell ref="F7:F8"/>
    <mergeCell ref="G7:G8"/>
    <mergeCell ref="H7:I7"/>
    <mergeCell ref="J7:K7"/>
    <mergeCell ref="L7:M7"/>
    <mergeCell ref="A7:A8"/>
    <mergeCell ref="B7:B8"/>
    <mergeCell ref="C7:C8"/>
    <mergeCell ref="D7:D8"/>
    <mergeCell ref="A1:C1"/>
    <mergeCell ref="F1:M1"/>
    <mergeCell ref="A3:C3"/>
    <mergeCell ref="A5:C5"/>
    <mergeCell ref="F3:M3"/>
    <mergeCell ref="F5:M5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  <ignoredErrors>
    <ignoredError sqref="F322:N364 D241:D242 B321:C364 F184:N184 H181:N181 D180 F321:M321 F318:M318 B212 B236 D236 G187 F186:G186 N185:N186 F214:K214 F220 F218:G218 N217:N218 G237:I237 N223:N226 G252:I252 F239:G239 N249:N250 N254:N256 F276:G276 N276 F308:N308 G319:M319 B319 F180:N180 B180:B181 G182:I182 K182:N182 G183:K183 M183:N183 F216:N216 F215:K215 M215:N215 G222:K222 M222:N222 G238:K238 M238:N238 G253:K253 M253:N253 B308:C308 I187:N187 G219 I219:N219 I227:N227 I257:N257 G275:I275 F212 H212:N212 G213:I213 K213:N213 G221:I221 K221:N221 H220:N220 F236 H236:N236 K237:N237 H251:N251 F315:N317 B317:C318 B274 B276 D276 D212 F249:F251 I249:L249 D249 D310 F311:N312 J310 F313:M314 F274 H274:N274 F223:G226 I223:L226 I250:L250 F247 I247:L247 F246:G246 F240:F241 I241:L241 F254:G256 I254:L256 K252:N252 I276:L276 K275:N275 F309:H310 J309:N309 B214:B220 B222:B227 D213:D227 B183:B187 D181:D187 B253:B257 D237:D240 B238:B247 D243:D247 B249:B251 D250:D257 D309 D311:D312 B309:B316 D314:D316 N239:N247 F185:G185 I185:L185 I186:L186 M214:N214 F217:G217 I217:L217 I218:L218 G227 I239:L239 I240:L240 F242:G242 I242:L242 F243:G243 I243:L243 F244:G244 I244:L244 F245:G245 I245:L245 I246:L246 G257 D321:D364 D308 D317:D318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501"/>
  <sheetViews>
    <sheetView view="pageBreakPreview" zoomScale="70" zoomScaleNormal="100" zoomScaleSheetLayoutView="70" workbookViewId="0">
      <selection sqref="A1:C1"/>
    </sheetView>
  </sheetViews>
  <sheetFormatPr defaultColWidth="9.109375" defaultRowHeight="15"/>
  <cols>
    <col min="1" max="1" width="3.33203125" style="8" customWidth="1"/>
    <col min="2" max="2" width="12.6640625" style="577" hidden="1" customWidth="1"/>
    <col min="3" max="3" width="68.88671875" style="70" customWidth="1"/>
    <col min="4" max="4" width="8.6640625" style="70" customWidth="1"/>
    <col min="5" max="5" width="8.6640625" style="167" customWidth="1"/>
    <col min="6" max="6" width="8.6640625" style="69" customWidth="1"/>
    <col min="7" max="7" width="10.6640625" style="68" customWidth="1"/>
    <col min="8" max="9" width="12.6640625" style="68" customWidth="1"/>
    <col min="10" max="10" width="12.6640625" style="85" customWidth="1"/>
    <col min="11" max="11" width="12.6640625" style="68" customWidth="1"/>
    <col min="12" max="12" width="12.6640625" style="85" customWidth="1"/>
    <col min="13" max="13" width="12.6640625" style="68" customWidth="1"/>
    <col min="14" max="14" width="14.6640625" style="68" customWidth="1"/>
    <col min="15" max="15" width="19.88671875" style="70" customWidth="1"/>
    <col min="16" max="16" width="12.88671875" style="70" customWidth="1"/>
    <col min="17" max="17" width="31.44140625" style="70" customWidth="1"/>
    <col min="18" max="16384" width="9.109375" style="70"/>
  </cols>
  <sheetData>
    <row r="1" spans="1:17" s="500" customFormat="1" ht="48" customHeight="1">
      <c r="A1" s="902" t="str">
        <f>თავფურცელ!A8</f>
        <v>ქ.თელავში, აღმაშენებლის გამზ. #15ა - ში მდებარე ბენზინგასამართი სადგურის საოფისე შენობის რეკონსტრუქცია</v>
      </c>
      <c r="B1" s="902"/>
      <c r="C1" s="902"/>
      <c r="E1" s="501"/>
      <c r="F1" s="891" t="str">
        <f>თავფურცელ!A9</f>
        <v>Petrol Station office building renovation, located at Agmashenebeli ave. # 15a., Telavi city, Georgia</v>
      </c>
      <c r="G1" s="891"/>
      <c r="H1" s="891"/>
      <c r="I1" s="891"/>
      <c r="J1" s="891"/>
      <c r="K1" s="891"/>
      <c r="L1" s="891"/>
      <c r="M1" s="891"/>
      <c r="N1" s="502"/>
    </row>
    <row r="2" spans="1:17" s="494" customFormat="1" ht="4.95" customHeight="1">
      <c r="A2" s="492"/>
      <c r="B2" s="493"/>
    </row>
    <row r="3" spans="1:17" s="490" customFormat="1" ht="18" customHeight="1">
      <c r="A3" s="892" t="s">
        <v>67</v>
      </c>
      <c r="B3" s="892"/>
      <c r="C3" s="892"/>
      <c r="E3" s="491"/>
      <c r="F3" s="893" t="s">
        <v>148</v>
      </c>
      <c r="G3" s="893"/>
      <c r="H3" s="893"/>
      <c r="I3" s="893"/>
      <c r="J3" s="893"/>
      <c r="K3" s="893"/>
      <c r="L3" s="893"/>
      <c r="M3" s="893"/>
      <c r="N3" s="504"/>
      <c r="O3" s="494"/>
      <c r="P3" s="504"/>
      <c r="Q3" s="504"/>
    </row>
    <row r="4" spans="1:17" s="494" customFormat="1" ht="4.95" customHeight="1">
      <c r="A4" s="492"/>
      <c r="B4" s="493"/>
    </row>
    <row r="5" spans="1:17" s="496" customFormat="1" ht="17.399999999999999" customHeight="1">
      <c r="A5" s="892" t="s">
        <v>152</v>
      </c>
      <c r="B5" s="892"/>
      <c r="C5" s="892"/>
      <c r="D5" s="508"/>
      <c r="E5" s="508"/>
      <c r="F5" s="893" t="s">
        <v>153</v>
      </c>
      <c r="G5" s="893"/>
      <c r="H5" s="893"/>
      <c r="I5" s="893"/>
      <c r="J5" s="893"/>
      <c r="K5" s="893"/>
      <c r="L5" s="893"/>
      <c r="M5" s="893"/>
      <c r="N5" s="506"/>
      <c r="O5" s="494"/>
      <c r="P5" s="506"/>
      <c r="Q5" s="506"/>
    </row>
    <row r="6" spans="1:17" s="513" customFormat="1" ht="19.95" customHeight="1" thickBot="1">
      <c r="A6" s="509"/>
      <c r="B6" s="572"/>
      <c r="C6" s="510"/>
      <c r="D6" s="510"/>
      <c r="E6" s="511"/>
      <c r="F6" s="510"/>
      <c r="G6" s="510"/>
      <c r="H6" s="510"/>
      <c r="I6" s="510"/>
      <c r="J6" s="512"/>
      <c r="K6" s="510"/>
      <c r="L6" s="512"/>
      <c r="M6" s="510"/>
      <c r="N6" s="510"/>
    </row>
    <row r="7" spans="1:17" s="77" customFormat="1" ht="54" customHeight="1">
      <c r="A7" s="894" t="s">
        <v>1</v>
      </c>
      <c r="B7" s="896" t="s">
        <v>189</v>
      </c>
      <c r="C7" s="898" t="s">
        <v>325</v>
      </c>
      <c r="D7" s="900" t="s">
        <v>0</v>
      </c>
      <c r="E7" s="905" t="s">
        <v>141</v>
      </c>
      <c r="F7" s="900" t="s">
        <v>170</v>
      </c>
      <c r="G7" s="900" t="s">
        <v>171</v>
      </c>
      <c r="H7" s="900" t="s">
        <v>172</v>
      </c>
      <c r="I7" s="900"/>
      <c r="J7" s="900" t="s">
        <v>173</v>
      </c>
      <c r="K7" s="900"/>
      <c r="L7" s="900" t="s">
        <v>174</v>
      </c>
      <c r="M7" s="900"/>
      <c r="N7" s="903" t="s">
        <v>175</v>
      </c>
    </row>
    <row r="8" spans="1:17" s="77" customFormat="1" ht="30" customHeight="1">
      <c r="A8" s="895"/>
      <c r="B8" s="897"/>
      <c r="C8" s="899"/>
      <c r="D8" s="901"/>
      <c r="E8" s="906"/>
      <c r="F8" s="901"/>
      <c r="G8" s="901"/>
      <c r="H8" s="365" t="s">
        <v>176</v>
      </c>
      <c r="I8" s="554" t="s">
        <v>177</v>
      </c>
      <c r="J8" s="365" t="s">
        <v>176</v>
      </c>
      <c r="K8" s="554" t="s">
        <v>177</v>
      </c>
      <c r="L8" s="365" t="s">
        <v>176</v>
      </c>
      <c r="M8" s="554" t="s">
        <v>177</v>
      </c>
      <c r="N8" s="904"/>
      <c r="O8" s="78"/>
    </row>
    <row r="9" spans="1:17" s="79" customFormat="1" ht="14.4" customHeight="1">
      <c r="A9" s="252">
        <v>1</v>
      </c>
      <c r="B9" s="419">
        <v>2</v>
      </c>
      <c r="C9" s="670">
        <v>3</v>
      </c>
      <c r="D9" s="253">
        <v>4</v>
      </c>
      <c r="E9" s="254">
        <v>4</v>
      </c>
      <c r="F9" s="254">
        <v>5</v>
      </c>
      <c r="G9" s="254">
        <v>6</v>
      </c>
      <c r="H9" s="254">
        <v>7</v>
      </c>
      <c r="I9" s="254">
        <v>8</v>
      </c>
      <c r="J9" s="254">
        <v>9</v>
      </c>
      <c r="K9" s="254">
        <v>10</v>
      </c>
      <c r="L9" s="254">
        <v>11</v>
      </c>
      <c r="M9" s="254">
        <v>12</v>
      </c>
      <c r="N9" s="255">
        <v>13</v>
      </c>
    </row>
    <row r="10" spans="1:17" s="42" customFormat="1" ht="18" customHeight="1">
      <c r="A10" s="395"/>
      <c r="B10" s="538"/>
      <c r="C10" s="671" t="s">
        <v>19</v>
      </c>
      <c r="D10" s="396"/>
      <c r="E10" s="397"/>
      <c r="F10" s="398"/>
      <c r="G10" s="359"/>
      <c r="H10" s="392"/>
      <c r="I10" s="393"/>
      <c r="J10" s="393"/>
      <c r="K10" s="394"/>
      <c r="L10" s="393"/>
      <c r="M10" s="393"/>
      <c r="N10" s="399"/>
      <c r="P10" s="44"/>
    </row>
    <row r="11" spans="1:17" s="560" customFormat="1" ht="18" customHeight="1">
      <c r="A11" s="555">
        <v>1</v>
      </c>
      <c r="B11" s="433" t="s">
        <v>47</v>
      </c>
      <c r="C11" s="709" t="s">
        <v>431</v>
      </c>
      <c r="D11" s="718" t="s">
        <v>20</v>
      </c>
      <c r="E11" s="258" t="s">
        <v>144</v>
      </c>
      <c r="F11" s="258"/>
      <c r="G11" s="213">
        <v>140</v>
      </c>
      <c r="H11" s="196"/>
      <c r="I11" s="196"/>
      <c r="J11" s="196"/>
      <c r="K11" s="196"/>
      <c r="L11" s="196"/>
      <c r="M11" s="196"/>
      <c r="N11" s="558"/>
      <c r="O11" s="559"/>
      <c r="P11" s="559"/>
    </row>
    <row r="12" spans="1:17" s="565" customFormat="1" ht="18" customHeight="1">
      <c r="A12" s="555"/>
      <c r="B12" s="434" t="s">
        <v>17</v>
      </c>
      <c r="C12" s="710" t="s">
        <v>310</v>
      </c>
      <c r="D12" s="718" t="s">
        <v>20</v>
      </c>
      <c r="E12" s="444" t="s">
        <v>144</v>
      </c>
      <c r="F12" s="259">
        <v>1</v>
      </c>
      <c r="G12" s="204">
        <f>F12*G11</f>
        <v>140</v>
      </c>
      <c r="H12" s="196"/>
      <c r="I12" s="196"/>
      <c r="J12" s="196">
        <v>0</v>
      </c>
      <c r="K12" s="196">
        <f>J12*G12</f>
        <v>0</v>
      </c>
      <c r="L12" s="196"/>
      <c r="M12" s="196"/>
      <c r="N12" s="558">
        <f>I12+K12+M12</f>
        <v>0</v>
      </c>
      <c r="O12" s="563"/>
      <c r="P12" s="564"/>
    </row>
    <row r="13" spans="1:17" s="565" customFormat="1" ht="60" customHeight="1">
      <c r="A13" s="555"/>
      <c r="B13" s="439" t="s">
        <v>285</v>
      </c>
      <c r="C13" s="676" t="s">
        <v>432</v>
      </c>
      <c r="D13" s="718" t="s">
        <v>20</v>
      </c>
      <c r="E13" s="261" t="s">
        <v>144</v>
      </c>
      <c r="F13" s="260">
        <v>1</v>
      </c>
      <c r="G13" s="204">
        <f>G11*F13</f>
        <v>140</v>
      </c>
      <c r="H13" s="196">
        <v>0</v>
      </c>
      <c r="I13" s="196">
        <f>H13*G13</f>
        <v>0</v>
      </c>
      <c r="J13" s="196"/>
      <c r="K13" s="196"/>
      <c r="L13" s="196"/>
      <c r="M13" s="196"/>
      <c r="N13" s="558">
        <f>I13+K13+M13</f>
        <v>0</v>
      </c>
    </row>
    <row r="14" spans="1:17" s="565" customFormat="1" ht="18" customHeight="1">
      <c r="A14" s="555"/>
      <c r="B14" s="439"/>
      <c r="C14" s="710" t="s">
        <v>311</v>
      </c>
      <c r="D14" s="720" t="s">
        <v>290</v>
      </c>
      <c r="E14" s="261" t="s">
        <v>169</v>
      </c>
      <c r="F14" s="261"/>
      <c r="G14" s="204">
        <f>F14*G11</f>
        <v>0</v>
      </c>
      <c r="H14" s="196"/>
      <c r="I14" s="196"/>
      <c r="J14" s="196"/>
      <c r="K14" s="196"/>
      <c r="L14" s="196">
        <v>0</v>
      </c>
      <c r="M14" s="196">
        <f>L14*G14</f>
        <v>0</v>
      </c>
      <c r="N14" s="558">
        <f>I14+K14+M14</f>
        <v>0</v>
      </c>
    </row>
    <row r="15" spans="1:17" s="565" customFormat="1" ht="18" customHeight="1">
      <c r="A15" s="555"/>
      <c r="B15" s="433"/>
      <c r="C15" s="710" t="s">
        <v>313</v>
      </c>
      <c r="D15" s="719" t="s">
        <v>290</v>
      </c>
      <c r="E15" s="261" t="s">
        <v>169</v>
      </c>
      <c r="F15" s="262">
        <f>0.27/100</f>
        <v>2.7000000000000001E-3</v>
      </c>
      <c r="G15" s="204">
        <f>F15*G11</f>
        <v>0.378</v>
      </c>
      <c r="H15" s="196">
        <v>0</v>
      </c>
      <c r="I15" s="196">
        <f>H15*G15</f>
        <v>0</v>
      </c>
      <c r="J15" s="196"/>
      <c r="K15" s="196"/>
      <c r="L15" s="196"/>
      <c r="M15" s="196"/>
      <c r="N15" s="558">
        <f>I15+K15+M15</f>
        <v>0</v>
      </c>
      <c r="O15" s="564"/>
      <c r="P15" s="564"/>
    </row>
    <row r="16" spans="1:17" s="17" customFormat="1" ht="18" customHeight="1">
      <c r="A16" s="21">
        <v>2</v>
      </c>
      <c r="B16" s="433" t="s">
        <v>48</v>
      </c>
      <c r="C16" s="404" t="s">
        <v>431</v>
      </c>
      <c r="D16" s="718" t="s">
        <v>20</v>
      </c>
      <c r="E16" s="258" t="s">
        <v>144</v>
      </c>
      <c r="F16" s="258"/>
      <c r="G16" s="213">
        <v>165</v>
      </c>
      <c r="H16" s="196"/>
      <c r="I16" s="196"/>
      <c r="J16" s="196"/>
      <c r="K16" s="196"/>
      <c r="L16" s="196"/>
      <c r="M16" s="196"/>
      <c r="N16" s="227"/>
      <c r="O16" s="22"/>
      <c r="P16" s="22"/>
    </row>
    <row r="17" spans="1:16" s="13" customFormat="1" ht="18" customHeight="1">
      <c r="A17" s="21"/>
      <c r="B17" s="434" t="s">
        <v>17</v>
      </c>
      <c r="C17" s="676" t="s">
        <v>310</v>
      </c>
      <c r="D17" s="718" t="s">
        <v>20</v>
      </c>
      <c r="E17" s="444" t="s">
        <v>144</v>
      </c>
      <c r="F17" s="259">
        <v>1</v>
      </c>
      <c r="G17" s="204">
        <f>F17*G16</f>
        <v>165</v>
      </c>
      <c r="H17" s="196"/>
      <c r="I17" s="196"/>
      <c r="J17" s="196">
        <v>0</v>
      </c>
      <c r="K17" s="196">
        <f>J17*G17</f>
        <v>0</v>
      </c>
      <c r="L17" s="196"/>
      <c r="M17" s="196"/>
      <c r="N17" s="227">
        <f>I17+K17+M17</f>
        <v>0</v>
      </c>
      <c r="O17" s="23"/>
      <c r="P17" s="23"/>
    </row>
    <row r="18" spans="1:16" s="13" customFormat="1" ht="54" customHeight="1">
      <c r="A18" s="21"/>
      <c r="B18" s="439" t="s">
        <v>284</v>
      </c>
      <c r="C18" s="676" t="s">
        <v>433</v>
      </c>
      <c r="D18" s="718" t="s">
        <v>20</v>
      </c>
      <c r="E18" s="261" t="s">
        <v>144</v>
      </c>
      <c r="F18" s="260">
        <v>1</v>
      </c>
      <c r="G18" s="204">
        <f>G16*F18</f>
        <v>165</v>
      </c>
      <c r="H18" s="196">
        <v>0</v>
      </c>
      <c r="I18" s="196">
        <f>H18*G18</f>
        <v>0</v>
      </c>
      <c r="J18" s="196"/>
      <c r="K18" s="196"/>
      <c r="L18" s="196"/>
      <c r="M18" s="196"/>
      <c r="N18" s="227">
        <f>I18+K18+M18</f>
        <v>0</v>
      </c>
    </row>
    <row r="19" spans="1:16" s="13" customFormat="1" ht="18" customHeight="1">
      <c r="A19" s="21"/>
      <c r="B19" s="439"/>
      <c r="C19" s="710" t="s">
        <v>311</v>
      </c>
      <c r="D19" s="720" t="s">
        <v>290</v>
      </c>
      <c r="E19" s="261" t="s">
        <v>169</v>
      </c>
      <c r="F19" s="261"/>
      <c r="G19" s="204">
        <f>F19*G16</f>
        <v>0</v>
      </c>
      <c r="H19" s="196"/>
      <c r="I19" s="196"/>
      <c r="J19" s="196"/>
      <c r="K19" s="196"/>
      <c r="L19" s="196">
        <v>0</v>
      </c>
      <c r="M19" s="196">
        <f>L19*G19</f>
        <v>0</v>
      </c>
      <c r="N19" s="227">
        <f>I19+K19+M19</f>
        <v>0</v>
      </c>
    </row>
    <row r="20" spans="1:16" s="13" customFormat="1" ht="18" customHeight="1">
      <c r="A20" s="21"/>
      <c r="B20" s="433"/>
      <c r="C20" s="710" t="s">
        <v>313</v>
      </c>
      <c r="D20" s="720" t="s">
        <v>290</v>
      </c>
      <c r="E20" s="261" t="s">
        <v>169</v>
      </c>
      <c r="F20" s="262"/>
      <c r="G20" s="204">
        <f>F20*G16</f>
        <v>0</v>
      </c>
      <c r="H20" s="196">
        <v>0</v>
      </c>
      <c r="I20" s="196">
        <f>H20*G20</f>
        <v>0</v>
      </c>
      <c r="J20" s="196"/>
      <c r="K20" s="196"/>
      <c r="L20" s="196"/>
      <c r="M20" s="196"/>
      <c r="N20" s="227">
        <f>I20+K20+M20</f>
        <v>0</v>
      </c>
    </row>
    <row r="21" spans="1:16" s="13" customFormat="1" ht="18" customHeight="1">
      <c r="A21" s="21">
        <f>A16+1</f>
        <v>3</v>
      </c>
      <c r="B21" s="433" t="s">
        <v>48</v>
      </c>
      <c r="C21" s="404" t="s">
        <v>431</v>
      </c>
      <c r="D21" s="718" t="s">
        <v>20</v>
      </c>
      <c r="E21" s="258" t="s">
        <v>144</v>
      </c>
      <c r="F21" s="19"/>
      <c r="G21" s="213">
        <v>26</v>
      </c>
      <c r="H21" s="196"/>
      <c r="I21" s="196"/>
      <c r="J21" s="196"/>
      <c r="K21" s="196"/>
      <c r="L21" s="196"/>
      <c r="M21" s="196"/>
      <c r="N21" s="227"/>
    </row>
    <row r="22" spans="1:16" s="13" customFormat="1" ht="18" customHeight="1">
      <c r="A22" s="21"/>
      <c r="B22" s="434" t="s">
        <v>17</v>
      </c>
      <c r="C22" s="676" t="s">
        <v>310</v>
      </c>
      <c r="D22" s="719" t="s">
        <v>20</v>
      </c>
      <c r="E22" s="444" t="s">
        <v>144</v>
      </c>
      <c r="F22" s="259">
        <v>1</v>
      </c>
      <c r="G22" s="437">
        <f>F22*G21</f>
        <v>26</v>
      </c>
      <c r="H22" s="196"/>
      <c r="I22" s="196"/>
      <c r="J22" s="196">
        <v>0</v>
      </c>
      <c r="K22" s="196">
        <f>J22*G22</f>
        <v>0</v>
      </c>
      <c r="L22" s="196"/>
      <c r="M22" s="196"/>
      <c r="N22" s="227">
        <f>I22+K22+M22</f>
        <v>0</v>
      </c>
    </row>
    <row r="23" spans="1:16" s="13" customFormat="1" ht="54" customHeight="1">
      <c r="A23" s="21"/>
      <c r="B23" s="439" t="s">
        <v>283</v>
      </c>
      <c r="C23" s="676" t="s">
        <v>434</v>
      </c>
      <c r="D23" s="719" t="s">
        <v>20</v>
      </c>
      <c r="E23" s="261" t="s">
        <v>144</v>
      </c>
      <c r="F23" s="483">
        <v>1</v>
      </c>
      <c r="G23" s="437">
        <f>G21*F23</f>
        <v>26</v>
      </c>
      <c r="H23" s="196">
        <v>0</v>
      </c>
      <c r="I23" s="196">
        <f>H23*G23</f>
        <v>0</v>
      </c>
      <c r="J23" s="196"/>
      <c r="K23" s="196"/>
      <c r="L23" s="196"/>
      <c r="M23" s="196"/>
      <c r="N23" s="227">
        <f>I23+K23+M23</f>
        <v>0</v>
      </c>
    </row>
    <row r="24" spans="1:16" s="13" customFormat="1" ht="18" customHeight="1">
      <c r="A24" s="21"/>
      <c r="B24" s="573"/>
      <c r="C24" s="710" t="s">
        <v>311</v>
      </c>
      <c r="D24" s="721" t="s">
        <v>290</v>
      </c>
      <c r="E24" s="261" t="s">
        <v>169</v>
      </c>
      <c r="F24" s="484"/>
      <c r="G24" s="437">
        <f>F24*G21</f>
        <v>0</v>
      </c>
      <c r="H24" s="196"/>
      <c r="I24" s="196"/>
      <c r="J24" s="196"/>
      <c r="K24" s="196"/>
      <c r="L24" s="196">
        <v>0</v>
      </c>
      <c r="M24" s="196">
        <f>L24*G24</f>
        <v>0</v>
      </c>
      <c r="N24" s="227">
        <f>I24+K24+M24</f>
        <v>0</v>
      </c>
    </row>
    <row r="25" spans="1:16" s="13" customFormat="1" ht="18" customHeight="1">
      <c r="A25" s="21"/>
      <c r="B25" s="434"/>
      <c r="C25" s="710" t="s">
        <v>313</v>
      </c>
      <c r="D25" s="719" t="s">
        <v>290</v>
      </c>
      <c r="E25" s="261" t="s">
        <v>169</v>
      </c>
      <c r="F25" s="3"/>
      <c r="G25" s="437">
        <f>F25*G21</f>
        <v>0</v>
      </c>
      <c r="H25" s="196">
        <v>0</v>
      </c>
      <c r="I25" s="196">
        <f>H25*G25</f>
        <v>0</v>
      </c>
      <c r="J25" s="196"/>
      <c r="K25" s="196"/>
      <c r="L25" s="196"/>
      <c r="M25" s="196"/>
      <c r="N25" s="227">
        <f>I25+K25+M25</f>
        <v>0</v>
      </c>
    </row>
    <row r="26" spans="1:16" s="17" customFormat="1" ht="18" customHeight="1">
      <c r="A26" s="21">
        <f>A21+1</f>
        <v>4</v>
      </c>
      <c r="B26" s="433" t="s">
        <v>48</v>
      </c>
      <c r="C26" s="404" t="s">
        <v>431</v>
      </c>
      <c r="D26" s="718" t="s">
        <v>239</v>
      </c>
      <c r="E26" s="258" t="s">
        <v>144</v>
      </c>
      <c r="F26" s="258"/>
      <c r="G26" s="213">
        <v>35</v>
      </c>
      <c r="H26" s="196"/>
      <c r="I26" s="196"/>
      <c r="J26" s="196"/>
      <c r="K26" s="196"/>
      <c r="L26" s="196"/>
      <c r="M26" s="196"/>
      <c r="N26" s="227"/>
      <c r="O26" s="22"/>
      <c r="P26" s="22"/>
    </row>
    <row r="27" spans="1:16" s="13" customFormat="1" ht="18" customHeight="1">
      <c r="A27" s="21"/>
      <c r="B27" s="434" t="s">
        <v>17</v>
      </c>
      <c r="C27" s="676" t="s">
        <v>310</v>
      </c>
      <c r="D27" s="719" t="str">
        <f>D26</f>
        <v>გრძ.მ.</v>
      </c>
      <c r="E27" s="444" t="s">
        <v>144</v>
      </c>
      <c r="F27" s="259">
        <v>1</v>
      </c>
      <c r="G27" s="204">
        <f>F27*G26</f>
        <v>35</v>
      </c>
      <c r="H27" s="196"/>
      <c r="I27" s="196"/>
      <c r="J27" s="196">
        <v>0</v>
      </c>
      <c r="K27" s="196">
        <f>J27*G27</f>
        <v>0</v>
      </c>
      <c r="L27" s="196"/>
      <c r="M27" s="196"/>
      <c r="N27" s="227">
        <f>I27+K27+M27</f>
        <v>0</v>
      </c>
      <c r="O27" s="23"/>
      <c r="P27" s="23"/>
    </row>
    <row r="28" spans="1:16" s="13" customFormat="1" ht="54" customHeight="1">
      <c r="A28" s="21"/>
      <c r="B28" s="439" t="s">
        <v>278</v>
      </c>
      <c r="C28" s="676" t="s">
        <v>435</v>
      </c>
      <c r="D28" s="720" t="s">
        <v>20</v>
      </c>
      <c r="E28" s="261" t="s">
        <v>144</v>
      </c>
      <c r="F28" s="260">
        <v>1</v>
      </c>
      <c r="G28" s="204">
        <f>G26*F28</f>
        <v>35</v>
      </c>
      <c r="H28" s="196">
        <v>0</v>
      </c>
      <c r="I28" s="196">
        <f>H28*G28</f>
        <v>0</v>
      </c>
      <c r="J28" s="196"/>
      <c r="K28" s="196"/>
      <c r="L28" s="196"/>
      <c r="M28" s="196"/>
      <c r="N28" s="227">
        <f>I28+K28+M28</f>
        <v>0</v>
      </c>
    </row>
    <row r="29" spans="1:16" s="13" customFormat="1" ht="18" customHeight="1">
      <c r="A29" s="21"/>
      <c r="B29" s="439"/>
      <c r="C29" s="710" t="s">
        <v>311</v>
      </c>
      <c r="D29" s="720" t="s">
        <v>290</v>
      </c>
      <c r="E29" s="261" t="s">
        <v>169</v>
      </c>
      <c r="F29" s="261"/>
      <c r="G29" s="204">
        <f>F29*G26</f>
        <v>0</v>
      </c>
      <c r="H29" s="196"/>
      <c r="I29" s="196"/>
      <c r="J29" s="196"/>
      <c r="K29" s="196"/>
      <c r="L29" s="196">
        <v>0</v>
      </c>
      <c r="M29" s="196">
        <f>L29*G29</f>
        <v>0</v>
      </c>
      <c r="N29" s="227">
        <f>I29+K29+M29</f>
        <v>0</v>
      </c>
    </row>
    <row r="30" spans="1:16" s="13" customFormat="1" ht="18" customHeight="1">
      <c r="A30" s="21"/>
      <c r="B30" s="433"/>
      <c r="C30" s="710" t="s">
        <v>313</v>
      </c>
      <c r="D30" s="719" t="s">
        <v>290</v>
      </c>
      <c r="E30" s="261" t="s">
        <v>169</v>
      </c>
      <c r="F30" s="262"/>
      <c r="G30" s="204">
        <f>F30*G26</f>
        <v>0</v>
      </c>
      <c r="H30" s="196">
        <v>0</v>
      </c>
      <c r="I30" s="196">
        <f>H30*G30</f>
        <v>0</v>
      </c>
      <c r="J30" s="196"/>
      <c r="K30" s="196"/>
      <c r="L30" s="196"/>
      <c r="M30" s="196"/>
      <c r="N30" s="227">
        <f>I30+K30+M30</f>
        <v>0</v>
      </c>
    </row>
    <row r="31" spans="1:16" s="13" customFormat="1" ht="18" customHeight="1">
      <c r="A31" s="21">
        <f>A26+1</f>
        <v>5</v>
      </c>
      <c r="B31" s="433" t="s">
        <v>48</v>
      </c>
      <c r="C31" s="404" t="s">
        <v>431</v>
      </c>
      <c r="D31" s="718" t="s">
        <v>239</v>
      </c>
      <c r="E31" s="258" t="s">
        <v>144</v>
      </c>
      <c r="F31" s="19"/>
      <c r="G31" s="213">
        <v>35</v>
      </c>
      <c r="H31" s="196"/>
      <c r="I31" s="196"/>
      <c r="J31" s="196"/>
      <c r="K31" s="196"/>
      <c r="L31" s="196"/>
      <c r="M31" s="196"/>
      <c r="N31" s="227"/>
    </row>
    <row r="32" spans="1:16" s="13" customFormat="1" ht="18" customHeight="1">
      <c r="A32" s="21"/>
      <c r="B32" s="434" t="s">
        <v>17</v>
      </c>
      <c r="C32" s="676" t="s">
        <v>310</v>
      </c>
      <c r="D32" s="719" t="str">
        <f>D31</f>
        <v>გრძ.მ.</v>
      </c>
      <c r="E32" s="444" t="s">
        <v>144</v>
      </c>
      <c r="F32" s="259">
        <v>1</v>
      </c>
      <c r="G32" s="437">
        <f>F32*G31</f>
        <v>35</v>
      </c>
      <c r="H32" s="196"/>
      <c r="I32" s="196"/>
      <c r="J32" s="196">
        <v>0</v>
      </c>
      <c r="K32" s="196">
        <f>J32*G32</f>
        <v>0</v>
      </c>
      <c r="L32" s="196"/>
      <c r="M32" s="196"/>
      <c r="N32" s="227">
        <f>I32+K32+M32</f>
        <v>0</v>
      </c>
    </row>
    <row r="33" spans="1:14" s="13" customFormat="1" ht="54" customHeight="1">
      <c r="A33" s="21"/>
      <c r="B33" s="439" t="s">
        <v>279</v>
      </c>
      <c r="C33" s="676" t="s">
        <v>436</v>
      </c>
      <c r="D33" s="721" t="s">
        <v>20</v>
      </c>
      <c r="E33" s="261" t="s">
        <v>144</v>
      </c>
      <c r="F33" s="483">
        <v>1</v>
      </c>
      <c r="G33" s="437">
        <f>G31*F33</f>
        <v>35</v>
      </c>
      <c r="H33" s="196">
        <v>0</v>
      </c>
      <c r="I33" s="196">
        <f>H33*G33</f>
        <v>0</v>
      </c>
      <c r="J33" s="196"/>
      <c r="K33" s="196"/>
      <c r="L33" s="196"/>
      <c r="M33" s="196"/>
      <c r="N33" s="227">
        <f>I33+K33+M33</f>
        <v>0</v>
      </c>
    </row>
    <row r="34" spans="1:14" s="13" customFormat="1" ht="18" customHeight="1">
      <c r="A34" s="21"/>
      <c r="B34" s="573"/>
      <c r="C34" s="710" t="s">
        <v>311</v>
      </c>
      <c r="D34" s="721" t="s">
        <v>290</v>
      </c>
      <c r="E34" s="261" t="s">
        <v>169</v>
      </c>
      <c r="F34" s="484"/>
      <c r="G34" s="437">
        <f>F34*G31</f>
        <v>0</v>
      </c>
      <c r="H34" s="196"/>
      <c r="I34" s="196"/>
      <c r="J34" s="196"/>
      <c r="K34" s="196"/>
      <c r="L34" s="196">
        <v>0</v>
      </c>
      <c r="M34" s="196">
        <f>L34*G34</f>
        <v>0</v>
      </c>
      <c r="N34" s="227">
        <f>I34+K34+M34</f>
        <v>0</v>
      </c>
    </row>
    <row r="35" spans="1:14" s="13" customFormat="1" ht="18" customHeight="1">
      <c r="A35" s="21"/>
      <c r="B35" s="434"/>
      <c r="C35" s="710" t="s">
        <v>313</v>
      </c>
      <c r="D35" s="719" t="s">
        <v>290</v>
      </c>
      <c r="E35" s="261" t="s">
        <v>169</v>
      </c>
      <c r="F35" s="3"/>
      <c r="G35" s="437">
        <f>F35*G31</f>
        <v>0</v>
      </c>
      <c r="H35" s="196">
        <v>0</v>
      </c>
      <c r="I35" s="196">
        <f>H35*G35</f>
        <v>0</v>
      </c>
      <c r="J35" s="196"/>
      <c r="K35" s="196"/>
      <c r="L35" s="196"/>
      <c r="M35" s="196"/>
      <c r="N35" s="227">
        <f>I35+K35+M35</f>
        <v>0</v>
      </c>
    </row>
    <row r="36" spans="1:14" s="13" customFormat="1" ht="18" customHeight="1">
      <c r="A36" s="21">
        <f>A31+1</f>
        <v>6</v>
      </c>
      <c r="B36" s="433" t="s">
        <v>48</v>
      </c>
      <c r="C36" s="404" t="s">
        <v>431</v>
      </c>
      <c r="D36" s="718" t="s">
        <v>20</v>
      </c>
      <c r="E36" s="258" t="s">
        <v>144</v>
      </c>
      <c r="F36" s="19"/>
      <c r="G36" s="213">
        <v>12</v>
      </c>
      <c r="H36" s="196"/>
      <c r="I36" s="196"/>
      <c r="J36" s="196"/>
      <c r="K36" s="196"/>
      <c r="L36" s="196"/>
      <c r="M36" s="196"/>
      <c r="N36" s="227"/>
    </row>
    <row r="37" spans="1:14" s="13" customFormat="1" ht="18" customHeight="1">
      <c r="A37" s="21"/>
      <c r="B37" s="434" t="s">
        <v>17</v>
      </c>
      <c r="C37" s="676" t="s">
        <v>310</v>
      </c>
      <c r="D37" s="719" t="str">
        <f>D36</f>
        <v>გრძ.მ</v>
      </c>
      <c r="E37" s="444" t="s">
        <v>144</v>
      </c>
      <c r="F37" s="259">
        <v>1</v>
      </c>
      <c r="G37" s="437">
        <f>F37*G36</f>
        <v>12</v>
      </c>
      <c r="H37" s="196"/>
      <c r="I37" s="196"/>
      <c r="J37" s="196">
        <v>0</v>
      </c>
      <c r="K37" s="196">
        <f>J37*G37</f>
        <v>0</v>
      </c>
      <c r="L37" s="196"/>
      <c r="M37" s="196"/>
      <c r="N37" s="227">
        <f>I37+K37+M37</f>
        <v>0</v>
      </c>
    </row>
    <row r="38" spans="1:14" s="13" customFormat="1" ht="54" customHeight="1">
      <c r="A38" s="21"/>
      <c r="B38" s="439" t="s">
        <v>280</v>
      </c>
      <c r="C38" s="676" t="s">
        <v>437</v>
      </c>
      <c r="D38" s="721" t="s">
        <v>20</v>
      </c>
      <c r="E38" s="261" t="s">
        <v>144</v>
      </c>
      <c r="F38" s="483">
        <v>1</v>
      </c>
      <c r="G38" s="437">
        <f>G36*F38</f>
        <v>12</v>
      </c>
      <c r="H38" s="196">
        <v>0</v>
      </c>
      <c r="I38" s="196">
        <f>H38*G38</f>
        <v>0</v>
      </c>
      <c r="J38" s="196"/>
      <c r="K38" s="196"/>
      <c r="L38" s="196"/>
      <c r="M38" s="196"/>
      <c r="N38" s="227">
        <f>I38+K38+M38</f>
        <v>0</v>
      </c>
    </row>
    <row r="39" spans="1:14" s="13" customFormat="1" ht="18" customHeight="1">
      <c r="A39" s="21"/>
      <c r="B39" s="573"/>
      <c r="C39" s="710" t="s">
        <v>311</v>
      </c>
      <c r="D39" s="721" t="s">
        <v>290</v>
      </c>
      <c r="E39" s="261" t="s">
        <v>169</v>
      </c>
      <c r="F39" s="484"/>
      <c r="G39" s="437">
        <f>F39*G36</f>
        <v>0</v>
      </c>
      <c r="H39" s="196"/>
      <c r="I39" s="196"/>
      <c r="J39" s="196"/>
      <c r="K39" s="196"/>
      <c r="L39" s="196">
        <v>0</v>
      </c>
      <c r="M39" s="196">
        <f>L39*G39</f>
        <v>0</v>
      </c>
      <c r="N39" s="227">
        <f>I39+K39+M39</f>
        <v>0</v>
      </c>
    </row>
    <row r="40" spans="1:14" s="13" customFormat="1" ht="18" customHeight="1">
      <c r="A40" s="21"/>
      <c r="B40" s="434"/>
      <c r="C40" s="710" t="s">
        <v>313</v>
      </c>
      <c r="D40" s="719" t="s">
        <v>290</v>
      </c>
      <c r="E40" s="261" t="s">
        <v>169</v>
      </c>
      <c r="F40" s="3"/>
      <c r="G40" s="437">
        <f>F40*G36</f>
        <v>0</v>
      </c>
      <c r="H40" s="196">
        <v>0</v>
      </c>
      <c r="I40" s="196">
        <f>H40*G40</f>
        <v>0</v>
      </c>
      <c r="J40" s="196"/>
      <c r="K40" s="196"/>
      <c r="L40" s="196"/>
      <c r="M40" s="196"/>
      <c r="N40" s="227">
        <f>I40+K40+M40</f>
        <v>0</v>
      </c>
    </row>
    <row r="41" spans="1:14" s="13" customFormat="1" ht="18" customHeight="1">
      <c r="A41" s="21">
        <f>A36+1</f>
        <v>7</v>
      </c>
      <c r="B41" s="434" t="s">
        <v>236</v>
      </c>
      <c r="C41" s="404" t="s">
        <v>431</v>
      </c>
      <c r="D41" s="718" t="s">
        <v>239</v>
      </c>
      <c r="E41" s="258" t="s">
        <v>144</v>
      </c>
      <c r="F41" s="19"/>
      <c r="G41" s="213">
        <v>12</v>
      </c>
      <c r="H41" s="196"/>
      <c r="I41" s="196"/>
      <c r="J41" s="196"/>
      <c r="K41" s="196"/>
      <c r="L41" s="196"/>
      <c r="M41" s="196"/>
      <c r="N41" s="227"/>
    </row>
    <row r="42" spans="1:14" s="13" customFormat="1" ht="18" customHeight="1">
      <c r="A42" s="21"/>
      <c r="B42" s="434" t="s">
        <v>17</v>
      </c>
      <c r="C42" s="676" t="s">
        <v>310</v>
      </c>
      <c r="D42" s="719" t="str">
        <f>D41</f>
        <v>გრძ.მ.</v>
      </c>
      <c r="E42" s="444" t="s">
        <v>144</v>
      </c>
      <c r="F42" s="259">
        <v>1</v>
      </c>
      <c r="G42" s="482">
        <f>F42*G41</f>
        <v>12</v>
      </c>
      <c r="H42" s="196"/>
      <c r="I42" s="196"/>
      <c r="J42" s="196">
        <v>0</v>
      </c>
      <c r="K42" s="196">
        <f>J42*G42</f>
        <v>0</v>
      </c>
      <c r="L42" s="196"/>
      <c r="M42" s="196"/>
      <c r="N42" s="227">
        <f>I42+K42+M42</f>
        <v>0</v>
      </c>
    </row>
    <row r="43" spans="1:14" s="13" customFormat="1" ht="54" customHeight="1">
      <c r="A43" s="21"/>
      <c r="B43" s="439" t="s">
        <v>281</v>
      </c>
      <c r="C43" s="676" t="s">
        <v>443</v>
      </c>
      <c r="D43" s="721" t="s">
        <v>20</v>
      </c>
      <c r="E43" s="261" t="s">
        <v>144</v>
      </c>
      <c r="F43" s="483">
        <v>1</v>
      </c>
      <c r="G43" s="482">
        <f>G41*F43</f>
        <v>12</v>
      </c>
      <c r="H43" s="196">
        <v>0</v>
      </c>
      <c r="I43" s="196">
        <f>H43*G43</f>
        <v>0</v>
      </c>
      <c r="J43" s="196"/>
      <c r="K43" s="196"/>
      <c r="L43" s="196"/>
      <c r="M43" s="196"/>
      <c r="N43" s="227">
        <f>I43+K43+M43</f>
        <v>0</v>
      </c>
    </row>
    <row r="44" spans="1:14" s="13" customFormat="1" ht="18" customHeight="1">
      <c r="A44" s="21"/>
      <c r="B44" s="573"/>
      <c r="C44" s="710" t="s">
        <v>311</v>
      </c>
      <c r="D44" s="721" t="s">
        <v>290</v>
      </c>
      <c r="E44" s="261" t="s">
        <v>169</v>
      </c>
      <c r="F44" s="485"/>
      <c r="G44" s="482">
        <f>F44*G41</f>
        <v>0</v>
      </c>
      <c r="H44" s="196"/>
      <c r="I44" s="196"/>
      <c r="J44" s="196"/>
      <c r="K44" s="196"/>
      <c r="L44" s="196">
        <v>0</v>
      </c>
      <c r="M44" s="196">
        <f>L44*G44</f>
        <v>0</v>
      </c>
      <c r="N44" s="227">
        <f>I44+K44+M44</f>
        <v>0</v>
      </c>
    </row>
    <row r="45" spans="1:14" s="13" customFormat="1" ht="18" customHeight="1">
      <c r="A45" s="21"/>
      <c r="B45" s="434"/>
      <c r="C45" s="710" t="s">
        <v>313</v>
      </c>
      <c r="D45" s="719" t="s">
        <v>290</v>
      </c>
      <c r="E45" s="261" t="s">
        <v>169</v>
      </c>
      <c r="F45" s="481"/>
      <c r="G45" s="482">
        <f>F45*G41</f>
        <v>0</v>
      </c>
      <c r="H45" s="196">
        <v>0</v>
      </c>
      <c r="I45" s="196">
        <f>H45*G45</f>
        <v>0</v>
      </c>
      <c r="J45" s="196"/>
      <c r="K45" s="196"/>
      <c r="L45" s="196"/>
      <c r="M45" s="196"/>
      <c r="N45" s="227">
        <f>I45+K45+M45</f>
        <v>0</v>
      </c>
    </row>
    <row r="46" spans="1:14" s="13" customFormat="1" ht="18" customHeight="1">
      <c r="A46" s="21">
        <f>A41+1</f>
        <v>8</v>
      </c>
      <c r="B46" s="434" t="s">
        <v>237</v>
      </c>
      <c r="C46" s="404" t="s">
        <v>431</v>
      </c>
      <c r="D46" s="718" t="s">
        <v>459</v>
      </c>
      <c r="E46" s="258" t="s">
        <v>144</v>
      </c>
      <c r="F46" s="19"/>
      <c r="G46" s="480">
        <v>25</v>
      </c>
      <c r="H46" s="196"/>
      <c r="I46" s="196"/>
      <c r="J46" s="196"/>
      <c r="K46" s="196"/>
      <c r="L46" s="196"/>
      <c r="M46" s="196"/>
      <c r="N46" s="227"/>
    </row>
    <row r="47" spans="1:14" s="13" customFormat="1" ht="18" customHeight="1">
      <c r="A47" s="21"/>
      <c r="B47" s="434" t="s">
        <v>17</v>
      </c>
      <c r="C47" s="676" t="s">
        <v>310</v>
      </c>
      <c r="D47" s="719" t="str">
        <f>D46</f>
        <v>გრძ.მ..</v>
      </c>
      <c r="E47" s="444" t="s">
        <v>144</v>
      </c>
      <c r="F47" s="259">
        <v>1</v>
      </c>
      <c r="G47" s="482">
        <f>F47*G46</f>
        <v>25</v>
      </c>
      <c r="H47" s="196"/>
      <c r="I47" s="196"/>
      <c r="J47" s="196">
        <v>0</v>
      </c>
      <c r="K47" s="196">
        <f>J47*G47</f>
        <v>0</v>
      </c>
      <c r="L47" s="196"/>
      <c r="M47" s="196"/>
      <c r="N47" s="227">
        <f>I47+K47+M47</f>
        <v>0</v>
      </c>
    </row>
    <row r="48" spans="1:14" s="13" customFormat="1" ht="54" customHeight="1">
      <c r="A48" s="21"/>
      <c r="B48" s="439" t="s">
        <v>282</v>
      </c>
      <c r="C48" s="676" t="s">
        <v>444</v>
      </c>
      <c r="D48" s="721" t="s">
        <v>20</v>
      </c>
      <c r="E48" s="261" t="s">
        <v>144</v>
      </c>
      <c r="F48" s="487">
        <v>1.02</v>
      </c>
      <c r="G48" s="482">
        <f>G46*F48</f>
        <v>25.5</v>
      </c>
      <c r="H48" s="196">
        <v>0</v>
      </c>
      <c r="I48" s="196">
        <f>H48*G48</f>
        <v>0</v>
      </c>
      <c r="J48" s="196"/>
      <c r="K48" s="196"/>
      <c r="L48" s="196"/>
      <c r="M48" s="196"/>
      <c r="N48" s="227">
        <f>I48+K48+M48</f>
        <v>0</v>
      </c>
    </row>
    <row r="49" spans="1:14" s="13" customFormat="1" ht="18" customHeight="1">
      <c r="A49" s="21"/>
      <c r="B49" s="573"/>
      <c r="C49" s="710" t="s">
        <v>311</v>
      </c>
      <c r="D49" s="721" t="s">
        <v>290</v>
      </c>
      <c r="E49" s="261" t="s">
        <v>169</v>
      </c>
      <c r="F49" s="485"/>
      <c r="G49" s="482">
        <f>F49*G46</f>
        <v>0</v>
      </c>
      <c r="H49" s="196"/>
      <c r="I49" s="196"/>
      <c r="J49" s="196"/>
      <c r="K49" s="196"/>
      <c r="L49" s="196">
        <v>0</v>
      </c>
      <c r="M49" s="196">
        <f>L49*G49</f>
        <v>0</v>
      </c>
      <c r="N49" s="227">
        <f>I49+K49+M49</f>
        <v>0</v>
      </c>
    </row>
    <row r="50" spans="1:14" s="13" customFormat="1" ht="18" customHeight="1">
      <c r="A50" s="21"/>
      <c r="B50" s="434"/>
      <c r="C50" s="710" t="s">
        <v>313</v>
      </c>
      <c r="D50" s="719" t="s">
        <v>290</v>
      </c>
      <c r="E50" s="261" t="s">
        <v>169</v>
      </c>
      <c r="F50" s="481"/>
      <c r="G50" s="482">
        <f>F50*G46</f>
        <v>0</v>
      </c>
      <c r="H50" s="196">
        <v>0</v>
      </c>
      <c r="I50" s="196">
        <f>H50*G50</f>
        <v>0</v>
      </c>
      <c r="J50" s="196"/>
      <c r="K50" s="196"/>
      <c r="L50" s="196"/>
      <c r="M50" s="196"/>
      <c r="N50" s="227">
        <f>I50+K50+M50</f>
        <v>0</v>
      </c>
    </row>
    <row r="51" spans="1:14" s="13" customFormat="1" ht="18" customHeight="1">
      <c r="A51" s="21">
        <f>A46+1</f>
        <v>9</v>
      </c>
      <c r="B51" s="434" t="s">
        <v>48</v>
      </c>
      <c r="C51" s="404" t="s">
        <v>442</v>
      </c>
      <c r="D51" s="718" t="s">
        <v>239</v>
      </c>
      <c r="E51" s="258" t="s">
        <v>144</v>
      </c>
      <c r="F51" s="19"/>
      <c r="G51" s="480">
        <v>25</v>
      </c>
      <c r="H51" s="196"/>
      <c r="I51" s="196"/>
      <c r="J51" s="196"/>
      <c r="K51" s="196"/>
      <c r="L51" s="196"/>
      <c r="M51" s="196"/>
      <c r="N51" s="227"/>
    </row>
    <row r="52" spans="1:14" s="13" customFormat="1" ht="18" customHeight="1">
      <c r="A52" s="21"/>
      <c r="B52" s="434" t="s">
        <v>17</v>
      </c>
      <c r="C52" s="676" t="s">
        <v>310</v>
      </c>
      <c r="D52" s="719" t="str">
        <f>D51</f>
        <v>გრძ.მ.</v>
      </c>
      <c r="E52" s="444" t="s">
        <v>144</v>
      </c>
      <c r="F52" s="259">
        <v>1</v>
      </c>
      <c r="G52" s="482">
        <f>F52*G51</f>
        <v>25</v>
      </c>
      <c r="H52" s="196"/>
      <c r="I52" s="196"/>
      <c r="J52" s="196">
        <v>0</v>
      </c>
      <c r="K52" s="196">
        <f>J52*G52</f>
        <v>0</v>
      </c>
      <c r="L52" s="196"/>
      <c r="M52" s="196"/>
      <c r="N52" s="227">
        <f>I52+K52+M52</f>
        <v>0</v>
      </c>
    </row>
    <row r="53" spans="1:14" s="13" customFormat="1" ht="18" customHeight="1">
      <c r="A53" s="21"/>
      <c r="B53" s="434" t="s">
        <v>17</v>
      </c>
      <c r="C53" s="103" t="s">
        <v>438</v>
      </c>
      <c r="D53" s="721" t="s">
        <v>20</v>
      </c>
      <c r="E53" s="261" t="s">
        <v>144</v>
      </c>
      <c r="F53" s="483">
        <v>1</v>
      </c>
      <c r="G53" s="482">
        <f>G51*F53</f>
        <v>25</v>
      </c>
      <c r="H53" s="196">
        <v>0</v>
      </c>
      <c r="I53" s="196">
        <f>H53*G53</f>
        <v>0</v>
      </c>
      <c r="J53" s="196"/>
      <c r="K53" s="196"/>
      <c r="L53" s="196"/>
      <c r="M53" s="196"/>
      <c r="N53" s="227">
        <f>I53+K53+M53</f>
        <v>0</v>
      </c>
    </row>
    <row r="54" spans="1:14" s="13" customFormat="1" ht="18" customHeight="1">
      <c r="A54" s="21"/>
      <c r="B54" s="573"/>
      <c r="C54" s="710" t="s">
        <v>311</v>
      </c>
      <c r="D54" s="721" t="s">
        <v>290</v>
      </c>
      <c r="E54" s="261" t="s">
        <v>169</v>
      </c>
      <c r="F54" s="485"/>
      <c r="G54" s="482">
        <f>F54*G51</f>
        <v>0</v>
      </c>
      <c r="H54" s="196"/>
      <c r="I54" s="196"/>
      <c r="J54" s="196"/>
      <c r="K54" s="196"/>
      <c r="L54" s="196">
        <v>0</v>
      </c>
      <c r="M54" s="196">
        <f>L54*G54</f>
        <v>0</v>
      </c>
      <c r="N54" s="227">
        <f>I54+K54+M54</f>
        <v>0</v>
      </c>
    </row>
    <row r="55" spans="1:14" s="13" customFormat="1" ht="18" customHeight="1">
      <c r="A55" s="21"/>
      <c r="B55" s="434"/>
      <c r="C55" s="710" t="s">
        <v>313</v>
      </c>
      <c r="D55" s="719" t="s">
        <v>290</v>
      </c>
      <c r="E55" s="261" t="s">
        <v>169</v>
      </c>
      <c r="F55" s="481"/>
      <c r="G55" s="482">
        <f>F55*G51</f>
        <v>0</v>
      </c>
      <c r="H55" s="196">
        <v>0</v>
      </c>
      <c r="I55" s="196">
        <f>H55*G55</f>
        <v>0</v>
      </c>
      <c r="J55" s="196"/>
      <c r="K55" s="196"/>
      <c r="L55" s="196"/>
      <c r="M55" s="196"/>
      <c r="N55" s="227">
        <f>I55+K55+M55</f>
        <v>0</v>
      </c>
    </row>
    <row r="56" spans="1:14" s="13" customFormat="1" ht="18" customHeight="1">
      <c r="A56" s="21">
        <f>A51+1</f>
        <v>10</v>
      </c>
      <c r="B56" s="434" t="s">
        <v>48</v>
      </c>
      <c r="C56" s="404" t="s">
        <v>442</v>
      </c>
      <c r="D56" s="718" t="s">
        <v>239</v>
      </c>
      <c r="E56" s="258" t="s">
        <v>144</v>
      </c>
      <c r="F56" s="19"/>
      <c r="G56" s="480">
        <v>71</v>
      </c>
      <c r="H56" s="196"/>
      <c r="I56" s="196"/>
      <c r="J56" s="196"/>
      <c r="K56" s="196"/>
      <c r="L56" s="196"/>
      <c r="M56" s="196"/>
      <c r="N56" s="227"/>
    </row>
    <row r="57" spans="1:14" s="13" customFormat="1" ht="18" customHeight="1">
      <c r="A57" s="21"/>
      <c r="B57" s="434" t="s">
        <v>17</v>
      </c>
      <c r="C57" s="676" t="s">
        <v>310</v>
      </c>
      <c r="D57" s="719" t="str">
        <f>D56</f>
        <v>გრძ.მ.</v>
      </c>
      <c r="E57" s="444" t="s">
        <v>144</v>
      </c>
      <c r="F57" s="259">
        <v>1</v>
      </c>
      <c r="G57" s="482">
        <f>F57*G56</f>
        <v>71</v>
      </c>
      <c r="H57" s="196"/>
      <c r="I57" s="196"/>
      <c r="J57" s="196">
        <v>0</v>
      </c>
      <c r="K57" s="196">
        <f>J57*G57</f>
        <v>0</v>
      </c>
      <c r="L57" s="196"/>
      <c r="M57" s="196"/>
      <c r="N57" s="227">
        <f>I57+K57+M57</f>
        <v>0</v>
      </c>
    </row>
    <row r="58" spans="1:14" s="13" customFormat="1" ht="18" customHeight="1">
      <c r="A58" s="21"/>
      <c r="B58" s="434" t="s">
        <v>17</v>
      </c>
      <c r="C58" s="103" t="s">
        <v>439</v>
      </c>
      <c r="D58" s="721" t="s">
        <v>20</v>
      </c>
      <c r="E58" s="261" t="s">
        <v>144</v>
      </c>
      <c r="F58" s="483">
        <v>1</v>
      </c>
      <c r="G58" s="482">
        <f>G56*F58</f>
        <v>71</v>
      </c>
      <c r="H58" s="196">
        <v>0</v>
      </c>
      <c r="I58" s="196">
        <f>H58*G58</f>
        <v>0</v>
      </c>
      <c r="J58" s="196"/>
      <c r="K58" s="196"/>
      <c r="L58" s="196"/>
      <c r="M58" s="196"/>
      <c r="N58" s="227">
        <f>I58+K58+M58</f>
        <v>0</v>
      </c>
    </row>
    <row r="59" spans="1:14" s="13" customFormat="1" ht="18" customHeight="1">
      <c r="A59" s="21"/>
      <c r="B59" s="573"/>
      <c r="C59" s="710" t="s">
        <v>311</v>
      </c>
      <c r="D59" s="721" t="s">
        <v>290</v>
      </c>
      <c r="E59" s="261" t="s">
        <v>169</v>
      </c>
      <c r="F59" s="485"/>
      <c r="G59" s="482">
        <f>F59*G56</f>
        <v>0</v>
      </c>
      <c r="H59" s="196"/>
      <c r="I59" s="196"/>
      <c r="J59" s="196"/>
      <c r="K59" s="196"/>
      <c r="L59" s="196">
        <v>0</v>
      </c>
      <c r="M59" s="196">
        <f>L59*G59</f>
        <v>0</v>
      </c>
      <c r="N59" s="227">
        <f>I59+K59+M59</f>
        <v>0</v>
      </c>
    </row>
    <row r="60" spans="1:14" s="13" customFormat="1" ht="18" customHeight="1">
      <c r="A60" s="21"/>
      <c r="B60" s="434"/>
      <c r="C60" s="710" t="s">
        <v>313</v>
      </c>
      <c r="D60" s="719" t="s">
        <v>290</v>
      </c>
      <c r="E60" s="261" t="s">
        <v>169</v>
      </c>
      <c r="F60" s="481"/>
      <c r="G60" s="482">
        <f>F60*G56</f>
        <v>0</v>
      </c>
      <c r="H60" s="196">
        <v>0</v>
      </c>
      <c r="I60" s="196">
        <f>H60*G60</f>
        <v>0</v>
      </c>
      <c r="J60" s="196"/>
      <c r="K60" s="196"/>
      <c r="L60" s="196"/>
      <c r="M60" s="196"/>
      <c r="N60" s="227">
        <f>I60+K60+M60</f>
        <v>0</v>
      </c>
    </row>
    <row r="61" spans="1:14" s="13" customFormat="1" ht="18" customHeight="1">
      <c r="A61" s="21">
        <f>A56+1</f>
        <v>11</v>
      </c>
      <c r="B61" s="434" t="s">
        <v>48</v>
      </c>
      <c r="C61" s="404" t="s">
        <v>442</v>
      </c>
      <c r="D61" s="718" t="s">
        <v>239</v>
      </c>
      <c r="E61" s="258" t="s">
        <v>144</v>
      </c>
      <c r="F61" s="19"/>
      <c r="G61" s="480">
        <v>25</v>
      </c>
      <c r="H61" s="196"/>
      <c r="I61" s="196"/>
      <c r="J61" s="196"/>
      <c r="K61" s="196"/>
      <c r="L61" s="196"/>
      <c r="M61" s="196"/>
      <c r="N61" s="227"/>
    </row>
    <row r="62" spans="1:14" s="13" customFormat="1" ht="18" customHeight="1">
      <c r="A62" s="21"/>
      <c r="B62" s="434" t="s">
        <v>17</v>
      </c>
      <c r="C62" s="676" t="s">
        <v>310</v>
      </c>
      <c r="D62" s="719" t="str">
        <f>D61</f>
        <v>გრძ.მ.</v>
      </c>
      <c r="E62" s="444" t="s">
        <v>144</v>
      </c>
      <c r="F62" s="259">
        <v>1</v>
      </c>
      <c r="G62" s="482">
        <f>F62*G61</f>
        <v>25</v>
      </c>
      <c r="H62" s="196"/>
      <c r="I62" s="196"/>
      <c r="J62" s="196">
        <v>0</v>
      </c>
      <c r="K62" s="196">
        <f>J62*G62</f>
        <v>0</v>
      </c>
      <c r="L62" s="196"/>
      <c r="M62" s="196"/>
      <c r="N62" s="227">
        <f>I62+K62+M62</f>
        <v>0</v>
      </c>
    </row>
    <row r="63" spans="1:14" s="13" customFormat="1" ht="18" customHeight="1">
      <c r="A63" s="21"/>
      <c r="B63" s="434" t="s">
        <v>17</v>
      </c>
      <c r="C63" s="103" t="s">
        <v>440</v>
      </c>
      <c r="D63" s="721" t="s">
        <v>20</v>
      </c>
      <c r="E63" s="261" t="s">
        <v>144</v>
      </c>
      <c r="F63" s="483">
        <v>1</v>
      </c>
      <c r="G63" s="482">
        <f>G61*F63</f>
        <v>25</v>
      </c>
      <c r="H63" s="196">
        <v>0</v>
      </c>
      <c r="I63" s="196">
        <f>H63*G63</f>
        <v>0</v>
      </c>
      <c r="J63" s="196"/>
      <c r="K63" s="196"/>
      <c r="L63" s="196"/>
      <c r="M63" s="196"/>
      <c r="N63" s="227">
        <f>I63+K63+M63</f>
        <v>0</v>
      </c>
    </row>
    <row r="64" spans="1:14" s="13" customFormat="1" ht="18" customHeight="1">
      <c r="A64" s="21"/>
      <c r="B64" s="573"/>
      <c r="C64" s="710" t="s">
        <v>311</v>
      </c>
      <c r="D64" s="721" t="s">
        <v>290</v>
      </c>
      <c r="E64" s="261" t="s">
        <v>169</v>
      </c>
      <c r="F64" s="485"/>
      <c r="G64" s="482">
        <f>F64*G61</f>
        <v>0</v>
      </c>
      <c r="H64" s="196"/>
      <c r="I64" s="196"/>
      <c r="J64" s="196"/>
      <c r="K64" s="196"/>
      <c r="L64" s="196">
        <v>0</v>
      </c>
      <c r="M64" s="196">
        <f>L64*G64</f>
        <v>0</v>
      </c>
      <c r="N64" s="227">
        <f>I64+K64+M64</f>
        <v>0</v>
      </c>
    </row>
    <row r="65" spans="1:16" s="13" customFormat="1" ht="18" customHeight="1">
      <c r="A65" s="21"/>
      <c r="B65" s="434"/>
      <c r="C65" s="710" t="s">
        <v>313</v>
      </c>
      <c r="D65" s="719" t="s">
        <v>290</v>
      </c>
      <c r="E65" s="261" t="s">
        <v>169</v>
      </c>
      <c r="F65" s="481"/>
      <c r="G65" s="482">
        <f>F65*G61</f>
        <v>0</v>
      </c>
      <c r="H65" s="196">
        <v>0</v>
      </c>
      <c r="I65" s="196">
        <f>H65*G65</f>
        <v>0</v>
      </c>
      <c r="J65" s="196"/>
      <c r="K65" s="196"/>
      <c r="L65" s="196"/>
      <c r="M65" s="196"/>
      <c r="N65" s="227">
        <f>I65+K65+M65</f>
        <v>0</v>
      </c>
    </row>
    <row r="66" spans="1:16" s="13" customFormat="1" ht="18" customHeight="1">
      <c r="A66" s="21"/>
      <c r="B66" s="434"/>
      <c r="C66" s="676"/>
      <c r="D66" s="719"/>
      <c r="E66" s="261"/>
      <c r="F66" s="481"/>
      <c r="G66" s="482"/>
      <c r="H66" s="196"/>
      <c r="I66" s="196"/>
      <c r="J66" s="196"/>
      <c r="K66" s="196"/>
      <c r="L66" s="196"/>
      <c r="M66" s="196"/>
      <c r="N66" s="227"/>
    </row>
    <row r="67" spans="1:16" s="42" customFormat="1" ht="18" customHeight="1">
      <c r="A67" s="395"/>
      <c r="B67" s="538"/>
      <c r="C67" s="671" t="s">
        <v>37</v>
      </c>
      <c r="D67" s="396"/>
      <c r="E67" s="397"/>
      <c r="F67" s="398"/>
      <c r="G67" s="359"/>
      <c r="H67" s="392"/>
      <c r="I67" s="393"/>
      <c r="J67" s="393"/>
      <c r="K67" s="394"/>
      <c r="L67" s="393"/>
      <c r="M67" s="393"/>
      <c r="N67" s="399"/>
      <c r="P67" s="44"/>
    </row>
    <row r="68" spans="1:16" s="17" customFormat="1" ht="21" customHeight="1">
      <c r="A68" s="21">
        <f>A61+1</f>
        <v>12</v>
      </c>
      <c r="B68" s="440" t="s">
        <v>238</v>
      </c>
      <c r="C68" s="404" t="s">
        <v>403</v>
      </c>
      <c r="D68" s="718" t="s">
        <v>20</v>
      </c>
      <c r="E68" s="258" t="s">
        <v>144</v>
      </c>
      <c r="F68" s="19"/>
      <c r="G68" s="480">
        <f>SUM(G70:G71)</f>
        <v>215</v>
      </c>
      <c r="H68" s="213"/>
      <c r="I68" s="196"/>
      <c r="J68" s="196"/>
      <c r="K68" s="196"/>
      <c r="L68" s="196"/>
      <c r="M68" s="196"/>
      <c r="N68" s="227"/>
      <c r="O68" s="16"/>
      <c r="P68" s="22"/>
    </row>
    <row r="69" spans="1:16" s="13" customFormat="1" ht="18" customHeight="1">
      <c r="A69" s="21"/>
      <c r="B69" s="434" t="s">
        <v>17</v>
      </c>
      <c r="C69" s="676" t="s">
        <v>310</v>
      </c>
      <c r="D69" s="719" t="str">
        <f>D68</f>
        <v>გრძ.მ</v>
      </c>
      <c r="E69" s="261" t="s">
        <v>169</v>
      </c>
      <c r="F69" s="259">
        <v>1</v>
      </c>
      <c r="G69" s="482">
        <f>F69*G68</f>
        <v>215</v>
      </c>
      <c r="H69" s="196"/>
      <c r="I69" s="196"/>
      <c r="J69" s="196">
        <v>0</v>
      </c>
      <c r="K69" s="196">
        <f>J69*G69</f>
        <v>0</v>
      </c>
      <c r="L69" s="196"/>
      <c r="M69" s="196"/>
      <c r="N69" s="227">
        <f>I69+K69+M69</f>
        <v>0</v>
      </c>
      <c r="O69" s="23"/>
      <c r="P69" s="23"/>
    </row>
    <row r="70" spans="1:16" s="13" customFormat="1" ht="18" customHeight="1">
      <c r="A70" s="21"/>
      <c r="B70" s="439" t="s">
        <v>240</v>
      </c>
      <c r="C70" s="486" t="s">
        <v>270</v>
      </c>
      <c r="D70" s="721" t="s">
        <v>239</v>
      </c>
      <c r="E70" s="444" t="s">
        <v>144</v>
      </c>
      <c r="F70" s="488">
        <v>1</v>
      </c>
      <c r="G70" s="482">
        <f>G16+G21</f>
        <v>191</v>
      </c>
      <c r="H70" s="196">
        <v>0</v>
      </c>
      <c r="I70" s="196">
        <f t="shared" ref="I70:I72" si="0">H70*G70</f>
        <v>0</v>
      </c>
      <c r="J70" s="196"/>
      <c r="K70" s="196"/>
      <c r="L70" s="196"/>
      <c r="M70" s="196"/>
      <c r="N70" s="227">
        <f t="shared" ref="N70:N72" si="1">I70+K70+M70</f>
        <v>0</v>
      </c>
      <c r="O70" s="23"/>
      <c r="P70" s="23"/>
    </row>
    <row r="71" spans="1:16" s="13" customFormat="1" ht="18" customHeight="1">
      <c r="A71" s="21"/>
      <c r="B71" s="439" t="s">
        <v>240</v>
      </c>
      <c r="C71" s="486" t="s">
        <v>271</v>
      </c>
      <c r="D71" s="721" t="s">
        <v>239</v>
      </c>
      <c r="E71" s="444" t="s">
        <v>144</v>
      </c>
      <c r="F71" s="488">
        <v>1</v>
      </c>
      <c r="G71" s="482">
        <f>G36+G41</f>
        <v>24</v>
      </c>
      <c r="H71" s="196">
        <v>0</v>
      </c>
      <c r="I71" s="196">
        <f t="shared" si="0"/>
        <v>0</v>
      </c>
      <c r="J71" s="196"/>
      <c r="K71" s="196"/>
      <c r="L71" s="196"/>
      <c r="M71" s="196"/>
      <c r="N71" s="227">
        <f t="shared" si="1"/>
        <v>0</v>
      </c>
      <c r="O71" s="23"/>
      <c r="P71" s="23"/>
    </row>
    <row r="72" spans="1:16" s="13" customFormat="1" ht="18" customHeight="1">
      <c r="A72" s="21"/>
      <c r="B72" s="433"/>
      <c r="C72" s="676" t="s">
        <v>313</v>
      </c>
      <c r="D72" s="719" t="s">
        <v>290</v>
      </c>
      <c r="E72" s="261" t="s">
        <v>169</v>
      </c>
      <c r="F72" s="481"/>
      <c r="G72" s="482">
        <f>F72*G68</f>
        <v>0</v>
      </c>
      <c r="H72" s="196">
        <v>0</v>
      </c>
      <c r="I72" s="196">
        <f t="shared" si="0"/>
        <v>0</v>
      </c>
      <c r="J72" s="196"/>
      <c r="K72" s="196"/>
      <c r="L72" s="196"/>
      <c r="M72" s="196"/>
      <c r="N72" s="227">
        <f t="shared" si="1"/>
        <v>0</v>
      </c>
      <c r="O72" s="23"/>
      <c r="P72" s="23"/>
    </row>
    <row r="73" spans="1:16" s="17" customFormat="1" ht="21" customHeight="1">
      <c r="A73" s="21">
        <f>A68+1</f>
        <v>13</v>
      </c>
      <c r="B73" s="440" t="s">
        <v>238</v>
      </c>
      <c r="C73" s="404" t="s">
        <v>408</v>
      </c>
      <c r="D73" s="718" t="s">
        <v>239</v>
      </c>
      <c r="E73" s="258" t="s">
        <v>144</v>
      </c>
      <c r="F73" s="19"/>
      <c r="G73" s="480">
        <f>G11</f>
        <v>140</v>
      </c>
      <c r="H73" s="213"/>
      <c r="I73" s="196"/>
      <c r="J73" s="196"/>
      <c r="K73" s="196"/>
      <c r="L73" s="196"/>
      <c r="M73" s="196"/>
      <c r="N73" s="227"/>
      <c r="O73" s="16"/>
      <c r="P73" s="22"/>
    </row>
    <row r="74" spans="1:16" s="13" customFormat="1" ht="18" customHeight="1">
      <c r="A74" s="21"/>
      <c r="B74" s="434" t="s">
        <v>17</v>
      </c>
      <c r="C74" s="676" t="s">
        <v>310</v>
      </c>
      <c r="D74" s="719" t="str">
        <f>D73</f>
        <v>გრძ.მ.</v>
      </c>
      <c r="E74" s="261" t="str">
        <f>E73</f>
        <v>l.g</v>
      </c>
      <c r="F74" s="259">
        <v>1</v>
      </c>
      <c r="G74" s="482">
        <f>F74*G73</f>
        <v>140</v>
      </c>
      <c r="H74" s="196"/>
      <c r="I74" s="196"/>
      <c r="J74" s="196">
        <v>0</v>
      </c>
      <c r="K74" s="196">
        <f>J74*G74</f>
        <v>0</v>
      </c>
      <c r="L74" s="196"/>
      <c r="M74" s="196"/>
      <c r="N74" s="227">
        <f>I74+K74+M74</f>
        <v>0</v>
      </c>
      <c r="O74" s="23"/>
      <c r="P74" s="23"/>
    </row>
    <row r="75" spans="1:16" s="13" customFormat="1" ht="18" customHeight="1">
      <c r="A75" s="21"/>
      <c r="B75" s="439" t="s">
        <v>240</v>
      </c>
      <c r="C75" s="486" t="s">
        <v>268</v>
      </c>
      <c r="D75" s="721" t="s">
        <v>239</v>
      </c>
      <c r="E75" s="444" t="s">
        <v>144</v>
      </c>
      <c r="F75" s="488">
        <v>1</v>
      </c>
      <c r="G75" s="482">
        <f>G73</f>
        <v>140</v>
      </c>
      <c r="H75" s="196">
        <v>0</v>
      </c>
      <c r="I75" s="196">
        <f t="shared" ref="I75:I76" si="2">H75*G75</f>
        <v>0</v>
      </c>
      <c r="J75" s="196"/>
      <c r="K75" s="196"/>
      <c r="L75" s="196"/>
      <c r="M75" s="196"/>
      <c r="N75" s="227">
        <f t="shared" ref="N75:N76" si="3">I75+K75+M75</f>
        <v>0</v>
      </c>
      <c r="O75" s="23"/>
      <c r="P75" s="23"/>
    </row>
    <row r="76" spans="1:16" s="13" customFormat="1" ht="18" customHeight="1">
      <c r="A76" s="21"/>
      <c r="B76" s="433"/>
      <c r="C76" s="676" t="s">
        <v>313</v>
      </c>
      <c r="D76" s="719" t="s">
        <v>290</v>
      </c>
      <c r="E76" s="261" t="s">
        <v>169</v>
      </c>
      <c r="F76" s="481"/>
      <c r="G76" s="482">
        <f>F76*G73</f>
        <v>0</v>
      </c>
      <c r="H76" s="196">
        <v>0</v>
      </c>
      <c r="I76" s="196">
        <f t="shared" si="2"/>
        <v>0</v>
      </c>
      <c r="J76" s="196"/>
      <c r="K76" s="196"/>
      <c r="L76" s="196"/>
      <c r="M76" s="196"/>
      <c r="N76" s="227">
        <f t="shared" si="3"/>
        <v>0</v>
      </c>
      <c r="O76" s="23"/>
      <c r="P76" s="23"/>
    </row>
    <row r="77" spans="1:16" s="42" customFormat="1" ht="19.2" customHeight="1">
      <c r="A77" s="395"/>
      <c r="B77" s="538"/>
      <c r="C77" s="671" t="s">
        <v>445</v>
      </c>
      <c r="D77" s="723"/>
      <c r="E77" s="397"/>
      <c r="F77" s="398"/>
      <c r="G77" s="359"/>
      <c r="H77" s="392"/>
      <c r="I77" s="393"/>
      <c r="J77" s="393"/>
      <c r="K77" s="394"/>
      <c r="L77" s="393"/>
      <c r="M77" s="393"/>
      <c r="N77" s="399"/>
      <c r="P77" s="44"/>
    </row>
    <row r="78" spans="1:16" s="17" customFormat="1" ht="24" customHeight="1">
      <c r="A78" s="21">
        <f>A73+1</f>
        <v>14</v>
      </c>
      <c r="B78" s="433" t="s">
        <v>79</v>
      </c>
      <c r="C78" s="404" t="s">
        <v>446</v>
      </c>
      <c r="D78" s="718" t="s">
        <v>25</v>
      </c>
      <c r="E78" s="258" t="s">
        <v>141</v>
      </c>
      <c r="F78" s="258"/>
      <c r="G78" s="213">
        <f>G80</f>
        <v>1</v>
      </c>
      <c r="H78" s="196"/>
      <c r="I78" s="196"/>
      <c r="J78" s="196"/>
      <c r="K78" s="196"/>
      <c r="L78" s="196"/>
      <c r="M78" s="196"/>
      <c r="N78" s="227"/>
      <c r="O78" s="22"/>
      <c r="P78" s="22"/>
    </row>
    <row r="79" spans="1:16" s="13" customFormat="1" ht="18" customHeight="1">
      <c r="A79" s="21"/>
      <c r="B79" s="434" t="s">
        <v>17</v>
      </c>
      <c r="C79" s="676" t="s">
        <v>310</v>
      </c>
      <c r="D79" s="719" t="str">
        <f>D78</f>
        <v>ცალი</v>
      </c>
      <c r="E79" s="444" t="s">
        <v>141</v>
      </c>
      <c r="F79" s="259">
        <v>1</v>
      </c>
      <c r="G79" s="204">
        <f>F79*G78</f>
        <v>1</v>
      </c>
      <c r="H79" s="204"/>
      <c r="I79" s="204"/>
      <c r="J79" s="196">
        <v>0</v>
      </c>
      <c r="K79" s="204">
        <f>J79*G79</f>
        <v>0</v>
      </c>
      <c r="L79" s="196"/>
      <c r="M79" s="196"/>
      <c r="N79" s="227">
        <f t="shared" ref="N79:N81" si="4">I79+K79+M79</f>
        <v>0</v>
      </c>
      <c r="O79" s="23"/>
      <c r="P79" s="23"/>
    </row>
    <row r="80" spans="1:16" s="13" customFormat="1" ht="36" customHeight="1">
      <c r="A80" s="21"/>
      <c r="B80" s="441" t="s">
        <v>17</v>
      </c>
      <c r="C80" s="676" t="s">
        <v>447</v>
      </c>
      <c r="D80" s="720" t="s">
        <v>22</v>
      </c>
      <c r="E80" s="261" t="s">
        <v>146</v>
      </c>
      <c r="F80" s="260">
        <v>1</v>
      </c>
      <c r="G80" s="204">
        <v>1</v>
      </c>
      <c r="H80" s="196">
        <v>0</v>
      </c>
      <c r="I80" s="196">
        <f>H80*G80</f>
        <v>0</v>
      </c>
      <c r="J80" s="196"/>
      <c r="K80" s="196"/>
      <c r="L80" s="196"/>
      <c r="M80" s="196"/>
      <c r="N80" s="227">
        <f t="shared" si="4"/>
        <v>0</v>
      </c>
      <c r="O80" s="23"/>
      <c r="P80" s="23"/>
    </row>
    <row r="81" spans="1:16" s="13" customFormat="1" ht="18" customHeight="1">
      <c r="A81" s="21"/>
      <c r="B81" s="433"/>
      <c r="C81" s="676" t="s">
        <v>313</v>
      </c>
      <c r="D81" s="719" t="s">
        <v>290</v>
      </c>
      <c r="E81" s="261" t="s">
        <v>169</v>
      </c>
      <c r="F81" s="262"/>
      <c r="G81" s="204">
        <f>F81*G78</f>
        <v>0</v>
      </c>
      <c r="H81" s="196">
        <v>0</v>
      </c>
      <c r="I81" s="196">
        <f>H81*G81</f>
        <v>0</v>
      </c>
      <c r="J81" s="196"/>
      <c r="K81" s="196"/>
      <c r="L81" s="196"/>
      <c r="M81" s="196"/>
      <c r="N81" s="227">
        <f t="shared" si="4"/>
        <v>0</v>
      </c>
      <c r="O81" s="23"/>
      <c r="P81" s="23"/>
    </row>
    <row r="82" spans="1:16" s="13" customFormat="1" ht="18" customHeight="1">
      <c r="A82" s="21">
        <f>A78+1</f>
        <v>15</v>
      </c>
      <c r="B82" s="434" t="s">
        <v>261</v>
      </c>
      <c r="C82" s="404" t="s">
        <v>441</v>
      </c>
      <c r="D82" s="718" t="s">
        <v>25</v>
      </c>
      <c r="E82" s="258" t="s">
        <v>141</v>
      </c>
      <c r="F82" s="19"/>
      <c r="G82" s="480">
        <f>SUM(G84:G84)</f>
        <v>1</v>
      </c>
      <c r="H82" s="196"/>
      <c r="I82" s="196"/>
      <c r="J82" s="196"/>
      <c r="K82" s="196"/>
      <c r="L82" s="196"/>
      <c r="M82" s="196"/>
      <c r="N82" s="227"/>
      <c r="O82" s="23"/>
      <c r="P82" s="23"/>
    </row>
    <row r="83" spans="1:16" s="13" customFormat="1" ht="18" customHeight="1">
      <c r="A83" s="21"/>
      <c r="B83" s="434" t="s">
        <v>17</v>
      </c>
      <c r="C83" s="676" t="s">
        <v>310</v>
      </c>
      <c r="D83" s="719" t="str">
        <f>D82</f>
        <v>ცალი</v>
      </c>
      <c r="E83" s="444" t="s">
        <v>141</v>
      </c>
      <c r="F83" s="259">
        <v>1</v>
      </c>
      <c r="G83" s="482">
        <f>F83*G82</f>
        <v>1</v>
      </c>
      <c r="H83" s="196"/>
      <c r="I83" s="196"/>
      <c r="J83" s="196">
        <v>0</v>
      </c>
      <c r="K83" s="204">
        <f>J83*G83</f>
        <v>0</v>
      </c>
      <c r="L83" s="196"/>
      <c r="M83" s="196"/>
      <c r="N83" s="227">
        <f t="shared" ref="N83" si="5">I83+K83+M83</f>
        <v>0</v>
      </c>
      <c r="O83" s="23"/>
      <c r="P83" s="23"/>
    </row>
    <row r="84" spans="1:16" s="13" customFormat="1" ht="28.8">
      <c r="A84" s="21"/>
      <c r="B84" s="434" t="s">
        <v>262</v>
      </c>
      <c r="C84" s="676" t="s">
        <v>448</v>
      </c>
      <c r="D84" s="719" t="str">
        <f>D83</f>
        <v>ცალი</v>
      </c>
      <c r="E84" s="444" t="s">
        <v>141</v>
      </c>
      <c r="F84" s="483">
        <v>1</v>
      </c>
      <c r="G84" s="482">
        <v>1</v>
      </c>
      <c r="H84" s="196"/>
      <c r="I84" s="196"/>
      <c r="J84" s="196"/>
      <c r="K84" s="196"/>
      <c r="L84" s="196"/>
      <c r="M84" s="196"/>
      <c r="N84" s="227"/>
      <c r="O84" s="23"/>
      <c r="P84" s="23"/>
    </row>
    <row r="85" spans="1:16" s="13" customFormat="1" ht="18" customHeight="1">
      <c r="A85" s="21"/>
      <c r="B85" s="434"/>
      <c r="C85" s="676" t="s">
        <v>313</v>
      </c>
      <c r="D85" s="719" t="s">
        <v>290</v>
      </c>
      <c r="E85" s="533" t="s">
        <v>169</v>
      </c>
      <c r="F85" s="3"/>
      <c r="G85" s="482">
        <f>F85*G82</f>
        <v>0</v>
      </c>
      <c r="H85" s="196">
        <v>0</v>
      </c>
      <c r="I85" s="196">
        <f>H85*G85</f>
        <v>0</v>
      </c>
      <c r="J85" s="196"/>
      <c r="K85" s="196"/>
      <c r="L85" s="196"/>
      <c r="M85" s="196"/>
      <c r="N85" s="227">
        <f t="shared" ref="N85" si="6">I85+K85+M85</f>
        <v>0</v>
      </c>
      <c r="O85" s="23"/>
      <c r="P85" s="23"/>
    </row>
    <row r="86" spans="1:16" s="13" customFormat="1" ht="18" customHeight="1">
      <c r="A86" s="21">
        <f>A82+1</f>
        <v>16</v>
      </c>
      <c r="B86" s="434" t="s">
        <v>255</v>
      </c>
      <c r="C86" s="404" t="s">
        <v>441</v>
      </c>
      <c r="D86" s="718" t="s">
        <v>25</v>
      </c>
      <c r="E86" s="258" t="s">
        <v>141</v>
      </c>
      <c r="F86" s="19"/>
      <c r="G86" s="480">
        <f>SUM(G88:G90)</f>
        <v>25</v>
      </c>
      <c r="H86" s="196"/>
      <c r="I86" s="196"/>
      <c r="J86" s="196"/>
      <c r="K86" s="196"/>
      <c r="L86" s="196"/>
      <c r="M86" s="196"/>
      <c r="N86" s="227"/>
      <c r="O86" s="23"/>
      <c r="P86" s="23"/>
    </row>
    <row r="87" spans="1:16" s="13" customFormat="1" ht="18" customHeight="1">
      <c r="A87" s="21"/>
      <c r="B87" s="434" t="s">
        <v>17</v>
      </c>
      <c r="C87" s="676" t="s">
        <v>310</v>
      </c>
      <c r="D87" s="719" t="str">
        <f>D86</f>
        <v>ცალი</v>
      </c>
      <c r="E87" s="444" t="s">
        <v>141</v>
      </c>
      <c r="F87" s="259">
        <v>1</v>
      </c>
      <c r="G87" s="482">
        <f>F87*G86</f>
        <v>25</v>
      </c>
      <c r="H87" s="196"/>
      <c r="I87" s="196"/>
      <c r="J87" s="196">
        <v>0</v>
      </c>
      <c r="K87" s="204">
        <f>J87*G87</f>
        <v>0</v>
      </c>
      <c r="L87" s="196"/>
      <c r="M87" s="196"/>
      <c r="N87" s="227">
        <f t="shared" ref="N87:N91" si="7">I87+K87+M87</f>
        <v>0</v>
      </c>
      <c r="O87" s="23"/>
      <c r="P87" s="23"/>
    </row>
    <row r="88" spans="1:16" s="13" customFormat="1" ht="36" customHeight="1">
      <c r="A88" s="21"/>
      <c r="B88" s="574" t="s">
        <v>256</v>
      </c>
      <c r="C88" s="103" t="s">
        <v>258</v>
      </c>
      <c r="D88" s="721" t="s">
        <v>25</v>
      </c>
      <c r="E88" s="444" t="s">
        <v>141</v>
      </c>
      <c r="F88" s="483">
        <v>1</v>
      </c>
      <c r="G88" s="482">
        <v>5</v>
      </c>
      <c r="H88" s="196">
        <v>0</v>
      </c>
      <c r="I88" s="196">
        <f t="shared" ref="I88:I90" si="8">H88*G88</f>
        <v>0</v>
      </c>
      <c r="J88" s="196"/>
      <c r="K88" s="196"/>
      <c r="L88" s="196"/>
      <c r="M88" s="196"/>
      <c r="N88" s="227">
        <f t="shared" si="7"/>
        <v>0</v>
      </c>
      <c r="O88" s="23"/>
      <c r="P88" s="23"/>
    </row>
    <row r="89" spans="1:16" s="13" customFormat="1" ht="36" customHeight="1">
      <c r="A89" s="21"/>
      <c r="B89" s="574" t="s">
        <v>256</v>
      </c>
      <c r="C89" s="103" t="s">
        <v>257</v>
      </c>
      <c r="D89" s="721" t="s">
        <v>25</v>
      </c>
      <c r="E89" s="444" t="s">
        <v>141</v>
      </c>
      <c r="F89" s="483">
        <v>1</v>
      </c>
      <c r="G89" s="482">
        <v>16</v>
      </c>
      <c r="H89" s="196">
        <v>0</v>
      </c>
      <c r="I89" s="196">
        <f t="shared" si="8"/>
        <v>0</v>
      </c>
      <c r="J89" s="196"/>
      <c r="K89" s="196"/>
      <c r="L89" s="196"/>
      <c r="M89" s="196"/>
      <c r="N89" s="227">
        <f t="shared" si="7"/>
        <v>0</v>
      </c>
      <c r="O89" s="23"/>
      <c r="P89" s="23"/>
    </row>
    <row r="90" spans="1:16" s="13" customFormat="1" ht="36" customHeight="1">
      <c r="A90" s="21"/>
      <c r="B90" s="574" t="s">
        <v>256</v>
      </c>
      <c r="C90" s="103" t="s">
        <v>260</v>
      </c>
      <c r="D90" s="721" t="s">
        <v>25</v>
      </c>
      <c r="E90" s="444" t="s">
        <v>141</v>
      </c>
      <c r="F90" s="483">
        <v>1</v>
      </c>
      <c r="G90" s="482">
        <v>4</v>
      </c>
      <c r="H90" s="196">
        <v>0</v>
      </c>
      <c r="I90" s="196">
        <f t="shared" si="8"/>
        <v>0</v>
      </c>
      <c r="J90" s="196"/>
      <c r="K90" s="196"/>
      <c r="L90" s="196"/>
      <c r="M90" s="196"/>
      <c r="N90" s="227">
        <f t="shared" si="7"/>
        <v>0</v>
      </c>
      <c r="O90" s="23"/>
      <c r="P90" s="23"/>
    </row>
    <row r="91" spans="1:16" s="13" customFormat="1" ht="18" customHeight="1">
      <c r="A91" s="21"/>
      <c r="B91" s="434"/>
      <c r="C91" s="676" t="s">
        <v>313</v>
      </c>
      <c r="D91" s="719" t="s">
        <v>290</v>
      </c>
      <c r="E91" s="261" t="s">
        <v>169</v>
      </c>
      <c r="F91" s="481"/>
      <c r="G91" s="482">
        <f>F91*G86</f>
        <v>0</v>
      </c>
      <c r="H91" s="196">
        <v>0</v>
      </c>
      <c r="I91" s="196">
        <f>H91*G91</f>
        <v>0</v>
      </c>
      <c r="J91" s="196"/>
      <c r="K91" s="196"/>
      <c r="L91" s="196"/>
      <c r="M91" s="196"/>
      <c r="N91" s="227">
        <f t="shared" si="7"/>
        <v>0</v>
      </c>
      <c r="O91" s="23"/>
      <c r="P91" s="23"/>
    </row>
    <row r="92" spans="1:16" s="13" customFormat="1" ht="18" customHeight="1">
      <c r="A92" s="21">
        <f>A86+1</f>
        <v>17</v>
      </c>
      <c r="B92" s="434" t="s">
        <v>252</v>
      </c>
      <c r="C92" s="404" t="s">
        <v>441</v>
      </c>
      <c r="D92" s="718" t="s">
        <v>25</v>
      </c>
      <c r="E92" s="258" t="s">
        <v>141</v>
      </c>
      <c r="F92" s="19"/>
      <c r="G92" s="480">
        <f>SUM(G94:G95)</f>
        <v>2</v>
      </c>
      <c r="H92" s="196"/>
      <c r="I92" s="196"/>
      <c r="J92" s="196"/>
      <c r="K92" s="196"/>
      <c r="L92" s="196"/>
      <c r="M92" s="196"/>
      <c r="N92" s="227"/>
      <c r="O92" s="23"/>
      <c r="P92" s="23"/>
    </row>
    <row r="93" spans="1:16" s="13" customFormat="1" ht="18" customHeight="1">
      <c r="A93" s="21"/>
      <c r="B93" s="434" t="s">
        <v>17</v>
      </c>
      <c r="C93" s="676" t="s">
        <v>310</v>
      </c>
      <c r="D93" s="719" t="str">
        <f>D92</f>
        <v>ცალი</v>
      </c>
      <c r="E93" s="444" t="s">
        <v>141</v>
      </c>
      <c r="F93" s="259">
        <v>1</v>
      </c>
      <c r="G93" s="482">
        <f>F93*G92</f>
        <v>2</v>
      </c>
      <c r="H93" s="196"/>
      <c r="I93" s="196"/>
      <c r="J93" s="196">
        <v>0</v>
      </c>
      <c r="K93" s="204">
        <f>J93*G93</f>
        <v>0</v>
      </c>
      <c r="L93" s="196"/>
      <c r="M93" s="196"/>
      <c r="N93" s="227">
        <f t="shared" ref="N93:N96" si="9">I93+K93+M93</f>
        <v>0</v>
      </c>
      <c r="O93" s="23"/>
      <c r="P93" s="23"/>
    </row>
    <row r="94" spans="1:16" s="13" customFormat="1" ht="36" customHeight="1">
      <c r="A94" s="21"/>
      <c r="B94" s="574" t="s">
        <v>253</v>
      </c>
      <c r="C94" s="103" t="s">
        <v>259</v>
      </c>
      <c r="D94" s="721" t="s">
        <v>25</v>
      </c>
      <c r="E94" s="444" t="s">
        <v>141</v>
      </c>
      <c r="F94" s="483">
        <v>1</v>
      </c>
      <c r="G94" s="482">
        <v>1</v>
      </c>
      <c r="H94" s="196">
        <v>0</v>
      </c>
      <c r="I94" s="196">
        <f t="shared" ref="I94:I95" si="10">H94*G94</f>
        <v>0</v>
      </c>
      <c r="J94" s="196"/>
      <c r="K94" s="196"/>
      <c r="L94" s="196"/>
      <c r="M94" s="196"/>
      <c r="N94" s="227">
        <f t="shared" si="9"/>
        <v>0</v>
      </c>
      <c r="O94" s="23"/>
      <c r="P94" s="23"/>
    </row>
    <row r="95" spans="1:16" s="13" customFormat="1" ht="36" customHeight="1">
      <c r="A95" s="21"/>
      <c r="B95" s="574" t="s">
        <v>253</v>
      </c>
      <c r="C95" s="103" t="s">
        <v>254</v>
      </c>
      <c r="D95" s="721" t="s">
        <v>25</v>
      </c>
      <c r="E95" s="444" t="s">
        <v>141</v>
      </c>
      <c r="F95" s="483">
        <v>1</v>
      </c>
      <c r="G95" s="482">
        <v>1</v>
      </c>
      <c r="H95" s="196">
        <v>0</v>
      </c>
      <c r="I95" s="196">
        <f t="shared" si="10"/>
        <v>0</v>
      </c>
      <c r="J95" s="196"/>
      <c r="K95" s="196"/>
      <c r="L95" s="196"/>
      <c r="M95" s="196"/>
      <c r="N95" s="227">
        <f t="shared" si="9"/>
        <v>0</v>
      </c>
      <c r="O95" s="23"/>
      <c r="P95" s="23"/>
    </row>
    <row r="96" spans="1:16" s="13" customFormat="1" ht="18" customHeight="1">
      <c r="A96" s="21"/>
      <c r="B96" s="434"/>
      <c r="C96" s="676" t="s">
        <v>313</v>
      </c>
      <c r="D96" s="719" t="s">
        <v>290</v>
      </c>
      <c r="E96" s="261" t="s">
        <v>169</v>
      </c>
      <c r="F96" s="481"/>
      <c r="G96" s="482">
        <f>F96*G92</f>
        <v>0</v>
      </c>
      <c r="H96" s="196">
        <v>0</v>
      </c>
      <c r="I96" s="196">
        <f>H96*G96</f>
        <v>0</v>
      </c>
      <c r="J96" s="196"/>
      <c r="K96" s="196"/>
      <c r="L96" s="196"/>
      <c r="M96" s="196"/>
      <c r="N96" s="227">
        <f t="shared" si="9"/>
        <v>0</v>
      </c>
      <c r="O96" s="23"/>
      <c r="P96" s="23"/>
    </row>
    <row r="97" spans="1:16" s="13" customFormat="1" ht="18" customHeight="1">
      <c r="A97" s="21">
        <f>A92+1</f>
        <v>18</v>
      </c>
      <c r="B97" s="434" t="s">
        <v>255</v>
      </c>
      <c r="C97" s="404" t="s">
        <v>449</v>
      </c>
      <c r="D97" s="718" t="s">
        <v>25</v>
      </c>
      <c r="E97" s="258" t="s">
        <v>141</v>
      </c>
      <c r="F97" s="19"/>
      <c r="G97" s="480">
        <f>SUM(G99:G100)</f>
        <v>4</v>
      </c>
      <c r="H97" s="196"/>
      <c r="I97" s="196"/>
      <c r="J97" s="196"/>
      <c r="K97" s="196"/>
      <c r="L97" s="196"/>
      <c r="M97" s="196"/>
      <c r="N97" s="227"/>
      <c r="O97" s="23"/>
      <c r="P97" s="23"/>
    </row>
    <row r="98" spans="1:16" s="13" customFormat="1" ht="18" customHeight="1">
      <c r="A98" s="21"/>
      <c r="B98" s="434" t="s">
        <v>17</v>
      </c>
      <c r="C98" s="676" t="s">
        <v>310</v>
      </c>
      <c r="D98" s="719" t="str">
        <f>D97</f>
        <v>ცალი</v>
      </c>
      <c r="E98" s="444" t="s">
        <v>141</v>
      </c>
      <c r="F98" s="259">
        <v>1</v>
      </c>
      <c r="G98" s="482">
        <f>F98*G97</f>
        <v>4</v>
      </c>
      <c r="H98" s="196"/>
      <c r="I98" s="196"/>
      <c r="J98" s="196">
        <v>0</v>
      </c>
      <c r="K98" s="204">
        <f>J98*G98</f>
        <v>0</v>
      </c>
      <c r="L98" s="196"/>
      <c r="M98" s="196"/>
      <c r="N98" s="227">
        <f t="shared" ref="N98:N101" si="11">I98+K98+M98</f>
        <v>0</v>
      </c>
      <c r="O98" s="23"/>
      <c r="P98" s="23"/>
    </row>
    <row r="99" spans="1:16" s="13" customFormat="1" ht="18" customHeight="1">
      <c r="A99" s="21"/>
      <c r="B99" s="574" t="s">
        <v>46</v>
      </c>
      <c r="C99" s="103" t="s">
        <v>266</v>
      </c>
      <c r="D99" s="721" t="s">
        <v>25</v>
      </c>
      <c r="E99" s="444" t="s">
        <v>141</v>
      </c>
      <c r="F99" s="483">
        <v>1</v>
      </c>
      <c r="G99" s="482">
        <v>2</v>
      </c>
      <c r="H99" s="196">
        <v>0</v>
      </c>
      <c r="I99" s="196">
        <f t="shared" ref="I99:I100" si="12">H99*G99</f>
        <v>0</v>
      </c>
      <c r="J99" s="196"/>
      <c r="K99" s="196"/>
      <c r="L99" s="196"/>
      <c r="M99" s="196"/>
      <c r="N99" s="227">
        <f t="shared" si="11"/>
        <v>0</v>
      </c>
      <c r="O99" s="23"/>
      <c r="P99" s="23"/>
    </row>
    <row r="100" spans="1:16" s="13" customFormat="1" ht="18" customHeight="1">
      <c r="A100" s="21"/>
      <c r="B100" s="574" t="s">
        <v>46</v>
      </c>
      <c r="C100" s="103" t="s">
        <v>264</v>
      </c>
      <c r="D100" s="721" t="s">
        <v>25</v>
      </c>
      <c r="E100" s="444" t="s">
        <v>141</v>
      </c>
      <c r="F100" s="483">
        <v>1</v>
      </c>
      <c r="G100" s="482">
        <v>2</v>
      </c>
      <c r="H100" s="196">
        <v>0</v>
      </c>
      <c r="I100" s="196">
        <f t="shared" si="12"/>
        <v>0</v>
      </c>
      <c r="J100" s="196"/>
      <c r="K100" s="196"/>
      <c r="L100" s="196"/>
      <c r="M100" s="196"/>
      <c r="N100" s="227">
        <f t="shared" si="11"/>
        <v>0</v>
      </c>
      <c r="O100" s="23"/>
      <c r="P100" s="23"/>
    </row>
    <row r="101" spans="1:16" s="13" customFormat="1" ht="18" customHeight="1">
      <c r="A101" s="21"/>
      <c r="B101" s="434"/>
      <c r="C101" s="676" t="s">
        <v>313</v>
      </c>
      <c r="D101" s="719" t="s">
        <v>290</v>
      </c>
      <c r="E101" s="261" t="s">
        <v>169</v>
      </c>
      <c r="F101" s="481"/>
      <c r="G101" s="482">
        <f>F101*G97</f>
        <v>0</v>
      </c>
      <c r="H101" s="196">
        <v>0</v>
      </c>
      <c r="I101" s="196">
        <f>H101*G101</f>
        <v>0</v>
      </c>
      <c r="J101" s="196"/>
      <c r="K101" s="196"/>
      <c r="L101" s="196"/>
      <c r="M101" s="196"/>
      <c r="N101" s="227">
        <f t="shared" si="11"/>
        <v>0</v>
      </c>
      <c r="O101" s="23"/>
      <c r="P101" s="23"/>
    </row>
    <row r="102" spans="1:16" s="13" customFormat="1" ht="18" customHeight="1">
      <c r="A102" s="21">
        <f>A97+1</f>
        <v>19</v>
      </c>
      <c r="B102" s="434" t="s">
        <v>255</v>
      </c>
      <c r="C102" s="404" t="s">
        <v>449</v>
      </c>
      <c r="D102" s="718" t="s">
        <v>25</v>
      </c>
      <c r="E102" s="258" t="s">
        <v>141</v>
      </c>
      <c r="F102" s="19"/>
      <c r="G102" s="480">
        <f>SUM(G104:G105)</f>
        <v>4</v>
      </c>
      <c r="H102" s="196"/>
      <c r="I102" s="196"/>
      <c r="J102" s="196"/>
      <c r="K102" s="196"/>
      <c r="L102" s="196"/>
      <c r="M102" s="196"/>
      <c r="N102" s="227"/>
      <c r="O102" s="23"/>
      <c r="P102" s="23"/>
    </row>
    <row r="103" spans="1:16" s="13" customFormat="1" ht="18" customHeight="1">
      <c r="A103" s="21"/>
      <c r="B103" s="434" t="s">
        <v>17</v>
      </c>
      <c r="C103" s="676" t="s">
        <v>310</v>
      </c>
      <c r="D103" s="719" t="str">
        <f>D102</f>
        <v>ცალი</v>
      </c>
      <c r="E103" s="444" t="s">
        <v>141</v>
      </c>
      <c r="F103" s="259">
        <v>1</v>
      </c>
      <c r="G103" s="482">
        <f>F103*G102</f>
        <v>4</v>
      </c>
      <c r="H103" s="196"/>
      <c r="I103" s="196"/>
      <c r="J103" s="196">
        <v>0</v>
      </c>
      <c r="K103" s="204">
        <f>J103*G103</f>
        <v>0</v>
      </c>
      <c r="L103" s="196"/>
      <c r="M103" s="196"/>
      <c r="N103" s="227">
        <f t="shared" ref="N103:N106" si="13">I103+K103+M103</f>
        <v>0</v>
      </c>
      <c r="O103" s="23"/>
      <c r="P103" s="23"/>
    </row>
    <row r="104" spans="1:16" s="13" customFormat="1" ht="18" customHeight="1">
      <c r="A104" s="21"/>
      <c r="B104" s="574" t="s">
        <v>46</v>
      </c>
      <c r="C104" s="103" t="s">
        <v>265</v>
      </c>
      <c r="D104" s="721" t="s">
        <v>25</v>
      </c>
      <c r="E104" s="444" t="s">
        <v>141</v>
      </c>
      <c r="F104" s="483">
        <v>1</v>
      </c>
      <c r="G104" s="482">
        <v>2</v>
      </c>
      <c r="H104" s="196">
        <v>0</v>
      </c>
      <c r="I104" s="196">
        <f t="shared" ref="I104:I105" si="14">H104*G104</f>
        <v>0</v>
      </c>
      <c r="J104" s="196"/>
      <c r="K104" s="196"/>
      <c r="L104" s="196"/>
      <c r="M104" s="196"/>
      <c r="N104" s="227">
        <f t="shared" si="13"/>
        <v>0</v>
      </c>
      <c r="O104" s="23"/>
      <c r="P104" s="23"/>
    </row>
    <row r="105" spans="1:16" s="13" customFormat="1" ht="18" customHeight="1">
      <c r="A105" s="21"/>
      <c r="B105" s="574" t="s">
        <v>46</v>
      </c>
      <c r="C105" s="103" t="s">
        <v>263</v>
      </c>
      <c r="D105" s="721" t="s">
        <v>25</v>
      </c>
      <c r="E105" s="444" t="s">
        <v>141</v>
      </c>
      <c r="F105" s="483">
        <v>1</v>
      </c>
      <c r="G105" s="482">
        <v>2</v>
      </c>
      <c r="H105" s="196">
        <v>0</v>
      </c>
      <c r="I105" s="196">
        <f t="shared" si="14"/>
        <v>0</v>
      </c>
      <c r="J105" s="196"/>
      <c r="K105" s="196"/>
      <c r="L105" s="196"/>
      <c r="M105" s="196"/>
      <c r="N105" s="227">
        <f t="shared" si="13"/>
        <v>0</v>
      </c>
      <c r="O105" s="23"/>
      <c r="P105" s="23"/>
    </row>
    <row r="106" spans="1:16" s="13" customFormat="1" ht="18" customHeight="1">
      <c r="A106" s="21"/>
      <c r="B106" s="433"/>
      <c r="C106" s="676" t="s">
        <v>313</v>
      </c>
      <c r="D106" s="719" t="s">
        <v>290</v>
      </c>
      <c r="E106" s="261" t="s">
        <v>169</v>
      </c>
      <c r="F106" s="3">
        <v>0</v>
      </c>
      <c r="G106" s="437">
        <f>F106*G102</f>
        <v>0</v>
      </c>
      <c r="H106" s="196">
        <v>0</v>
      </c>
      <c r="I106" s="196">
        <f>H106*G106</f>
        <v>0</v>
      </c>
      <c r="J106" s="196"/>
      <c r="K106" s="196"/>
      <c r="L106" s="196"/>
      <c r="M106" s="196"/>
      <c r="N106" s="227">
        <f t="shared" si="13"/>
        <v>0</v>
      </c>
      <c r="O106" s="23"/>
      <c r="P106" s="23"/>
    </row>
    <row r="107" spans="1:16" s="546" customFormat="1" ht="18" customHeight="1">
      <c r="A107" s="537"/>
      <c r="B107" s="538"/>
      <c r="C107" s="711" t="s">
        <v>26</v>
      </c>
      <c r="D107" s="724"/>
      <c r="E107" s="539"/>
      <c r="F107" s="540"/>
      <c r="G107" s="541"/>
      <c r="H107" s="542"/>
      <c r="I107" s="543"/>
      <c r="J107" s="543"/>
      <c r="K107" s="544"/>
      <c r="L107" s="543"/>
      <c r="M107" s="543"/>
      <c r="N107" s="545"/>
      <c r="P107" s="547"/>
    </row>
    <row r="108" spans="1:16" s="560" customFormat="1" ht="21" customHeight="1">
      <c r="A108" s="555">
        <f>A102+1</f>
        <v>20</v>
      </c>
      <c r="B108" s="433" t="s">
        <v>57</v>
      </c>
      <c r="C108" s="709" t="s">
        <v>461</v>
      </c>
      <c r="D108" s="725" t="s">
        <v>25</v>
      </c>
      <c r="E108" s="556" t="s">
        <v>141</v>
      </c>
      <c r="F108" s="556"/>
      <c r="G108" s="570">
        <v>11</v>
      </c>
      <c r="H108" s="557"/>
      <c r="I108" s="557"/>
      <c r="J108" s="557"/>
      <c r="K108" s="557"/>
      <c r="L108" s="557"/>
      <c r="M108" s="557"/>
      <c r="N108" s="558"/>
      <c r="O108" s="559"/>
      <c r="P108" s="559"/>
    </row>
    <row r="109" spans="1:16" s="565" customFormat="1" ht="17.25" customHeight="1">
      <c r="A109" s="555"/>
      <c r="B109" s="433"/>
      <c r="C109" s="710" t="s">
        <v>310</v>
      </c>
      <c r="D109" s="726" t="str">
        <f>D108</f>
        <v>ცალი</v>
      </c>
      <c r="E109" s="561" t="s">
        <v>141</v>
      </c>
      <c r="F109" s="259">
        <v>1</v>
      </c>
      <c r="G109" s="562">
        <f>F109*G108</f>
        <v>11</v>
      </c>
      <c r="H109" s="557"/>
      <c r="I109" s="557"/>
      <c r="J109" s="557">
        <v>0</v>
      </c>
      <c r="K109" s="557">
        <f>J109*G109</f>
        <v>0</v>
      </c>
      <c r="L109" s="557"/>
      <c r="M109" s="557"/>
      <c r="N109" s="558">
        <f>I109+K109+M109</f>
        <v>0</v>
      </c>
      <c r="O109" s="564"/>
      <c r="P109" s="564">
        <f>N109+L109+J109</f>
        <v>0</v>
      </c>
    </row>
    <row r="110" spans="1:16" s="565" customFormat="1" ht="17.25" customHeight="1">
      <c r="A110" s="569"/>
      <c r="B110" s="439" t="s">
        <v>76</v>
      </c>
      <c r="C110" s="712" t="s">
        <v>58</v>
      </c>
      <c r="D110" s="727" t="s">
        <v>25</v>
      </c>
      <c r="E110" s="566" t="s">
        <v>141</v>
      </c>
      <c r="F110" s="567">
        <v>1</v>
      </c>
      <c r="G110" s="562">
        <f>2+4+1+1+2+1+2+3+1+1+3+1+1</f>
        <v>23</v>
      </c>
      <c r="H110" s="557">
        <v>0</v>
      </c>
      <c r="I110" s="557">
        <f>H110*G110</f>
        <v>0</v>
      </c>
      <c r="J110" s="557"/>
      <c r="K110" s="557"/>
      <c r="L110" s="557"/>
      <c r="M110" s="557"/>
      <c r="N110" s="558">
        <f>I110+K110+M110</f>
        <v>0</v>
      </c>
    </row>
    <row r="111" spans="1:16" s="565" customFormat="1" ht="17.25" customHeight="1">
      <c r="A111" s="569"/>
      <c r="B111" s="439"/>
      <c r="C111" s="713" t="s">
        <v>272</v>
      </c>
      <c r="D111" s="727" t="s">
        <v>25</v>
      </c>
      <c r="E111" s="566" t="s">
        <v>141</v>
      </c>
      <c r="F111" s="567">
        <v>1</v>
      </c>
      <c r="G111" s="562">
        <f>G108</f>
        <v>11</v>
      </c>
      <c r="H111" s="557">
        <v>0</v>
      </c>
      <c r="I111" s="557">
        <f>H111*G111</f>
        <v>0</v>
      </c>
      <c r="J111" s="557"/>
      <c r="K111" s="557"/>
      <c r="L111" s="557"/>
      <c r="M111" s="557"/>
      <c r="N111" s="558">
        <f>I111+K111+M111</f>
        <v>0</v>
      </c>
    </row>
    <row r="112" spans="1:16" s="565" customFormat="1" ht="17.25" customHeight="1">
      <c r="A112" s="555"/>
      <c r="B112" s="433"/>
      <c r="C112" s="710" t="s">
        <v>313</v>
      </c>
      <c r="D112" s="726" t="s">
        <v>290</v>
      </c>
      <c r="E112" s="566" t="s">
        <v>169</v>
      </c>
      <c r="F112" s="568"/>
      <c r="G112" s="562">
        <f>G108*F112</f>
        <v>0</v>
      </c>
      <c r="H112" s="557">
        <v>0</v>
      </c>
      <c r="I112" s="557">
        <f>H112*G112</f>
        <v>0</v>
      </c>
      <c r="J112" s="557"/>
      <c r="K112" s="557"/>
      <c r="L112" s="557"/>
      <c r="M112" s="557"/>
      <c r="N112" s="558">
        <f>I112+K112+M112</f>
        <v>0</v>
      </c>
      <c r="O112" s="564"/>
      <c r="P112" s="564">
        <f>N112+L112+J112</f>
        <v>0</v>
      </c>
    </row>
    <row r="113" spans="1:16" s="560" customFormat="1" ht="21" customHeight="1">
      <c r="A113" s="555">
        <f>A108+1</f>
        <v>21</v>
      </c>
      <c r="B113" s="433" t="s">
        <v>59</v>
      </c>
      <c r="C113" s="709" t="s">
        <v>450</v>
      </c>
      <c r="D113" s="725" t="s">
        <v>25</v>
      </c>
      <c r="E113" s="556" t="s">
        <v>141</v>
      </c>
      <c r="F113" s="556"/>
      <c r="G113" s="570">
        <f>SUM(G115:G117)</f>
        <v>50</v>
      </c>
      <c r="H113" s="557"/>
      <c r="I113" s="557"/>
      <c r="J113" s="557"/>
      <c r="K113" s="557"/>
      <c r="L113" s="557"/>
      <c r="M113" s="557"/>
      <c r="N113" s="558"/>
      <c r="O113" s="559"/>
      <c r="P113" s="559"/>
    </row>
    <row r="114" spans="1:16" s="565" customFormat="1" ht="17.25" customHeight="1">
      <c r="A114" s="555"/>
      <c r="B114" s="433"/>
      <c r="C114" s="710" t="s">
        <v>310</v>
      </c>
      <c r="D114" s="726" t="str">
        <f>D113</f>
        <v>ცალი</v>
      </c>
      <c r="E114" s="561" t="s">
        <v>141</v>
      </c>
      <c r="F114" s="259">
        <v>1</v>
      </c>
      <c r="G114" s="562">
        <f>F114*G113</f>
        <v>50</v>
      </c>
      <c r="H114" s="557"/>
      <c r="I114" s="557"/>
      <c r="J114" s="557">
        <v>0</v>
      </c>
      <c r="K114" s="557">
        <f>J114*G114</f>
        <v>0</v>
      </c>
      <c r="L114" s="557"/>
      <c r="M114" s="557"/>
      <c r="N114" s="558">
        <f t="shared" ref="N114:N118" si="15">I114+K114+M114</f>
        <v>0</v>
      </c>
      <c r="O114" s="564"/>
      <c r="P114" s="564">
        <f>N114+L114+J114</f>
        <v>0</v>
      </c>
    </row>
    <row r="115" spans="1:16" s="565" customFormat="1" ht="36" customHeight="1">
      <c r="A115" s="569"/>
      <c r="B115" s="441" t="s">
        <v>46</v>
      </c>
      <c r="C115" s="679" t="s">
        <v>452</v>
      </c>
      <c r="D115" s="727" t="s">
        <v>25</v>
      </c>
      <c r="E115" s="566" t="s">
        <v>141</v>
      </c>
      <c r="F115" s="567">
        <v>1</v>
      </c>
      <c r="G115" s="562">
        <v>39</v>
      </c>
      <c r="H115" s="557">
        <v>0</v>
      </c>
      <c r="I115" s="557">
        <f>H115*G115</f>
        <v>0</v>
      </c>
      <c r="J115" s="557"/>
      <c r="K115" s="557"/>
      <c r="L115" s="557"/>
      <c r="M115" s="557"/>
      <c r="N115" s="558">
        <f t="shared" si="15"/>
        <v>0</v>
      </c>
    </row>
    <row r="116" spans="1:16" s="565" customFormat="1" ht="36" customHeight="1">
      <c r="A116" s="569"/>
      <c r="B116" s="441"/>
      <c r="C116" s="679" t="s">
        <v>453</v>
      </c>
      <c r="D116" s="727" t="s">
        <v>25</v>
      </c>
      <c r="E116" s="566" t="s">
        <v>141</v>
      </c>
      <c r="F116" s="567">
        <v>1</v>
      </c>
      <c r="G116" s="562">
        <v>1</v>
      </c>
      <c r="H116" s="557">
        <v>0</v>
      </c>
      <c r="I116" s="557">
        <f>H116*G116</f>
        <v>0</v>
      </c>
      <c r="J116" s="557"/>
      <c r="K116" s="557"/>
      <c r="L116" s="557"/>
      <c r="M116" s="557"/>
      <c r="N116" s="558">
        <f t="shared" si="15"/>
        <v>0</v>
      </c>
    </row>
    <row r="117" spans="1:16" s="565" customFormat="1" ht="36" customHeight="1">
      <c r="A117" s="569"/>
      <c r="B117" s="441"/>
      <c r="C117" s="679" t="s">
        <v>576</v>
      </c>
      <c r="D117" s="727" t="s">
        <v>25</v>
      </c>
      <c r="E117" s="566" t="s">
        <v>141</v>
      </c>
      <c r="F117" s="567">
        <v>1</v>
      </c>
      <c r="G117" s="562">
        <v>10</v>
      </c>
      <c r="H117" s="557">
        <v>0</v>
      </c>
      <c r="I117" s="557">
        <f>H117*G117</f>
        <v>0</v>
      </c>
      <c r="J117" s="557"/>
      <c r="K117" s="557"/>
      <c r="L117" s="557"/>
      <c r="M117" s="557"/>
      <c r="N117" s="558">
        <f t="shared" si="15"/>
        <v>0</v>
      </c>
    </row>
    <row r="118" spans="1:16" s="565" customFormat="1" ht="17.25" customHeight="1">
      <c r="A118" s="555"/>
      <c r="B118" s="433"/>
      <c r="C118" s="710" t="s">
        <v>313</v>
      </c>
      <c r="D118" s="726" t="s">
        <v>290</v>
      </c>
      <c r="E118" s="566" t="s">
        <v>169</v>
      </c>
      <c r="F118" s="571"/>
      <c r="G118" s="562">
        <f>F118*G113</f>
        <v>0</v>
      </c>
      <c r="H118" s="557">
        <v>0</v>
      </c>
      <c r="I118" s="557">
        <f>H118*G118</f>
        <v>0</v>
      </c>
      <c r="J118" s="557"/>
      <c r="K118" s="557"/>
      <c r="L118" s="557"/>
      <c r="M118" s="557"/>
      <c r="N118" s="558">
        <f t="shared" si="15"/>
        <v>0</v>
      </c>
      <c r="O118" s="564"/>
      <c r="P118" s="564"/>
    </row>
    <row r="119" spans="1:16" s="560" customFormat="1" ht="36" customHeight="1">
      <c r="A119" s="555">
        <f>A113+1</f>
        <v>22</v>
      </c>
      <c r="B119" s="433" t="s">
        <v>60</v>
      </c>
      <c r="C119" s="712" t="s">
        <v>451</v>
      </c>
      <c r="D119" s="725" t="s">
        <v>25</v>
      </c>
      <c r="E119" s="556" t="s">
        <v>141</v>
      </c>
      <c r="F119" s="556"/>
      <c r="G119" s="570">
        <f>SUM(G121:G121)</f>
        <v>1</v>
      </c>
      <c r="H119" s="557"/>
      <c r="I119" s="557"/>
      <c r="J119" s="557"/>
      <c r="K119" s="557"/>
      <c r="L119" s="557"/>
      <c r="M119" s="557"/>
      <c r="N119" s="558"/>
      <c r="O119" s="559"/>
      <c r="P119" s="559"/>
    </row>
    <row r="120" spans="1:16" s="565" customFormat="1" ht="17.25" customHeight="1">
      <c r="A120" s="555"/>
      <c r="B120" s="433"/>
      <c r="C120" s="710" t="s">
        <v>310</v>
      </c>
      <c r="D120" s="726" t="str">
        <f>D119</f>
        <v>ცალი</v>
      </c>
      <c r="E120" s="561" t="s">
        <v>141</v>
      </c>
      <c r="F120" s="259">
        <v>1</v>
      </c>
      <c r="G120" s="562">
        <f>F120*G119</f>
        <v>1</v>
      </c>
      <c r="H120" s="557"/>
      <c r="I120" s="557"/>
      <c r="J120" s="557">
        <v>0</v>
      </c>
      <c r="K120" s="557">
        <f>J120*G120</f>
        <v>0</v>
      </c>
      <c r="L120" s="557"/>
      <c r="M120" s="557"/>
      <c r="N120" s="558">
        <f t="shared" ref="N120:N123" si="16">I120+K120+M120</f>
        <v>0</v>
      </c>
      <c r="O120" s="564"/>
      <c r="P120" s="564"/>
    </row>
    <row r="121" spans="1:16" s="565" customFormat="1" ht="33" customHeight="1">
      <c r="A121" s="555"/>
      <c r="B121" s="441" t="s">
        <v>77</v>
      </c>
      <c r="C121" s="712" t="s">
        <v>78</v>
      </c>
      <c r="D121" s="727" t="s">
        <v>25</v>
      </c>
      <c r="E121" s="566" t="s">
        <v>141</v>
      </c>
      <c r="F121" s="567">
        <v>1</v>
      </c>
      <c r="G121" s="562">
        <v>1</v>
      </c>
      <c r="H121" s="557">
        <v>0</v>
      </c>
      <c r="I121" s="557">
        <f>H121*G121</f>
        <v>0</v>
      </c>
      <c r="J121" s="557"/>
      <c r="K121" s="557"/>
      <c r="L121" s="557"/>
      <c r="M121" s="557"/>
      <c r="N121" s="558">
        <f>I121+K121+M121</f>
        <v>0</v>
      </c>
    </row>
    <row r="122" spans="1:16" s="565" customFormat="1" ht="17.25" customHeight="1">
      <c r="A122" s="569"/>
      <c r="B122" s="439"/>
      <c r="C122" s="713" t="s">
        <v>272</v>
      </c>
      <c r="D122" s="727" t="s">
        <v>25</v>
      </c>
      <c r="E122" s="566" t="s">
        <v>141</v>
      </c>
      <c r="F122" s="567">
        <v>1</v>
      </c>
      <c r="G122" s="562">
        <f>G119</f>
        <v>1</v>
      </c>
      <c r="H122" s="557">
        <v>0</v>
      </c>
      <c r="I122" s="557">
        <f>H122*G122</f>
        <v>0</v>
      </c>
      <c r="J122" s="557"/>
      <c r="K122" s="557"/>
      <c r="L122" s="557"/>
      <c r="M122" s="557"/>
      <c r="N122" s="558">
        <f t="shared" si="16"/>
        <v>0</v>
      </c>
    </row>
    <row r="123" spans="1:16" s="565" customFormat="1" ht="17.25" customHeight="1">
      <c r="A123" s="555"/>
      <c r="B123" s="433"/>
      <c r="C123" s="710" t="s">
        <v>313</v>
      </c>
      <c r="D123" s="726" t="s">
        <v>290</v>
      </c>
      <c r="E123" s="566" t="s">
        <v>169</v>
      </c>
      <c r="F123" s="568"/>
      <c r="G123" s="562">
        <f>F123*G119</f>
        <v>0</v>
      </c>
      <c r="H123" s="557">
        <v>0</v>
      </c>
      <c r="I123" s="557">
        <f>H123*G123</f>
        <v>0</v>
      </c>
      <c r="J123" s="557"/>
      <c r="K123" s="557"/>
      <c r="L123" s="557"/>
      <c r="M123" s="557"/>
      <c r="N123" s="558">
        <f t="shared" si="16"/>
        <v>0</v>
      </c>
      <c r="O123" s="564"/>
      <c r="P123" s="564"/>
    </row>
    <row r="124" spans="1:16" s="560" customFormat="1" ht="36" customHeight="1">
      <c r="A124" s="555">
        <f>A119+1</f>
        <v>23</v>
      </c>
      <c r="B124" s="433" t="s">
        <v>17</v>
      </c>
      <c r="C124" s="714" t="s">
        <v>454</v>
      </c>
      <c r="D124" s="725" t="s">
        <v>25</v>
      </c>
      <c r="E124" s="556" t="s">
        <v>141</v>
      </c>
      <c r="F124" s="556"/>
      <c r="G124" s="570">
        <f>SUM(G126:G126)</f>
        <v>7</v>
      </c>
      <c r="H124" s="557"/>
      <c r="I124" s="557"/>
      <c r="J124" s="557"/>
      <c r="K124" s="557"/>
      <c r="L124" s="557"/>
      <c r="M124" s="557"/>
      <c r="N124" s="558"/>
      <c r="O124" s="559"/>
      <c r="P124" s="559"/>
    </row>
    <row r="125" spans="1:16" s="565" customFormat="1" ht="17.25" customHeight="1">
      <c r="A125" s="555"/>
      <c r="B125" s="433"/>
      <c r="C125" s="710" t="s">
        <v>310</v>
      </c>
      <c r="D125" s="726" t="str">
        <f>D124</f>
        <v>ცალი</v>
      </c>
      <c r="E125" s="561" t="s">
        <v>141</v>
      </c>
      <c r="F125" s="259">
        <v>1</v>
      </c>
      <c r="G125" s="562">
        <f>F125*G124</f>
        <v>7</v>
      </c>
      <c r="H125" s="557"/>
      <c r="I125" s="557"/>
      <c r="J125" s="557">
        <v>0</v>
      </c>
      <c r="K125" s="557">
        <f>J125*G125</f>
        <v>0</v>
      </c>
      <c r="L125" s="557"/>
      <c r="M125" s="557"/>
      <c r="N125" s="558">
        <f t="shared" ref="N125" si="17">I125+K125+M125</f>
        <v>0</v>
      </c>
      <c r="O125" s="564"/>
      <c r="P125" s="564"/>
    </row>
    <row r="126" spans="1:16" s="565" customFormat="1" ht="36" customHeight="1">
      <c r="A126" s="555"/>
      <c r="B126" s="441" t="s">
        <v>77</v>
      </c>
      <c r="C126" s="710" t="s">
        <v>454</v>
      </c>
      <c r="D126" s="727" t="s">
        <v>25</v>
      </c>
      <c r="E126" s="566" t="s">
        <v>141</v>
      </c>
      <c r="F126" s="567">
        <v>1</v>
      </c>
      <c r="G126" s="562">
        <v>7</v>
      </c>
      <c r="H126" s="557">
        <v>0</v>
      </c>
      <c r="I126" s="557">
        <f>H126*G126</f>
        <v>0</v>
      </c>
      <c r="J126" s="557"/>
      <c r="K126" s="557"/>
      <c r="L126" s="557"/>
      <c r="M126" s="557"/>
      <c r="N126" s="558">
        <f>I126+K126+M126</f>
        <v>0</v>
      </c>
    </row>
    <row r="127" spans="1:16" s="42" customFormat="1" ht="18" customHeight="1">
      <c r="A127" s="395"/>
      <c r="B127" s="538"/>
      <c r="C127" s="671" t="s">
        <v>21</v>
      </c>
      <c r="D127" s="723"/>
      <c r="E127" s="397"/>
      <c r="F127" s="398"/>
      <c r="G127" s="359"/>
      <c r="H127" s="392"/>
      <c r="I127" s="393"/>
      <c r="J127" s="393"/>
      <c r="K127" s="394"/>
      <c r="L127" s="393"/>
      <c r="M127" s="393"/>
      <c r="N127" s="399"/>
      <c r="P127" s="44"/>
    </row>
    <row r="128" spans="1:16" s="13" customFormat="1" ht="21" customHeight="1">
      <c r="A128" s="21">
        <f>A124+1</f>
        <v>24</v>
      </c>
      <c r="B128" s="433" t="s">
        <v>49</v>
      </c>
      <c r="C128" s="404" t="s">
        <v>460</v>
      </c>
      <c r="D128" s="718" t="s">
        <v>25</v>
      </c>
      <c r="E128" s="258" t="s">
        <v>141</v>
      </c>
      <c r="F128" s="258"/>
      <c r="G128" s="213">
        <f>SUM(G131:G132)</f>
        <v>54</v>
      </c>
      <c r="H128" s="196"/>
      <c r="I128" s="196"/>
      <c r="J128" s="196"/>
      <c r="K128" s="196"/>
      <c r="L128" s="196"/>
      <c r="M128" s="196"/>
      <c r="N128" s="227"/>
    </row>
    <row r="129" spans="1:17" s="13" customFormat="1" ht="18.75" customHeight="1">
      <c r="A129" s="21"/>
      <c r="B129" s="433"/>
      <c r="C129" s="676" t="s">
        <v>310</v>
      </c>
      <c r="D129" s="719" t="str">
        <f>D128</f>
        <v>ცალი</v>
      </c>
      <c r="E129" s="444" t="s">
        <v>141</v>
      </c>
      <c r="F129" s="259">
        <v>1</v>
      </c>
      <c r="G129" s="204">
        <f>F129*G128</f>
        <v>54</v>
      </c>
      <c r="H129" s="196"/>
      <c r="I129" s="196"/>
      <c r="J129" s="196">
        <v>0</v>
      </c>
      <c r="K129" s="196">
        <f>J129*G129</f>
        <v>0</v>
      </c>
      <c r="L129" s="196"/>
      <c r="M129" s="196"/>
      <c r="N129" s="227">
        <f>I129+K129+M129</f>
        <v>0</v>
      </c>
      <c r="O129" s="32"/>
    </row>
    <row r="130" spans="1:17" s="599" customFormat="1" ht="18.75" customHeight="1">
      <c r="A130" s="597"/>
      <c r="B130" s="441"/>
      <c r="C130" s="715" t="s">
        <v>311</v>
      </c>
      <c r="D130" s="719" t="s">
        <v>290</v>
      </c>
      <c r="E130" s="261" t="s">
        <v>169</v>
      </c>
      <c r="F130" s="598"/>
      <c r="G130" s="204">
        <f>F130*G128</f>
        <v>0</v>
      </c>
      <c r="H130" s="196"/>
      <c r="I130" s="196"/>
      <c r="J130" s="196"/>
      <c r="K130" s="196"/>
      <c r="L130" s="196">
        <v>0</v>
      </c>
      <c r="M130" s="196">
        <f>L130*G130</f>
        <v>0</v>
      </c>
      <c r="N130" s="227">
        <f>I130+K130+M130</f>
        <v>0</v>
      </c>
    </row>
    <row r="131" spans="1:17" s="13" customFormat="1" ht="39" customHeight="1">
      <c r="A131" s="21"/>
      <c r="B131" s="596" t="s">
        <v>276</v>
      </c>
      <c r="C131" s="676" t="s">
        <v>574</v>
      </c>
      <c r="D131" s="720" t="s">
        <v>22</v>
      </c>
      <c r="E131" s="261" t="s">
        <v>146</v>
      </c>
      <c r="F131" s="260">
        <v>1</v>
      </c>
      <c r="G131" s="204">
        <v>50</v>
      </c>
      <c r="H131" s="196">
        <v>0</v>
      </c>
      <c r="I131" s="196">
        <f t="shared" ref="I131:I133" si="18">H131*G131</f>
        <v>0</v>
      </c>
      <c r="J131" s="196"/>
      <c r="K131" s="196"/>
      <c r="L131" s="196"/>
      <c r="M131" s="196"/>
      <c r="N131" s="227">
        <f>I131+K131+M131</f>
        <v>0</v>
      </c>
    </row>
    <row r="132" spans="1:17" s="13" customFormat="1" ht="39" customHeight="1">
      <c r="A132" s="21"/>
      <c r="B132" s="596" t="s">
        <v>277</v>
      </c>
      <c r="C132" s="676" t="s">
        <v>575</v>
      </c>
      <c r="D132" s="720" t="s">
        <v>22</v>
      </c>
      <c r="E132" s="261" t="s">
        <v>146</v>
      </c>
      <c r="F132" s="260">
        <v>1</v>
      </c>
      <c r="G132" s="204">
        <v>4</v>
      </c>
      <c r="H132" s="196">
        <v>0</v>
      </c>
      <c r="I132" s="196">
        <f t="shared" ref="I132" si="19">H132*G132</f>
        <v>0</v>
      </c>
      <c r="J132" s="196"/>
      <c r="K132" s="196"/>
      <c r="L132" s="196"/>
      <c r="M132" s="196"/>
      <c r="N132" s="227">
        <f>I132+K132+M132</f>
        <v>0</v>
      </c>
    </row>
    <row r="133" spans="1:17" s="13" customFormat="1" ht="18" customHeight="1">
      <c r="A133" s="21"/>
      <c r="B133" s="433"/>
      <c r="C133" s="676" t="s">
        <v>313</v>
      </c>
      <c r="D133" s="719" t="s">
        <v>290</v>
      </c>
      <c r="E133" s="261" t="s">
        <v>169</v>
      </c>
      <c r="F133" s="262"/>
      <c r="G133" s="204">
        <f>F133*G128</f>
        <v>0</v>
      </c>
      <c r="H133" s="196">
        <v>0</v>
      </c>
      <c r="I133" s="196">
        <f t="shared" si="18"/>
        <v>0</v>
      </c>
      <c r="J133" s="196"/>
      <c r="K133" s="196"/>
      <c r="L133" s="196"/>
      <c r="M133" s="196"/>
      <c r="N133" s="227">
        <f t="shared" ref="N133" si="20">I133+K133+M133</f>
        <v>0</v>
      </c>
      <c r="O133" s="23"/>
      <c r="P133" s="23"/>
    </row>
    <row r="134" spans="1:17" s="8" customFormat="1" ht="15" customHeight="1" thickBot="1">
      <c r="A134" s="257"/>
      <c r="B134" s="575"/>
      <c r="C134" s="716"/>
      <c r="D134" s="716"/>
      <c r="E134" s="263"/>
      <c r="F134" s="263"/>
      <c r="G134" s="123"/>
      <c r="H134" s="264"/>
      <c r="I134" s="265"/>
      <c r="J134" s="265"/>
      <c r="K134" s="265"/>
      <c r="L134" s="265"/>
      <c r="M134" s="265"/>
      <c r="N134" s="266"/>
    </row>
    <row r="135" spans="1:17" s="17" customFormat="1" ht="18" customHeight="1">
      <c r="A135" s="360"/>
      <c r="B135" s="442"/>
      <c r="C135" s="680" t="s">
        <v>395</v>
      </c>
      <c r="D135" s="680"/>
      <c r="E135" s="362"/>
      <c r="F135" s="362"/>
      <c r="G135" s="362"/>
      <c r="H135" s="362"/>
      <c r="I135" s="363">
        <f>SUM(I11:I134)</f>
        <v>0</v>
      </c>
      <c r="J135" s="363"/>
      <c r="K135" s="363">
        <f>SUM(K11:K134)</f>
        <v>0</v>
      </c>
      <c r="L135" s="363"/>
      <c r="M135" s="363">
        <f>SUM(M11:M134)</f>
        <v>0</v>
      </c>
      <c r="N135" s="364">
        <f>SUM(N11:N134)</f>
        <v>0</v>
      </c>
      <c r="O135" s="144"/>
      <c r="P135" s="22"/>
      <c r="Q135" s="16"/>
    </row>
    <row r="136" spans="1:17" s="13" customFormat="1" ht="36" customHeight="1">
      <c r="A136" s="21"/>
      <c r="B136" s="441"/>
      <c r="C136" s="663" t="s">
        <v>396</v>
      </c>
      <c r="D136" s="728">
        <v>0.03</v>
      </c>
      <c r="E136" s="298"/>
      <c r="F136" s="261"/>
      <c r="G136" s="197"/>
      <c r="H136" s="124"/>
      <c r="I136" s="198"/>
      <c r="J136" s="198"/>
      <c r="K136" s="198"/>
      <c r="L136" s="198"/>
      <c r="M136" s="198"/>
      <c r="N136" s="199">
        <f>I135*D136</f>
        <v>0</v>
      </c>
      <c r="O136" s="98"/>
    </row>
    <row r="137" spans="1:17" s="17" customFormat="1" ht="18" customHeight="1">
      <c r="A137" s="21"/>
      <c r="B137" s="441"/>
      <c r="C137" s="672" t="s">
        <v>395</v>
      </c>
      <c r="D137" s="729"/>
      <c r="E137" s="267"/>
      <c r="F137" s="261"/>
      <c r="G137" s="190"/>
      <c r="H137" s="190"/>
      <c r="I137" s="224"/>
      <c r="J137" s="224"/>
      <c r="K137" s="224"/>
      <c r="L137" s="224"/>
      <c r="M137" s="224"/>
      <c r="N137" s="199">
        <f>SUM(N135:N136)</f>
        <v>0</v>
      </c>
      <c r="O137" s="97"/>
    </row>
    <row r="138" spans="1:17" s="64" customFormat="1" ht="18" customHeight="1">
      <c r="A138" s="104"/>
      <c r="B138" s="443"/>
      <c r="C138" s="681" t="s">
        <v>404</v>
      </c>
      <c r="D138" s="730">
        <v>0.08</v>
      </c>
      <c r="E138" s="300"/>
      <c r="F138" s="268"/>
      <c r="G138" s="269"/>
      <c r="H138" s="133"/>
      <c r="I138" s="270"/>
      <c r="J138" s="270"/>
      <c r="K138" s="270"/>
      <c r="L138" s="270"/>
      <c r="M138" s="270"/>
      <c r="N138" s="199">
        <f>N137*D138</f>
        <v>0</v>
      </c>
    </row>
    <row r="139" spans="1:17" s="64" customFormat="1" ht="18" customHeight="1">
      <c r="A139" s="104"/>
      <c r="B139" s="443"/>
      <c r="C139" s="682" t="s">
        <v>395</v>
      </c>
      <c r="D139" s="731"/>
      <c r="E139" s="301"/>
      <c r="F139" s="268"/>
      <c r="G139" s="133"/>
      <c r="H139" s="133"/>
      <c r="I139" s="270"/>
      <c r="J139" s="270"/>
      <c r="K139" s="270"/>
      <c r="L139" s="270"/>
      <c r="M139" s="270"/>
      <c r="N139" s="247">
        <f>SUM(N137:N138)</f>
        <v>0</v>
      </c>
    </row>
    <row r="140" spans="1:17" s="64" customFormat="1" ht="18" customHeight="1">
      <c r="A140" s="104"/>
      <c r="B140" s="443"/>
      <c r="C140" s="663" t="s">
        <v>398</v>
      </c>
      <c r="D140" s="730">
        <v>0.08</v>
      </c>
      <c r="E140" s="300"/>
      <c r="F140" s="268"/>
      <c r="G140" s="269"/>
      <c r="H140" s="133"/>
      <c r="I140" s="270"/>
      <c r="J140" s="270"/>
      <c r="K140" s="270"/>
      <c r="L140" s="270"/>
      <c r="M140" s="270"/>
      <c r="N140" s="247">
        <f>N139*D140</f>
        <v>0</v>
      </c>
    </row>
    <row r="141" spans="1:17" s="101" customFormat="1" ht="21" customHeight="1" thickBot="1">
      <c r="A141" s="366"/>
      <c r="B141" s="426"/>
      <c r="C141" s="683" t="s">
        <v>395</v>
      </c>
      <c r="D141" s="367"/>
      <c r="E141" s="368"/>
      <c r="F141" s="369"/>
      <c r="G141" s="369"/>
      <c r="H141" s="368"/>
      <c r="I141" s="370"/>
      <c r="J141" s="370"/>
      <c r="K141" s="370"/>
      <c r="L141" s="370"/>
      <c r="M141" s="370"/>
      <c r="N141" s="371">
        <f>SUM(N139:N140)</f>
        <v>0</v>
      </c>
      <c r="O141" s="146"/>
    </row>
    <row r="142" spans="1:17" s="90" customFormat="1">
      <c r="A142" s="89"/>
      <c r="B142" s="576"/>
      <c r="D142" s="25"/>
      <c r="E142" s="167"/>
      <c r="F142" s="89"/>
      <c r="G142" s="99"/>
      <c r="H142" s="99"/>
      <c r="I142" s="99"/>
      <c r="J142" s="51"/>
      <c r="K142" s="105"/>
      <c r="L142" s="51"/>
      <c r="M142" s="99"/>
      <c r="N142" s="51"/>
    </row>
    <row r="143" spans="1:17" s="90" customFormat="1" ht="13.5" customHeight="1">
      <c r="A143" s="89"/>
      <c r="B143" s="576"/>
      <c r="D143" s="25"/>
      <c r="E143" s="167"/>
      <c r="F143" s="89"/>
      <c r="G143" s="99"/>
      <c r="H143" s="99"/>
      <c r="I143" s="99"/>
      <c r="J143" s="51"/>
      <c r="K143" s="99"/>
      <c r="L143" s="51"/>
      <c r="M143" s="99"/>
      <c r="N143" s="99"/>
      <c r="O143" s="106"/>
    </row>
    <row r="144" spans="1:17" s="90" customFormat="1" ht="13.5" customHeight="1">
      <c r="A144" s="89"/>
      <c r="B144" s="576"/>
      <c r="D144" s="25"/>
      <c r="E144" s="167"/>
      <c r="F144" s="89"/>
      <c r="G144" s="99"/>
      <c r="H144" s="99"/>
      <c r="I144" s="99"/>
      <c r="J144" s="51"/>
      <c r="K144" s="99"/>
      <c r="L144" s="51"/>
      <c r="M144" s="99"/>
      <c r="N144" s="99"/>
      <c r="O144" s="106"/>
    </row>
    <row r="145" spans="1:17" s="90" customFormat="1" ht="13.5" customHeight="1">
      <c r="A145" s="89"/>
      <c r="B145" s="576"/>
      <c r="D145" s="25"/>
      <c r="E145" s="167"/>
      <c r="F145" s="89"/>
      <c r="G145" s="99"/>
      <c r="H145" s="99"/>
      <c r="I145" s="99"/>
      <c r="J145" s="51"/>
      <c r="K145" s="99"/>
      <c r="L145" s="51"/>
      <c r="M145" s="99"/>
      <c r="N145" s="99"/>
      <c r="O145" s="106"/>
    </row>
    <row r="146" spans="1:17" s="37" customFormat="1" ht="18" customHeight="1">
      <c r="A146" s="31"/>
      <c r="B146" s="356"/>
      <c r="C146" s="189"/>
      <c r="E146" s="191"/>
      <c r="F146" s="192"/>
      <c r="G146" s="192"/>
      <c r="H146" s="162"/>
      <c r="I146" s="162"/>
      <c r="J146" s="162"/>
      <c r="K146" s="192"/>
      <c r="L146" s="192"/>
      <c r="M146" s="192"/>
      <c r="N146" s="193"/>
    </row>
    <row r="147" spans="1:17" s="69" customFormat="1">
      <c r="A147" s="8"/>
      <c r="B147" s="577"/>
      <c r="C147" s="70"/>
      <c r="D147" s="70"/>
      <c r="E147" s="167"/>
      <c r="G147" s="68"/>
      <c r="H147" s="68"/>
      <c r="I147" s="68"/>
      <c r="J147" s="85"/>
      <c r="K147" s="68"/>
      <c r="L147" s="85"/>
      <c r="M147" s="68"/>
      <c r="N147" s="68"/>
      <c r="O147" s="70"/>
      <c r="P147" s="70"/>
      <c r="Q147" s="70"/>
    </row>
    <row r="148" spans="1:17" s="69" customFormat="1">
      <c r="A148" s="8"/>
      <c r="B148" s="577"/>
      <c r="C148" s="70"/>
      <c r="D148" s="70"/>
      <c r="E148" s="167"/>
      <c r="G148" s="68"/>
      <c r="H148" s="68"/>
      <c r="I148" s="68"/>
      <c r="J148" s="85"/>
      <c r="K148" s="68"/>
      <c r="L148" s="85"/>
      <c r="M148" s="68"/>
      <c r="N148" s="68"/>
      <c r="O148" s="70"/>
      <c r="P148" s="70"/>
      <c r="Q148" s="70"/>
    </row>
    <row r="149" spans="1:17" s="69" customFormat="1">
      <c r="A149" s="8"/>
      <c r="B149" s="577"/>
      <c r="C149" s="70"/>
      <c r="D149" s="70"/>
      <c r="E149" s="167"/>
      <c r="G149" s="68"/>
      <c r="H149" s="68"/>
      <c r="I149" s="68"/>
      <c r="J149" s="85"/>
      <c r="K149" s="68"/>
      <c r="L149" s="85"/>
      <c r="M149" s="68"/>
      <c r="N149" s="68"/>
      <c r="O149" s="70"/>
      <c r="P149" s="70"/>
      <c r="Q149" s="70"/>
    </row>
    <row r="150" spans="1:17" s="69" customFormat="1">
      <c r="A150" s="8"/>
      <c r="B150" s="577"/>
      <c r="C150" s="70"/>
      <c r="D150" s="70"/>
      <c r="E150" s="167"/>
      <c r="G150" s="68"/>
      <c r="H150" s="68"/>
      <c r="I150" s="68"/>
      <c r="J150" s="85"/>
      <c r="K150" s="68"/>
      <c r="L150" s="85"/>
      <c r="M150" s="68"/>
      <c r="N150" s="68"/>
      <c r="O150" s="70"/>
      <c r="P150" s="70"/>
      <c r="Q150" s="70"/>
    </row>
    <row r="151" spans="1:17" ht="16.2">
      <c r="A151" s="70"/>
      <c r="B151" s="575"/>
      <c r="C151" s="25"/>
      <c r="D151" s="25"/>
      <c r="F151" s="8"/>
      <c r="G151" s="13"/>
      <c r="H151" s="13"/>
      <c r="I151" s="13"/>
      <c r="J151" s="32"/>
      <c r="K151" s="13"/>
      <c r="L151" s="32"/>
      <c r="M151" s="13"/>
      <c r="N151" s="13"/>
    </row>
    <row r="152" spans="1:17" ht="16.2">
      <c r="A152" s="70"/>
      <c r="B152" s="575"/>
      <c r="C152" s="25"/>
      <c r="D152" s="25"/>
      <c r="F152" s="8"/>
      <c r="G152" s="13"/>
      <c r="H152" s="13"/>
      <c r="I152" s="13"/>
      <c r="J152" s="32"/>
      <c r="K152" s="13"/>
      <c r="L152" s="32"/>
      <c r="M152" s="13"/>
      <c r="N152" s="13"/>
    </row>
    <row r="153" spans="1:17" ht="16.2">
      <c r="A153" s="70"/>
      <c r="B153" s="575"/>
      <c r="C153" s="25"/>
      <c r="D153" s="25"/>
      <c r="F153" s="8"/>
      <c r="G153" s="13"/>
      <c r="H153" s="13"/>
      <c r="I153" s="13"/>
      <c r="J153" s="32"/>
      <c r="K153" s="13"/>
      <c r="L153" s="32"/>
      <c r="M153" s="13"/>
      <c r="N153" s="13"/>
    </row>
    <row r="154" spans="1:17" ht="16.2">
      <c r="A154" s="70"/>
      <c r="B154" s="575"/>
      <c r="C154" s="25"/>
      <c r="D154" s="25"/>
      <c r="F154" s="8"/>
      <c r="G154" s="13"/>
      <c r="H154" s="13"/>
      <c r="I154" s="13"/>
      <c r="J154" s="32"/>
      <c r="K154" s="13"/>
      <c r="L154" s="32"/>
      <c r="M154" s="13"/>
      <c r="N154" s="13"/>
    </row>
    <row r="155" spans="1:17" ht="16.2">
      <c r="A155" s="70"/>
      <c r="B155" s="575"/>
      <c r="C155" s="25"/>
      <c r="D155" s="25"/>
      <c r="F155" s="8"/>
      <c r="G155" s="13"/>
      <c r="H155" s="13"/>
      <c r="I155" s="13"/>
      <c r="J155" s="32"/>
      <c r="K155" s="13"/>
      <c r="L155" s="32"/>
      <c r="M155" s="13"/>
      <c r="N155" s="13"/>
    </row>
    <row r="156" spans="1:17" ht="16.2">
      <c r="A156" s="70"/>
      <c r="B156" s="575"/>
      <c r="C156" s="25"/>
      <c r="D156" s="25"/>
      <c r="F156" s="8"/>
      <c r="G156" s="13"/>
      <c r="H156" s="13"/>
      <c r="I156" s="13"/>
      <c r="J156" s="32"/>
      <c r="K156" s="13"/>
      <c r="L156" s="32"/>
      <c r="M156" s="13"/>
      <c r="N156" s="13"/>
    </row>
    <row r="157" spans="1:17" ht="16.2">
      <c r="A157" s="70"/>
      <c r="B157" s="575"/>
      <c r="C157" s="25"/>
      <c r="D157" s="25"/>
      <c r="F157" s="8"/>
      <c r="G157" s="13"/>
      <c r="H157" s="13"/>
      <c r="I157" s="13"/>
      <c r="J157" s="32"/>
      <c r="K157" s="13"/>
      <c r="L157" s="32"/>
      <c r="M157" s="13"/>
      <c r="N157" s="13"/>
    </row>
    <row r="158" spans="1:17" ht="16.2">
      <c r="A158" s="70"/>
      <c r="B158" s="575"/>
      <c r="C158" s="25"/>
      <c r="D158" s="25"/>
      <c r="F158" s="8"/>
      <c r="G158" s="13"/>
      <c r="H158" s="13"/>
      <c r="I158" s="13"/>
      <c r="J158" s="32"/>
      <c r="K158" s="13"/>
      <c r="L158" s="32"/>
      <c r="M158" s="13"/>
      <c r="N158" s="13"/>
    </row>
    <row r="159" spans="1:17" ht="16.2">
      <c r="A159" s="70"/>
      <c r="B159" s="575"/>
      <c r="C159" s="25"/>
      <c r="D159" s="25"/>
      <c r="F159" s="8"/>
      <c r="G159" s="13"/>
      <c r="H159" s="13"/>
      <c r="I159" s="13"/>
      <c r="J159" s="32"/>
      <c r="K159" s="13"/>
      <c r="L159" s="32"/>
      <c r="M159" s="13"/>
      <c r="N159" s="13"/>
    </row>
    <row r="160" spans="1:17" ht="16.2">
      <c r="A160" s="70"/>
      <c r="B160" s="575"/>
      <c r="C160" s="25"/>
      <c r="D160" s="25"/>
      <c r="F160" s="8"/>
      <c r="G160" s="13"/>
      <c r="H160" s="13"/>
      <c r="I160" s="13"/>
      <c r="J160" s="32"/>
      <c r="K160" s="13"/>
      <c r="L160" s="32"/>
      <c r="M160" s="13"/>
      <c r="N160" s="13"/>
    </row>
    <row r="161" spans="1:14" ht="16.2">
      <c r="A161" s="70"/>
      <c r="B161" s="575"/>
      <c r="C161" s="25"/>
      <c r="D161" s="25"/>
      <c r="F161" s="8"/>
      <c r="G161" s="13"/>
      <c r="H161" s="13"/>
      <c r="I161" s="13"/>
      <c r="J161" s="32"/>
      <c r="K161" s="13"/>
      <c r="L161" s="32"/>
      <c r="M161" s="13"/>
      <c r="N161" s="13"/>
    </row>
    <row r="162" spans="1:14" ht="16.2">
      <c r="A162" s="70"/>
      <c r="B162" s="575"/>
      <c r="C162" s="25"/>
      <c r="D162" s="25"/>
      <c r="F162" s="8"/>
      <c r="G162" s="13"/>
      <c r="H162" s="13"/>
      <c r="I162" s="13"/>
      <c r="J162" s="32"/>
      <c r="K162" s="13"/>
      <c r="L162" s="32"/>
      <c r="M162" s="13"/>
      <c r="N162" s="13"/>
    </row>
    <row r="163" spans="1:14" ht="16.2">
      <c r="A163" s="70"/>
      <c r="B163" s="575"/>
      <c r="C163" s="25"/>
      <c r="D163" s="25"/>
      <c r="F163" s="8"/>
      <c r="G163" s="13"/>
      <c r="H163" s="13"/>
      <c r="I163" s="13"/>
      <c r="J163" s="32"/>
      <c r="K163" s="13"/>
      <c r="L163" s="32"/>
      <c r="M163" s="13"/>
      <c r="N163" s="13"/>
    </row>
    <row r="164" spans="1:14" ht="16.2">
      <c r="A164" s="70"/>
      <c r="B164" s="575"/>
      <c r="C164" s="25"/>
      <c r="D164" s="25"/>
      <c r="F164" s="8"/>
      <c r="G164" s="13"/>
      <c r="H164" s="13"/>
      <c r="I164" s="13"/>
      <c r="J164" s="32"/>
      <c r="K164" s="13"/>
      <c r="L164" s="32"/>
      <c r="M164" s="13"/>
      <c r="N164" s="13"/>
    </row>
    <row r="165" spans="1:14" ht="16.2">
      <c r="A165" s="70"/>
      <c r="B165" s="575"/>
      <c r="C165" s="25"/>
      <c r="D165" s="25"/>
      <c r="F165" s="8"/>
      <c r="G165" s="13"/>
      <c r="H165" s="13"/>
      <c r="I165" s="13"/>
      <c r="J165" s="32"/>
      <c r="K165" s="13"/>
      <c r="L165" s="32"/>
      <c r="M165" s="13"/>
      <c r="N165" s="13"/>
    </row>
    <row r="166" spans="1:14" ht="16.2">
      <c r="A166" s="70"/>
      <c r="B166" s="575"/>
      <c r="C166" s="25"/>
      <c r="D166" s="25"/>
      <c r="F166" s="8"/>
      <c r="G166" s="13"/>
      <c r="H166" s="13"/>
      <c r="I166" s="13"/>
      <c r="J166" s="32"/>
      <c r="K166" s="13"/>
      <c r="L166" s="32"/>
      <c r="M166" s="13"/>
      <c r="N166" s="13"/>
    </row>
    <row r="167" spans="1:14" ht="16.2">
      <c r="A167" s="70"/>
      <c r="B167" s="575"/>
      <c r="C167" s="25"/>
      <c r="D167" s="25"/>
      <c r="F167" s="8"/>
      <c r="G167" s="13"/>
      <c r="H167" s="13"/>
      <c r="I167" s="13"/>
      <c r="J167" s="32"/>
      <c r="K167" s="13"/>
      <c r="L167" s="32"/>
      <c r="M167" s="13"/>
      <c r="N167" s="13"/>
    </row>
    <row r="168" spans="1:14" ht="16.2">
      <c r="A168" s="70"/>
      <c r="B168" s="575"/>
      <c r="C168" s="25"/>
      <c r="D168" s="25"/>
      <c r="F168" s="8"/>
      <c r="G168" s="13"/>
      <c r="H168" s="13"/>
      <c r="I168" s="13"/>
      <c r="J168" s="32"/>
      <c r="K168" s="13"/>
      <c r="L168" s="32"/>
      <c r="M168" s="13"/>
      <c r="N168" s="13"/>
    </row>
    <row r="169" spans="1:14" ht="16.2">
      <c r="A169" s="70"/>
      <c r="B169" s="575"/>
      <c r="C169" s="25"/>
      <c r="D169" s="25"/>
      <c r="F169" s="8"/>
      <c r="G169" s="13"/>
      <c r="H169" s="13"/>
      <c r="I169" s="13"/>
      <c r="J169" s="32"/>
      <c r="K169" s="13"/>
      <c r="L169" s="32"/>
      <c r="M169" s="13"/>
      <c r="N169" s="13"/>
    </row>
    <row r="170" spans="1:14" ht="16.2">
      <c r="A170" s="70"/>
      <c r="B170" s="575"/>
      <c r="C170" s="25"/>
      <c r="D170" s="25"/>
      <c r="F170" s="8"/>
      <c r="G170" s="13"/>
      <c r="H170" s="13"/>
      <c r="I170" s="13"/>
      <c r="J170" s="32"/>
      <c r="K170" s="13"/>
      <c r="L170" s="32"/>
      <c r="M170" s="13"/>
      <c r="N170" s="13"/>
    </row>
    <row r="171" spans="1:14" ht="16.2">
      <c r="A171" s="70"/>
      <c r="B171" s="575"/>
      <c r="C171" s="25"/>
      <c r="D171" s="25"/>
      <c r="F171" s="8"/>
      <c r="G171" s="13"/>
      <c r="H171" s="13"/>
      <c r="I171" s="13"/>
      <c r="J171" s="32"/>
      <c r="K171" s="13"/>
      <c r="L171" s="32"/>
      <c r="M171" s="13"/>
      <c r="N171" s="13"/>
    </row>
    <row r="172" spans="1:14" ht="16.2">
      <c r="A172" s="70"/>
      <c r="B172" s="575"/>
      <c r="C172" s="25"/>
      <c r="D172" s="25"/>
      <c r="F172" s="8"/>
      <c r="G172" s="13"/>
      <c r="H172" s="13"/>
      <c r="I172" s="13"/>
      <c r="J172" s="32"/>
      <c r="K172" s="13"/>
      <c r="L172" s="32"/>
      <c r="M172" s="13"/>
      <c r="N172" s="13"/>
    </row>
    <row r="173" spans="1:14" ht="16.2">
      <c r="A173" s="70"/>
      <c r="B173" s="575"/>
      <c r="C173" s="25"/>
      <c r="D173" s="25"/>
      <c r="F173" s="8"/>
      <c r="G173" s="13"/>
      <c r="H173" s="13"/>
      <c r="I173" s="13"/>
      <c r="J173" s="32"/>
      <c r="K173" s="13"/>
      <c r="L173" s="32"/>
      <c r="M173" s="13"/>
      <c r="N173" s="13"/>
    </row>
    <row r="174" spans="1:14" ht="16.2">
      <c r="A174" s="70"/>
      <c r="B174" s="575"/>
      <c r="C174" s="25"/>
      <c r="D174" s="25"/>
      <c r="F174" s="8"/>
      <c r="G174" s="13"/>
      <c r="H174" s="13"/>
      <c r="I174" s="13"/>
      <c r="J174" s="32"/>
      <c r="K174" s="13"/>
      <c r="L174" s="32"/>
      <c r="M174" s="13"/>
      <c r="N174" s="13"/>
    </row>
    <row r="175" spans="1:14" ht="16.2">
      <c r="A175" s="70"/>
      <c r="B175" s="575"/>
      <c r="C175" s="25"/>
      <c r="D175" s="25"/>
      <c r="F175" s="8"/>
      <c r="G175" s="13"/>
      <c r="H175" s="13"/>
      <c r="I175" s="13"/>
      <c r="J175" s="32"/>
      <c r="K175" s="13"/>
      <c r="L175" s="32"/>
      <c r="M175" s="13"/>
      <c r="N175" s="13"/>
    </row>
    <row r="176" spans="1:14" ht="16.2">
      <c r="A176" s="70"/>
      <c r="B176" s="575"/>
      <c r="C176" s="25"/>
      <c r="D176" s="25"/>
      <c r="F176" s="8"/>
      <c r="G176" s="13"/>
      <c r="H176" s="13"/>
      <c r="I176" s="13"/>
      <c r="J176" s="32"/>
      <c r="K176" s="13"/>
      <c r="L176" s="32"/>
      <c r="M176" s="13"/>
      <c r="N176" s="13"/>
    </row>
    <row r="177" spans="1:14" ht="16.2">
      <c r="A177" s="70"/>
      <c r="B177" s="575"/>
      <c r="C177" s="25"/>
      <c r="D177" s="25"/>
      <c r="F177" s="8"/>
      <c r="G177" s="13"/>
      <c r="H177" s="13"/>
      <c r="I177" s="13"/>
      <c r="J177" s="32"/>
      <c r="K177" s="13"/>
      <c r="L177" s="32"/>
      <c r="M177" s="13"/>
      <c r="N177" s="13"/>
    </row>
    <row r="178" spans="1:14" ht="16.2">
      <c r="A178" s="70"/>
      <c r="B178" s="575"/>
      <c r="C178" s="25"/>
      <c r="D178" s="25"/>
      <c r="F178" s="8"/>
      <c r="G178" s="13"/>
      <c r="H178" s="13"/>
      <c r="I178" s="13"/>
      <c r="J178" s="32"/>
      <c r="K178" s="13"/>
      <c r="L178" s="32"/>
      <c r="M178" s="13"/>
      <c r="N178" s="13"/>
    </row>
    <row r="179" spans="1:14" ht="16.2">
      <c r="A179" s="70"/>
      <c r="B179" s="575"/>
      <c r="C179" s="25"/>
      <c r="D179" s="25"/>
      <c r="F179" s="8"/>
      <c r="G179" s="13"/>
      <c r="H179" s="13"/>
      <c r="I179" s="13"/>
      <c r="J179" s="32"/>
      <c r="K179" s="13"/>
      <c r="L179" s="32"/>
      <c r="M179" s="13"/>
      <c r="N179" s="13"/>
    </row>
    <row r="180" spans="1:14" ht="16.2">
      <c r="A180" s="70"/>
      <c r="B180" s="575"/>
      <c r="C180" s="25"/>
      <c r="D180" s="25"/>
      <c r="F180" s="8"/>
      <c r="G180" s="13"/>
      <c r="H180" s="13"/>
      <c r="I180" s="13"/>
      <c r="J180" s="32"/>
      <c r="K180" s="13"/>
      <c r="L180" s="32"/>
      <c r="M180" s="13"/>
      <c r="N180" s="13"/>
    </row>
    <row r="181" spans="1:14" ht="16.2">
      <c r="A181" s="70"/>
      <c r="B181" s="575"/>
      <c r="C181" s="25"/>
      <c r="D181" s="25"/>
      <c r="F181" s="8"/>
      <c r="G181" s="13"/>
      <c r="H181" s="13"/>
      <c r="I181" s="13"/>
      <c r="J181" s="32"/>
      <c r="K181" s="13"/>
      <c r="L181" s="32"/>
      <c r="M181" s="13"/>
      <c r="N181" s="13"/>
    </row>
    <row r="182" spans="1:14" ht="16.2">
      <c r="A182" s="70"/>
      <c r="B182" s="575"/>
      <c r="C182" s="25"/>
      <c r="D182" s="25"/>
      <c r="F182" s="8"/>
      <c r="G182" s="13"/>
      <c r="H182" s="13"/>
      <c r="I182" s="13"/>
      <c r="J182" s="32"/>
      <c r="K182" s="13"/>
      <c r="L182" s="32"/>
      <c r="M182" s="13"/>
      <c r="N182" s="13"/>
    </row>
    <row r="183" spans="1:14" ht="16.2">
      <c r="A183" s="70"/>
      <c r="B183" s="575"/>
      <c r="C183" s="25"/>
      <c r="D183" s="25"/>
      <c r="F183" s="8"/>
      <c r="G183" s="13"/>
      <c r="H183" s="13"/>
      <c r="I183" s="13"/>
      <c r="J183" s="32"/>
      <c r="K183" s="13"/>
      <c r="L183" s="32"/>
      <c r="M183" s="13"/>
      <c r="N183" s="13"/>
    </row>
    <row r="184" spans="1:14" ht="16.2">
      <c r="A184" s="70"/>
      <c r="B184" s="575"/>
      <c r="C184" s="25"/>
      <c r="D184" s="25"/>
      <c r="F184" s="8"/>
      <c r="G184" s="13"/>
      <c r="H184" s="13"/>
      <c r="I184" s="13"/>
      <c r="J184" s="32"/>
      <c r="K184" s="13"/>
      <c r="L184" s="32"/>
      <c r="M184" s="13"/>
      <c r="N184" s="13"/>
    </row>
    <row r="185" spans="1:14" ht="16.2">
      <c r="A185" s="70"/>
      <c r="B185" s="575"/>
      <c r="C185" s="25"/>
      <c r="D185" s="25"/>
      <c r="F185" s="8"/>
      <c r="G185" s="13"/>
      <c r="H185" s="13"/>
      <c r="I185" s="13"/>
      <c r="J185" s="32"/>
      <c r="K185" s="13"/>
      <c r="L185" s="32"/>
      <c r="M185" s="13"/>
      <c r="N185" s="13"/>
    </row>
    <row r="186" spans="1:14" ht="16.2">
      <c r="A186" s="70"/>
      <c r="B186" s="575"/>
      <c r="C186" s="25"/>
      <c r="D186" s="25"/>
      <c r="F186" s="8"/>
      <c r="G186" s="13"/>
      <c r="H186" s="13"/>
      <c r="I186" s="13"/>
      <c r="J186" s="32"/>
      <c r="K186" s="13"/>
      <c r="L186" s="32"/>
      <c r="M186" s="13"/>
      <c r="N186" s="13"/>
    </row>
    <row r="187" spans="1:14" ht="16.2">
      <c r="A187" s="70"/>
      <c r="B187" s="575"/>
      <c r="C187" s="25"/>
      <c r="D187" s="25"/>
      <c r="F187" s="8"/>
      <c r="G187" s="13"/>
      <c r="H187" s="13"/>
      <c r="I187" s="13"/>
      <c r="J187" s="32"/>
      <c r="K187" s="13"/>
      <c r="L187" s="32"/>
      <c r="M187" s="13"/>
      <c r="N187" s="13"/>
    </row>
    <row r="188" spans="1:14" ht="16.2">
      <c r="A188" s="70"/>
      <c r="B188" s="575"/>
      <c r="C188" s="25"/>
      <c r="D188" s="25"/>
      <c r="F188" s="8"/>
      <c r="G188" s="13"/>
      <c r="H188" s="13"/>
      <c r="I188" s="13"/>
      <c r="J188" s="32"/>
      <c r="K188" s="13"/>
      <c r="L188" s="32"/>
      <c r="M188" s="13"/>
      <c r="N188" s="13"/>
    </row>
    <row r="189" spans="1:14" ht="16.2">
      <c r="A189" s="70"/>
      <c r="B189" s="575"/>
      <c r="C189" s="25"/>
      <c r="D189" s="25"/>
      <c r="F189" s="8"/>
      <c r="G189" s="13"/>
      <c r="H189" s="13"/>
      <c r="I189" s="13"/>
      <c r="J189" s="32"/>
      <c r="K189" s="13"/>
      <c r="L189" s="32"/>
      <c r="M189" s="13"/>
      <c r="N189" s="13"/>
    </row>
    <row r="190" spans="1:14" ht="16.2">
      <c r="A190" s="70"/>
      <c r="B190" s="575"/>
      <c r="C190" s="25"/>
      <c r="D190" s="25"/>
      <c r="F190" s="8"/>
      <c r="G190" s="13"/>
      <c r="H190" s="13"/>
      <c r="I190" s="13"/>
      <c r="J190" s="32"/>
      <c r="K190" s="13"/>
      <c r="L190" s="32"/>
      <c r="M190" s="13"/>
      <c r="N190" s="13"/>
    </row>
    <row r="191" spans="1:14" ht="16.2">
      <c r="A191" s="70"/>
      <c r="B191" s="575"/>
      <c r="C191" s="25"/>
      <c r="D191" s="25"/>
      <c r="F191" s="8"/>
      <c r="G191" s="13"/>
      <c r="H191" s="13"/>
      <c r="I191" s="13"/>
      <c r="J191" s="32"/>
      <c r="K191" s="13"/>
      <c r="L191" s="32"/>
      <c r="M191" s="13"/>
      <c r="N191" s="13"/>
    </row>
    <row r="192" spans="1:14" ht="16.2">
      <c r="A192" s="70"/>
      <c r="B192" s="575"/>
      <c r="C192" s="25"/>
      <c r="D192" s="25"/>
      <c r="F192" s="8"/>
      <c r="G192" s="13"/>
      <c r="H192" s="13"/>
      <c r="I192" s="13"/>
      <c r="J192" s="32"/>
      <c r="K192" s="13"/>
      <c r="L192" s="32"/>
      <c r="M192" s="13"/>
      <c r="N192" s="13"/>
    </row>
    <row r="193" spans="1:14" ht="16.2">
      <c r="A193" s="70"/>
      <c r="B193" s="575"/>
      <c r="C193" s="25"/>
      <c r="D193" s="25"/>
      <c r="F193" s="8"/>
      <c r="G193" s="13"/>
      <c r="H193" s="13"/>
      <c r="I193" s="13"/>
      <c r="J193" s="32"/>
      <c r="K193" s="13"/>
      <c r="L193" s="32"/>
      <c r="M193" s="13"/>
      <c r="N193" s="13"/>
    </row>
    <row r="194" spans="1:14" ht="16.2">
      <c r="A194" s="70"/>
      <c r="B194" s="575"/>
      <c r="C194" s="25"/>
      <c r="D194" s="25"/>
      <c r="F194" s="8"/>
      <c r="G194" s="13"/>
      <c r="H194" s="13"/>
      <c r="I194" s="13"/>
      <c r="J194" s="32"/>
      <c r="K194" s="13"/>
      <c r="L194" s="32"/>
      <c r="M194" s="13"/>
      <c r="N194" s="13"/>
    </row>
    <row r="195" spans="1:14" ht="16.2">
      <c r="A195" s="70"/>
      <c r="B195" s="575"/>
      <c r="C195" s="25"/>
      <c r="D195" s="25"/>
      <c r="F195" s="8"/>
      <c r="G195" s="13"/>
      <c r="H195" s="13"/>
      <c r="I195" s="13"/>
      <c r="J195" s="32"/>
      <c r="K195" s="13"/>
      <c r="L195" s="32"/>
      <c r="M195" s="13"/>
      <c r="N195" s="13"/>
    </row>
    <row r="196" spans="1:14" ht="16.2">
      <c r="A196" s="70"/>
      <c r="B196" s="575"/>
      <c r="C196" s="25"/>
      <c r="D196" s="25"/>
      <c r="F196" s="8"/>
      <c r="G196" s="13"/>
      <c r="H196" s="13"/>
      <c r="I196" s="13"/>
      <c r="J196" s="32"/>
      <c r="K196" s="13"/>
      <c r="L196" s="32"/>
      <c r="M196" s="13"/>
      <c r="N196" s="13"/>
    </row>
    <row r="197" spans="1:14" ht="16.2">
      <c r="A197" s="70"/>
      <c r="B197" s="575"/>
      <c r="C197" s="25"/>
      <c r="D197" s="25"/>
      <c r="F197" s="8"/>
      <c r="G197" s="13"/>
      <c r="H197" s="13"/>
      <c r="I197" s="13"/>
      <c r="J197" s="32"/>
      <c r="K197" s="13"/>
      <c r="L197" s="32"/>
      <c r="M197" s="13"/>
      <c r="N197" s="13"/>
    </row>
    <row r="198" spans="1:14" ht="16.2">
      <c r="A198" s="70"/>
      <c r="B198" s="575"/>
      <c r="C198" s="25"/>
      <c r="D198" s="25"/>
      <c r="F198" s="8"/>
      <c r="G198" s="13"/>
      <c r="H198" s="13"/>
      <c r="I198" s="13"/>
      <c r="J198" s="32"/>
      <c r="K198" s="13"/>
      <c r="L198" s="32"/>
      <c r="M198" s="13"/>
      <c r="N198" s="13"/>
    </row>
    <row r="199" spans="1:14" ht="16.2">
      <c r="A199" s="70"/>
      <c r="B199" s="575"/>
      <c r="C199" s="25"/>
      <c r="D199" s="25"/>
      <c r="F199" s="8"/>
      <c r="G199" s="13"/>
      <c r="H199" s="13"/>
      <c r="I199" s="13"/>
      <c r="J199" s="32"/>
      <c r="K199" s="13"/>
      <c r="L199" s="32"/>
      <c r="M199" s="13"/>
      <c r="N199" s="13"/>
    </row>
    <row r="200" spans="1:14" ht="16.2">
      <c r="A200" s="70"/>
      <c r="B200" s="575"/>
      <c r="C200" s="25"/>
      <c r="D200" s="25"/>
      <c r="F200" s="8"/>
      <c r="G200" s="13"/>
      <c r="H200" s="13"/>
      <c r="I200" s="13"/>
      <c r="J200" s="32"/>
      <c r="K200" s="13"/>
      <c r="L200" s="32"/>
      <c r="M200" s="13"/>
      <c r="N200" s="13"/>
    </row>
    <row r="201" spans="1:14" ht="16.2">
      <c r="A201" s="70"/>
      <c r="B201" s="575"/>
      <c r="C201" s="25"/>
      <c r="D201" s="25"/>
      <c r="F201" s="8"/>
      <c r="G201" s="13"/>
      <c r="H201" s="13"/>
      <c r="I201" s="13"/>
      <c r="J201" s="32"/>
      <c r="K201" s="13"/>
      <c r="L201" s="32"/>
      <c r="M201" s="13"/>
      <c r="N201" s="13"/>
    </row>
    <row r="202" spans="1:14" ht="16.2">
      <c r="A202" s="70"/>
      <c r="B202" s="575"/>
      <c r="C202" s="25"/>
      <c r="D202" s="25"/>
      <c r="F202" s="8"/>
      <c r="G202" s="13"/>
      <c r="H202" s="13"/>
      <c r="I202" s="13"/>
      <c r="J202" s="32"/>
      <c r="K202" s="13"/>
      <c r="L202" s="32"/>
      <c r="M202" s="13"/>
      <c r="N202" s="13"/>
    </row>
    <row r="203" spans="1:14" ht="16.2">
      <c r="A203" s="70"/>
      <c r="B203" s="575"/>
      <c r="C203" s="25"/>
      <c r="D203" s="25"/>
      <c r="F203" s="8"/>
      <c r="G203" s="13"/>
      <c r="H203" s="13"/>
      <c r="I203" s="13"/>
      <c r="J203" s="32"/>
      <c r="K203" s="13"/>
      <c r="L203" s="32"/>
      <c r="M203" s="13"/>
      <c r="N203" s="13"/>
    </row>
    <row r="204" spans="1:14" ht="16.2">
      <c r="A204" s="70"/>
      <c r="B204" s="575"/>
      <c r="C204" s="25"/>
      <c r="D204" s="25"/>
      <c r="F204" s="8"/>
      <c r="G204" s="13"/>
      <c r="H204" s="13"/>
      <c r="I204" s="13"/>
      <c r="J204" s="32"/>
      <c r="K204" s="13"/>
      <c r="L204" s="32"/>
      <c r="M204" s="13"/>
      <c r="N204" s="13"/>
    </row>
    <row r="205" spans="1:14" ht="16.2">
      <c r="A205" s="70"/>
      <c r="B205" s="575"/>
      <c r="C205" s="25"/>
      <c r="D205" s="25"/>
      <c r="F205" s="8"/>
      <c r="G205" s="13"/>
      <c r="H205" s="13"/>
      <c r="I205" s="13"/>
      <c r="J205" s="32"/>
      <c r="K205" s="13"/>
      <c r="L205" s="32"/>
      <c r="M205" s="13"/>
      <c r="N205" s="13"/>
    </row>
    <row r="206" spans="1:14" ht="16.2">
      <c r="A206" s="70"/>
      <c r="B206" s="575"/>
      <c r="C206" s="25"/>
      <c r="D206" s="25"/>
      <c r="F206" s="8"/>
      <c r="G206" s="13"/>
      <c r="H206" s="13"/>
      <c r="I206" s="13"/>
      <c r="J206" s="32"/>
      <c r="K206" s="13"/>
      <c r="L206" s="32"/>
      <c r="M206" s="13"/>
      <c r="N206" s="13"/>
    </row>
    <row r="207" spans="1:14" ht="16.2">
      <c r="A207" s="70"/>
      <c r="B207" s="575"/>
      <c r="C207" s="25"/>
      <c r="D207" s="25"/>
      <c r="F207" s="8"/>
      <c r="G207" s="13"/>
      <c r="H207" s="13"/>
      <c r="I207" s="13"/>
      <c r="J207" s="32"/>
      <c r="K207" s="13"/>
      <c r="L207" s="32"/>
      <c r="M207" s="13"/>
      <c r="N207" s="13"/>
    </row>
    <row r="208" spans="1:14" ht="16.2">
      <c r="A208" s="70"/>
      <c r="B208" s="575"/>
      <c r="C208" s="25"/>
      <c r="D208" s="25"/>
      <c r="F208" s="8"/>
      <c r="G208" s="13"/>
      <c r="H208" s="13"/>
      <c r="I208" s="13"/>
      <c r="J208" s="32"/>
      <c r="K208" s="13"/>
      <c r="L208" s="32"/>
      <c r="M208" s="13"/>
      <c r="N208" s="13"/>
    </row>
    <row r="209" spans="1:14" ht="16.2">
      <c r="A209" s="70"/>
      <c r="B209" s="575"/>
      <c r="C209" s="25"/>
      <c r="D209" s="25"/>
      <c r="F209" s="8"/>
      <c r="G209" s="13"/>
      <c r="H209" s="13"/>
      <c r="I209" s="13"/>
      <c r="J209" s="32"/>
      <c r="K209" s="13"/>
      <c r="L209" s="32"/>
      <c r="M209" s="13"/>
      <c r="N209" s="13"/>
    </row>
    <row r="210" spans="1:14" ht="16.2">
      <c r="A210" s="70"/>
      <c r="B210" s="575"/>
      <c r="C210" s="25"/>
      <c r="D210" s="25"/>
      <c r="F210" s="8"/>
      <c r="G210" s="13"/>
      <c r="H210" s="13"/>
      <c r="I210" s="13"/>
      <c r="J210" s="32"/>
      <c r="K210" s="13"/>
      <c r="L210" s="32"/>
      <c r="M210" s="13"/>
      <c r="N210" s="13"/>
    </row>
    <row r="211" spans="1:14" ht="16.2">
      <c r="A211" s="70"/>
      <c r="B211" s="575"/>
      <c r="C211" s="25"/>
      <c r="D211" s="25"/>
      <c r="F211" s="8"/>
      <c r="G211" s="13"/>
      <c r="H211" s="13"/>
      <c r="I211" s="13"/>
      <c r="J211" s="32"/>
      <c r="K211" s="13"/>
      <c r="L211" s="32"/>
      <c r="M211" s="13"/>
      <c r="N211" s="13"/>
    </row>
    <row r="212" spans="1:14" ht="16.2">
      <c r="A212" s="70"/>
      <c r="B212" s="575"/>
      <c r="C212" s="25"/>
      <c r="D212" s="25"/>
      <c r="F212" s="8"/>
      <c r="G212" s="13"/>
      <c r="H212" s="13"/>
      <c r="I212" s="13"/>
      <c r="J212" s="32"/>
      <c r="K212" s="13"/>
      <c r="L212" s="32"/>
      <c r="M212" s="13"/>
      <c r="N212" s="13"/>
    </row>
    <row r="213" spans="1:14" ht="16.2">
      <c r="A213" s="70"/>
      <c r="B213" s="575"/>
      <c r="C213" s="25"/>
      <c r="D213" s="25"/>
      <c r="F213" s="8"/>
      <c r="G213" s="13"/>
      <c r="H213" s="13"/>
      <c r="I213" s="13"/>
      <c r="J213" s="32"/>
      <c r="K213" s="13"/>
      <c r="L213" s="32"/>
      <c r="M213" s="13"/>
      <c r="N213" s="13"/>
    </row>
    <row r="214" spans="1:14" ht="16.2">
      <c r="A214" s="70"/>
      <c r="B214" s="575"/>
      <c r="C214" s="25"/>
      <c r="D214" s="25"/>
      <c r="F214" s="8"/>
      <c r="G214" s="13"/>
      <c r="H214" s="13"/>
      <c r="I214" s="13"/>
      <c r="J214" s="32"/>
      <c r="K214" s="13"/>
      <c r="L214" s="32"/>
      <c r="M214" s="13"/>
      <c r="N214" s="13"/>
    </row>
    <row r="215" spans="1:14" ht="16.2">
      <c r="A215" s="70"/>
      <c r="B215" s="575"/>
      <c r="C215" s="25"/>
      <c r="D215" s="25"/>
      <c r="F215" s="8"/>
      <c r="G215" s="13"/>
      <c r="H215" s="13"/>
      <c r="I215" s="13"/>
      <c r="J215" s="32"/>
      <c r="K215" s="13"/>
      <c r="L215" s="32"/>
      <c r="M215" s="13"/>
      <c r="N215" s="13"/>
    </row>
    <row r="216" spans="1:14" ht="16.2">
      <c r="A216" s="70"/>
      <c r="B216" s="575"/>
      <c r="C216" s="25"/>
      <c r="D216" s="25"/>
      <c r="F216" s="8"/>
      <c r="G216" s="13"/>
      <c r="H216" s="13"/>
      <c r="I216" s="13"/>
      <c r="J216" s="32"/>
      <c r="K216" s="13"/>
      <c r="L216" s="32"/>
      <c r="M216" s="13"/>
      <c r="N216" s="13"/>
    </row>
    <row r="217" spans="1:14" ht="16.2">
      <c r="A217" s="70"/>
      <c r="B217" s="575"/>
      <c r="C217" s="25"/>
      <c r="D217" s="25"/>
      <c r="F217" s="8"/>
      <c r="G217" s="13"/>
      <c r="H217" s="13"/>
      <c r="I217" s="13"/>
      <c r="J217" s="32"/>
      <c r="K217" s="13"/>
      <c r="L217" s="32"/>
      <c r="M217" s="13"/>
      <c r="N217" s="13"/>
    </row>
    <row r="218" spans="1:14" ht="16.2">
      <c r="A218" s="70"/>
      <c r="B218" s="575"/>
      <c r="C218" s="25"/>
      <c r="D218" s="25"/>
      <c r="F218" s="8"/>
      <c r="G218" s="13"/>
      <c r="H218" s="13"/>
      <c r="I218" s="13"/>
      <c r="J218" s="32"/>
      <c r="K218" s="13"/>
      <c r="L218" s="32"/>
      <c r="M218" s="13"/>
      <c r="N218" s="13"/>
    </row>
    <row r="219" spans="1:14" ht="16.2">
      <c r="A219" s="70"/>
      <c r="B219" s="575"/>
      <c r="C219" s="25"/>
      <c r="D219" s="25"/>
      <c r="F219" s="8"/>
      <c r="G219" s="13"/>
      <c r="H219" s="13"/>
      <c r="I219" s="13"/>
      <c r="J219" s="32"/>
      <c r="K219" s="13"/>
      <c r="L219" s="32"/>
      <c r="M219" s="13"/>
      <c r="N219" s="13"/>
    </row>
    <row r="220" spans="1:14" ht="16.2">
      <c r="A220" s="70"/>
      <c r="B220" s="575"/>
      <c r="C220" s="25"/>
      <c r="D220" s="25"/>
      <c r="F220" s="8"/>
      <c r="G220" s="13"/>
      <c r="H220" s="13"/>
      <c r="I220" s="13"/>
      <c r="J220" s="32"/>
      <c r="K220" s="13"/>
      <c r="L220" s="32"/>
      <c r="M220" s="13"/>
      <c r="N220" s="13"/>
    </row>
    <row r="221" spans="1:14" ht="16.2">
      <c r="A221" s="70"/>
      <c r="B221" s="575"/>
      <c r="C221" s="25"/>
      <c r="D221" s="25"/>
      <c r="F221" s="8"/>
      <c r="G221" s="13"/>
      <c r="H221" s="13"/>
      <c r="I221" s="13"/>
      <c r="J221" s="32"/>
      <c r="K221" s="13"/>
      <c r="L221" s="32"/>
      <c r="M221" s="13"/>
      <c r="N221" s="13"/>
    </row>
    <row r="222" spans="1:14" ht="16.2">
      <c r="A222" s="70"/>
      <c r="B222" s="575"/>
      <c r="C222" s="25"/>
      <c r="D222" s="25"/>
      <c r="F222" s="8"/>
      <c r="G222" s="13"/>
      <c r="H222" s="13"/>
      <c r="I222" s="13"/>
      <c r="J222" s="32"/>
      <c r="K222" s="13"/>
      <c r="L222" s="32"/>
      <c r="M222" s="13"/>
      <c r="N222" s="13"/>
    </row>
    <row r="223" spans="1:14" ht="16.2">
      <c r="A223" s="70"/>
      <c r="B223" s="575"/>
      <c r="C223" s="25"/>
      <c r="D223" s="25"/>
      <c r="F223" s="8"/>
      <c r="G223" s="13"/>
      <c r="H223" s="13"/>
      <c r="I223" s="13"/>
      <c r="J223" s="32"/>
      <c r="K223" s="13"/>
      <c r="L223" s="32"/>
      <c r="M223" s="13"/>
      <c r="N223" s="13"/>
    </row>
    <row r="224" spans="1:14" ht="16.2">
      <c r="A224" s="70"/>
      <c r="B224" s="575"/>
      <c r="C224" s="25"/>
      <c r="D224" s="25"/>
      <c r="F224" s="8"/>
      <c r="G224" s="13"/>
      <c r="H224" s="13"/>
      <c r="I224" s="13"/>
      <c r="J224" s="32"/>
      <c r="K224" s="13"/>
      <c r="L224" s="32"/>
      <c r="M224" s="13"/>
      <c r="N224" s="13"/>
    </row>
    <row r="225" spans="1:14" ht="16.2">
      <c r="A225" s="70"/>
      <c r="B225" s="575"/>
      <c r="C225" s="25"/>
      <c r="D225" s="25"/>
      <c r="F225" s="8"/>
      <c r="G225" s="13"/>
      <c r="H225" s="13"/>
      <c r="I225" s="13"/>
      <c r="J225" s="32"/>
      <c r="K225" s="13"/>
      <c r="L225" s="32"/>
      <c r="M225" s="13"/>
      <c r="N225" s="13"/>
    </row>
    <row r="226" spans="1:14" ht="16.2">
      <c r="A226" s="70"/>
      <c r="B226" s="575"/>
      <c r="C226" s="25"/>
      <c r="D226" s="25"/>
      <c r="F226" s="8"/>
      <c r="G226" s="13"/>
      <c r="H226" s="13"/>
      <c r="I226" s="13"/>
      <c r="J226" s="32"/>
      <c r="K226" s="13"/>
      <c r="L226" s="32"/>
      <c r="M226" s="13"/>
      <c r="N226" s="13"/>
    </row>
    <row r="227" spans="1:14" ht="16.2">
      <c r="A227" s="70"/>
      <c r="B227" s="575"/>
      <c r="C227" s="25"/>
      <c r="D227" s="25"/>
      <c r="F227" s="8"/>
      <c r="G227" s="13"/>
      <c r="H227" s="13"/>
      <c r="I227" s="13"/>
      <c r="J227" s="32"/>
      <c r="K227" s="13"/>
      <c r="L227" s="32"/>
      <c r="M227" s="13"/>
      <c r="N227" s="13"/>
    </row>
    <row r="228" spans="1:14" ht="16.2">
      <c r="A228" s="70"/>
      <c r="B228" s="575"/>
      <c r="C228" s="25"/>
      <c r="D228" s="25"/>
      <c r="F228" s="8"/>
      <c r="G228" s="13"/>
      <c r="H228" s="13"/>
      <c r="I228" s="13"/>
      <c r="J228" s="32"/>
      <c r="K228" s="13"/>
      <c r="L228" s="32"/>
      <c r="M228" s="13"/>
      <c r="N228" s="13"/>
    </row>
    <row r="229" spans="1:14" ht="16.2">
      <c r="A229" s="70"/>
      <c r="B229" s="575"/>
      <c r="C229" s="25"/>
      <c r="D229" s="25"/>
      <c r="F229" s="8"/>
      <c r="G229" s="13"/>
      <c r="H229" s="13"/>
      <c r="I229" s="13"/>
      <c r="J229" s="32"/>
      <c r="K229" s="13"/>
      <c r="L229" s="32"/>
      <c r="M229" s="13"/>
      <c r="N229" s="13"/>
    </row>
    <row r="230" spans="1:14" ht="16.2">
      <c r="A230" s="70"/>
      <c r="B230" s="575"/>
      <c r="C230" s="25"/>
      <c r="D230" s="25"/>
      <c r="F230" s="8"/>
      <c r="G230" s="13"/>
      <c r="H230" s="13"/>
      <c r="I230" s="13"/>
      <c r="J230" s="32"/>
      <c r="K230" s="13"/>
      <c r="L230" s="32"/>
      <c r="M230" s="13"/>
      <c r="N230" s="13"/>
    </row>
    <row r="231" spans="1:14" ht="16.2">
      <c r="A231" s="70"/>
      <c r="B231" s="575"/>
      <c r="C231" s="25"/>
      <c r="D231" s="25"/>
      <c r="F231" s="8"/>
      <c r="G231" s="13"/>
      <c r="H231" s="13"/>
      <c r="I231" s="13"/>
      <c r="J231" s="32"/>
      <c r="K231" s="13"/>
      <c r="L231" s="32"/>
      <c r="M231" s="13"/>
      <c r="N231" s="13"/>
    </row>
    <row r="232" spans="1:14" ht="16.2">
      <c r="A232" s="70"/>
      <c r="B232" s="575"/>
      <c r="C232" s="25"/>
      <c r="D232" s="25"/>
      <c r="F232" s="8"/>
      <c r="G232" s="13"/>
      <c r="H232" s="13"/>
      <c r="I232" s="13"/>
      <c r="J232" s="32"/>
      <c r="K232" s="13"/>
      <c r="L232" s="32"/>
      <c r="M232" s="13"/>
      <c r="N232" s="13"/>
    </row>
    <row r="233" spans="1:14" ht="16.2">
      <c r="A233" s="70"/>
      <c r="B233" s="575"/>
      <c r="C233" s="25"/>
      <c r="D233" s="25"/>
      <c r="F233" s="8"/>
      <c r="G233" s="13"/>
      <c r="H233" s="13"/>
      <c r="I233" s="13"/>
      <c r="J233" s="32"/>
      <c r="K233" s="13"/>
      <c r="L233" s="32"/>
      <c r="M233" s="13"/>
      <c r="N233" s="13"/>
    </row>
    <row r="234" spans="1:14" ht="16.2">
      <c r="A234" s="70"/>
      <c r="B234" s="575"/>
      <c r="C234" s="25"/>
      <c r="D234" s="25"/>
      <c r="F234" s="8"/>
      <c r="G234" s="13"/>
      <c r="H234" s="13"/>
      <c r="I234" s="13"/>
      <c r="J234" s="32"/>
      <c r="K234" s="13"/>
      <c r="L234" s="32"/>
      <c r="M234" s="13"/>
      <c r="N234" s="13"/>
    </row>
    <row r="235" spans="1:14" ht="16.2">
      <c r="A235" s="70"/>
      <c r="B235" s="575"/>
      <c r="C235" s="25"/>
      <c r="D235" s="25"/>
      <c r="F235" s="8"/>
      <c r="G235" s="13"/>
      <c r="H235" s="13"/>
      <c r="I235" s="13"/>
      <c r="J235" s="32"/>
      <c r="K235" s="13"/>
      <c r="L235" s="32"/>
      <c r="M235" s="13"/>
      <c r="N235" s="13"/>
    </row>
    <row r="236" spans="1:14" ht="16.2">
      <c r="A236" s="70"/>
      <c r="B236" s="575"/>
      <c r="C236" s="25"/>
      <c r="D236" s="25"/>
      <c r="F236" s="8"/>
      <c r="G236" s="13"/>
      <c r="H236" s="13"/>
      <c r="I236" s="13"/>
      <c r="J236" s="32"/>
      <c r="K236" s="13"/>
      <c r="L236" s="32"/>
      <c r="M236" s="13"/>
      <c r="N236" s="13"/>
    </row>
    <row r="237" spans="1:14" ht="16.2">
      <c r="A237" s="70"/>
      <c r="B237" s="575"/>
      <c r="C237" s="25"/>
      <c r="D237" s="25"/>
      <c r="F237" s="8"/>
      <c r="G237" s="13"/>
      <c r="H237" s="13"/>
      <c r="I237" s="13"/>
      <c r="J237" s="32"/>
      <c r="K237" s="13"/>
      <c r="L237" s="32"/>
      <c r="M237" s="13"/>
      <c r="N237" s="13"/>
    </row>
    <row r="238" spans="1:14" ht="16.2">
      <c r="A238" s="70"/>
      <c r="B238" s="575"/>
      <c r="C238" s="25"/>
      <c r="D238" s="25"/>
      <c r="F238" s="8"/>
      <c r="G238" s="13"/>
      <c r="H238" s="13"/>
      <c r="I238" s="13"/>
      <c r="J238" s="32"/>
      <c r="K238" s="13"/>
      <c r="L238" s="32"/>
      <c r="M238" s="13"/>
      <c r="N238" s="13"/>
    </row>
    <row r="239" spans="1:14" ht="16.2">
      <c r="A239" s="70"/>
      <c r="B239" s="575"/>
      <c r="C239" s="25"/>
      <c r="D239" s="25"/>
      <c r="F239" s="8"/>
      <c r="G239" s="13"/>
      <c r="H239" s="13"/>
      <c r="I239" s="13"/>
      <c r="J239" s="32"/>
      <c r="K239" s="13"/>
      <c r="L239" s="32"/>
      <c r="M239" s="13"/>
      <c r="N239" s="13"/>
    </row>
    <row r="240" spans="1:14" ht="16.2">
      <c r="A240" s="70"/>
      <c r="B240" s="575"/>
      <c r="C240" s="25"/>
      <c r="D240" s="25"/>
      <c r="F240" s="8"/>
      <c r="G240" s="13"/>
      <c r="H240" s="13"/>
      <c r="I240" s="13"/>
      <c r="J240" s="32"/>
      <c r="K240" s="13"/>
      <c r="L240" s="32"/>
      <c r="M240" s="13"/>
      <c r="N240" s="13"/>
    </row>
    <row r="241" spans="1:14" ht="16.2">
      <c r="A241" s="70"/>
      <c r="B241" s="575"/>
      <c r="C241" s="25"/>
      <c r="D241" s="25"/>
      <c r="F241" s="8"/>
      <c r="G241" s="13"/>
      <c r="H241" s="13"/>
      <c r="I241" s="13"/>
      <c r="J241" s="32"/>
      <c r="K241" s="13"/>
      <c r="L241" s="32"/>
      <c r="M241" s="13"/>
      <c r="N241" s="13"/>
    </row>
    <row r="242" spans="1:14" ht="16.2">
      <c r="A242" s="70"/>
      <c r="B242" s="575"/>
      <c r="C242" s="25"/>
      <c r="D242" s="25"/>
      <c r="F242" s="8"/>
      <c r="G242" s="13"/>
      <c r="H242" s="13"/>
      <c r="I242" s="13"/>
      <c r="J242" s="32"/>
      <c r="K242" s="13"/>
      <c r="L242" s="32"/>
      <c r="M242" s="13"/>
      <c r="N242" s="13"/>
    </row>
    <row r="243" spans="1:14" ht="16.2">
      <c r="A243" s="70"/>
      <c r="B243" s="575"/>
      <c r="C243" s="25"/>
      <c r="D243" s="25"/>
      <c r="F243" s="8"/>
      <c r="G243" s="13"/>
      <c r="H243" s="13"/>
      <c r="I243" s="13"/>
      <c r="J243" s="32"/>
      <c r="K243" s="13"/>
      <c r="L243" s="32"/>
      <c r="M243" s="13"/>
      <c r="N243" s="13"/>
    </row>
    <row r="244" spans="1:14" ht="16.2">
      <c r="A244" s="70"/>
      <c r="B244" s="575"/>
      <c r="C244" s="25"/>
      <c r="D244" s="25"/>
      <c r="F244" s="8"/>
      <c r="G244" s="13"/>
      <c r="H244" s="13"/>
      <c r="I244" s="13"/>
      <c r="J244" s="32"/>
      <c r="K244" s="13"/>
      <c r="L244" s="32"/>
      <c r="M244" s="13"/>
      <c r="N244" s="13"/>
    </row>
    <row r="245" spans="1:14" ht="16.2">
      <c r="A245" s="70"/>
      <c r="B245" s="575"/>
      <c r="C245" s="25"/>
      <c r="D245" s="25"/>
      <c r="F245" s="8"/>
      <c r="G245" s="13"/>
      <c r="H245" s="13"/>
      <c r="I245" s="13"/>
      <c r="J245" s="32"/>
      <c r="K245" s="13"/>
      <c r="L245" s="32"/>
      <c r="M245" s="13"/>
      <c r="N245" s="13"/>
    </row>
    <row r="246" spans="1:14" ht="16.2">
      <c r="A246" s="70"/>
      <c r="B246" s="575"/>
      <c r="C246" s="25"/>
      <c r="D246" s="25"/>
      <c r="F246" s="8"/>
      <c r="G246" s="13"/>
      <c r="H246" s="13"/>
      <c r="I246" s="13"/>
      <c r="J246" s="32"/>
      <c r="K246" s="13"/>
      <c r="L246" s="32"/>
      <c r="M246" s="13"/>
      <c r="N246" s="13"/>
    </row>
    <row r="247" spans="1:14" ht="16.2">
      <c r="A247" s="70"/>
      <c r="B247" s="575"/>
      <c r="C247" s="25"/>
      <c r="D247" s="25"/>
      <c r="F247" s="8"/>
      <c r="G247" s="13"/>
      <c r="H247" s="13"/>
      <c r="I247" s="13"/>
      <c r="J247" s="32"/>
      <c r="K247" s="13"/>
      <c r="L247" s="32"/>
      <c r="M247" s="13"/>
      <c r="N247" s="13"/>
    </row>
    <row r="248" spans="1:14" ht="16.2">
      <c r="A248" s="70"/>
      <c r="B248" s="575"/>
      <c r="C248" s="25"/>
      <c r="D248" s="25"/>
      <c r="F248" s="8"/>
      <c r="G248" s="13"/>
      <c r="H248" s="13"/>
      <c r="I248" s="13"/>
      <c r="J248" s="32"/>
      <c r="K248" s="13"/>
      <c r="L248" s="32"/>
      <c r="M248" s="13"/>
      <c r="N248" s="13"/>
    </row>
    <row r="249" spans="1:14" ht="16.2">
      <c r="A249" s="70"/>
      <c r="B249" s="575"/>
      <c r="C249" s="25"/>
      <c r="D249" s="25"/>
      <c r="F249" s="8"/>
      <c r="G249" s="13"/>
      <c r="H249" s="13"/>
      <c r="I249" s="13"/>
      <c r="J249" s="32"/>
      <c r="K249" s="13"/>
      <c r="L249" s="32"/>
      <c r="M249" s="13"/>
      <c r="N249" s="13"/>
    </row>
    <row r="250" spans="1:14" ht="16.2">
      <c r="A250" s="70"/>
      <c r="B250" s="575"/>
      <c r="C250" s="25"/>
      <c r="D250" s="25"/>
      <c r="F250" s="8"/>
      <c r="G250" s="13"/>
      <c r="H250" s="13"/>
      <c r="I250" s="13"/>
      <c r="J250" s="32"/>
      <c r="K250" s="13"/>
      <c r="L250" s="32"/>
      <c r="M250" s="13"/>
      <c r="N250" s="13"/>
    </row>
    <row r="251" spans="1:14" ht="16.2">
      <c r="A251" s="70"/>
      <c r="B251" s="575"/>
      <c r="C251" s="25"/>
      <c r="D251" s="25"/>
      <c r="F251" s="8"/>
      <c r="G251" s="13"/>
      <c r="H251" s="13"/>
      <c r="I251" s="13"/>
      <c r="J251" s="32"/>
      <c r="K251" s="13"/>
      <c r="L251" s="32"/>
      <c r="M251" s="13"/>
      <c r="N251" s="13"/>
    </row>
    <row r="252" spans="1:14" ht="16.2">
      <c r="A252" s="70"/>
      <c r="B252" s="575"/>
      <c r="C252" s="25"/>
      <c r="D252" s="25"/>
      <c r="F252" s="8"/>
      <c r="G252" s="13"/>
      <c r="H252" s="13"/>
      <c r="I252" s="13"/>
      <c r="J252" s="32"/>
      <c r="K252" s="13"/>
      <c r="L252" s="32"/>
      <c r="M252" s="13"/>
      <c r="N252" s="13"/>
    </row>
    <row r="253" spans="1:14" ht="16.2">
      <c r="A253" s="70"/>
      <c r="B253" s="575"/>
      <c r="C253" s="25"/>
      <c r="D253" s="25"/>
      <c r="F253" s="8"/>
      <c r="G253" s="13"/>
      <c r="H253" s="13"/>
      <c r="I253" s="13"/>
      <c r="J253" s="32"/>
      <c r="K253" s="13"/>
      <c r="L253" s="32"/>
      <c r="M253" s="13"/>
      <c r="N253" s="13"/>
    </row>
    <row r="254" spans="1:14" ht="16.2">
      <c r="A254" s="70"/>
      <c r="B254" s="575"/>
      <c r="C254" s="25"/>
      <c r="D254" s="25"/>
      <c r="F254" s="8"/>
      <c r="G254" s="13"/>
      <c r="H254" s="13"/>
      <c r="I254" s="13"/>
      <c r="J254" s="32"/>
      <c r="K254" s="13"/>
      <c r="L254" s="32"/>
      <c r="M254" s="13"/>
      <c r="N254" s="13"/>
    </row>
    <row r="255" spans="1:14" ht="16.2">
      <c r="A255" s="70"/>
      <c r="B255" s="575"/>
      <c r="C255" s="25"/>
      <c r="D255" s="25"/>
      <c r="F255" s="8"/>
      <c r="G255" s="13"/>
      <c r="H255" s="13"/>
      <c r="I255" s="13"/>
      <c r="J255" s="32"/>
      <c r="K255" s="13"/>
      <c r="L255" s="32"/>
      <c r="M255" s="13"/>
      <c r="N255" s="13"/>
    </row>
    <row r="256" spans="1:14" ht="16.2">
      <c r="A256" s="70"/>
      <c r="B256" s="575"/>
      <c r="C256" s="25"/>
      <c r="D256" s="25"/>
      <c r="F256" s="8"/>
      <c r="G256" s="13"/>
      <c r="H256" s="13"/>
      <c r="I256" s="13"/>
      <c r="J256" s="32"/>
      <c r="K256" s="13"/>
      <c r="L256" s="32"/>
      <c r="M256" s="13"/>
      <c r="N256" s="13"/>
    </row>
    <row r="257" spans="1:14" ht="16.2">
      <c r="A257" s="70"/>
      <c r="B257" s="575"/>
      <c r="C257" s="25"/>
      <c r="D257" s="25"/>
      <c r="F257" s="8"/>
      <c r="G257" s="13"/>
      <c r="H257" s="13"/>
      <c r="I257" s="13"/>
      <c r="J257" s="32"/>
      <c r="K257" s="13"/>
      <c r="L257" s="32"/>
      <c r="M257" s="13"/>
      <c r="N257" s="13"/>
    </row>
    <row r="258" spans="1:14" ht="16.2">
      <c r="A258" s="70"/>
      <c r="B258" s="575"/>
      <c r="C258" s="25"/>
      <c r="D258" s="25"/>
      <c r="F258" s="8"/>
      <c r="G258" s="13"/>
      <c r="H258" s="13"/>
      <c r="I258" s="13"/>
      <c r="J258" s="32"/>
      <c r="K258" s="13"/>
      <c r="L258" s="32"/>
      <c r="M258" s="13"/>
      <c r="N258" s="13"/>
    </row>
    <row r="259" spans="1:14" ht="16.2">
      <c r="A259" s="70"/>
      <c r="B259" s="575"/>
      <c r="C259" s="25"/>
      <c r="D259" s="25"/>
      <c r="F259" s="8"/>
      <c r="G259" s="13"/>
      <c r="H259" s="13"/>
      <c r="I259" s="13"/>
      <c r="J259" s="32"/>
      <c r="K259" s="13"/>
      <c r="L259" s="32"/>
      <c r="M259" s="13"/>
      <c r="N259" s="13"/>
    </row>
    <row r="260" spans="1:14" ht="16.2">
      <c r="A260" s="70"/>
      <c r="B260" s="575"/>
      <c r="C260" s="25"/>
      <c r="D260" s="25"/>
      <c r="F260" s="8"/>
      <c r="G260" s="13"/>
      <c r="H260" s="13"/>
      <c r="I260" s="13"/>
      <c r="J260" s="32"/>
      <c r="K260" s="13"/>
      <c r="L260" s="32"/>
      <c r="M260" s="13"/>
      <c r="N260" s="13"/>
    </row>
    <row r="261" spans="1:14" ht="16.2">
      <c r="A261" s="70"/>
      <c r="B261" s="575"/>
      <c r="C261" s="25"/>
      <c r="D261" s="25"/>
      <c r="F261" s="8"/>
      <c r="G261" s="13"/>
      <c r="H261" s="13"/>
      <c r="I261" s="13"/>
      <c r="J261" s="32"/>
      <c r="K261" s="13"/>
      <c r="L261" s="32"/>
      <c r="M261" s="13"/>
      <c r="N261" s="13"/>
    </row>
    <row r="262" spans="1:14" ht="16.2">
      <c r="A262" s="70"/>
      <c r="B262" s="575"/>
      <c r="C262" s="25"/>
      <c r="D262" s="25"/>
      <c r="F262" s="8"/>
      <c r="G262" s="13"/>
      <c r="H262" s="13"/>
      <c r="I262" s="13"/>
      <c r="J262" s="32"/>
      <c r="K262" s="13"/>
      <c r="L262" s="32"/>
      <c r="M262" s="13"/>
      <c r="N262" s="13"/>
    </row>
    <row r="263" spans="1:14" ht="16.2">
      <c r="A263" s="70"/>
      <c r="B263" s="575"/>
      <c r="C263" s="25"/>
      <c r="D263" s="25"/>
      <c r="F263" s="8"/>
      <c r="G263" s="13"/>
      <c r="H263" s="13"/>
      <c r="I263" s="13"/>
      <c r="J263" s="32"/>
      <c r="K263" s="13"/>
      <c r="L263" s="32"/>
      <c r="M263" s="13"/>
      <c r="N263" s="13"/>
    </row>
    <row r="264" spans="1:14" ht="16.2">
      <c r="A264" s="70"/>
      <c r="B264" s="575"/>
      <c r="C264" s="25"/>
      <c r="D264" s="25"/>
      <c r="F264" s="8"/>
      <c r="G264" s="13"/>
      <c r="H264" s="13"/>
      <c r="I264" s="13"/>
      <c r="J264" s="32"/>
      <c r="K264" s="13"/>
      <c r="L264" s="32"/>
      <c r="M264" s="13"/>
      <c r="N264" s="13"/>
    </row>
    <row r="265" spans="1:14" ht="16.2">
      <c r="A265" s="70"/>
      <c r="B265" s="575"/>
      <c r="C265" s="25"/>
      <c r="D265" s="25"/>
      <c r="F265" s="8"/>
      <c r="G265" s="13"/>
      <c r="H265" s="13"/>
      <c r="I265" s="13"/>
      <c r="J265" s="32"/>
      <c r="K265" s="13"/>
      <c r="L265" s="32"/>
      <c r="M265" s="13"/>
      <c r="N265" s="13"/>
    </row>
    <row r="266" spans="1:14" ht="16.2">
      <c r="A266" s="70"/>
      <c r="B266" s="575"/>
      <c r="C266" s="25"/>
      <c r="D266" s="25"/>
      <c r="F266" s="8"/>
      <c r="G266" s="13"/>
      <c r="H266" s="13"/>
      <c r="I266" s="13"/>
      <c r="J266" s="32"/>
      <c r="K266" s="13"/>
      <c r="L266" s="32"/>
      <c r="M266" s="13"/>
      <c r="N266" s="13"/>
    </row>
    <row r="267" spans="1:14" ht="16.2">
      <c r="A267" s="70"/>
      <c r="B267" s="575"/>
      <c r="C267" s="25"/>
      <c r="D267" s="25"/>
      <c r="F267" s="8"/>
      <c r="G267" s="13"/>
      <c r="H267" s="13"/>
      <c r="I267" s="13"/>
      <c r="J267" s="32"/>
      <c r="K267" s="13"/>
      <c r="L267" s="32"/>
      <c r="M267" s="13"/>
      <c r="N267" s="13"/>
    </row>
    <row r="268" spans="1:14" ht="16.2">
      <c r="A268" s="70"/>
      <c r="B268" s="575"/>
      <c r="C268" s="25"/>
      <c r="D268" s="25"/>
      <c r="F268" s="8"/>
      <c r="G268" s="13"/>
      <c r="H268" s="13"/>
      <c r="I268" s="13"/>
      <c r="J268" s="32"/>
      <c r="K268" s="13"/>
      <c r="L268" s="32"/>
      <c r="M268" s="13"/>
      <c r="N268" s="13"/>
    </row>
    <row r="269" spans="1:14" ht="16.2">
      <c r="A269" s="70"/>
      <c r="B269" s="575"/>
      <c r="C269" s="25"/>
      <c r="D269" s="25"/>
      <c r="F269" s="8"/>
      <c r="G269" s="13"/>
      <c r="H269" s="13"/>
      <c r="I269" s="13"/>
      <c r="J269" s="32"/>
      <c r="K269" s="13"/>
      <c r="L269" s="32"/>
      <c r="M269" s="13"/>
      <c r="N269" s="13"/>
    </row>
    <row r="270" spans="1:14" ht="16.2">
      <c r="A270" s="70"/>
      <c r="B270" s="575"/>
      <c r="C270" s="25"/>
      <c r="D270" s="25"/>
      <c r="F270" s="8"/>
      <c r="G270" s="13"/>
      <c r="H270" s="13"/>
      <c r="I270" s="13"/>
      <c r="J270" s="32"/>
      <c r="K270" s="13"/>
      <c r="L270" s="32"/>
      <c r="M270" s="13"/>
      <c r="N270" s="13"/>
    </row>
    <row r="271" spans="1:14" ht="16.2">
      <c r="A271" s="70"/>
      <c r="B271" s="575"/>
      <c r="C271" s="25"/>
      <c r="D271" s="25"/>
      <c r="F271" s="8"/>
      <c r="G271" s="13"/>
      <c r="H271" s="13"/>
      <c r="I271" s="13"/>
      <c r="J271" s="32"/>
      <c r="K271" s="13"/>
      <c r="L271" s="32"/>
      <c r="M271" s="13"/>
      <c r="N271" s="13"/>
    </row>
    <row r="272" spans="1:14" ht="16.2">
      <c r="A272" s="70"/>
      <c r="B272" s="575"/>
      <c r="C272" s="25"/>
      <c r="D272" s="25"/>
      <c r="F272" s="8"/>
      <c r="G272" s="13"/>
      <c r="H272" s="13"/>
      <c r="I272" s="13"/>
      <c r="J272" s="32"/>
      <c r="K272" s="13"/>
      <c r="L272" s="32"/>
      <c r="M272" s="13"/>
      <c r="N272" s="13"/>
    </row>
    <row r="273" spans="1:14" ht="16.2">
      <c r="A273" s="70"/>
      <c r="B273" s="575"/>
      <c r="C273" s="25"/>
      <c r="D273" s="25"/>
      <c r="F273" s="8"/>
      <c r="G273" s="13"/>
      <c r="H273" s="13"/>
      <c r="I273" s="13"/>
      <c r="J273" s="32"/>
      <c r="K273" s="13"/>
      <c r="L273" s="32"/>
      <c r="M273" s="13"/>
      <c r="N273" s="13"/>
    </row>
    <row r="274" spans="1:14" ht="16.2">
      <c r="A274" s="70"/>
      <c r="B274" s="575"/>
      <c r="C274" s="25"/>
      <c r="D274" s="25"/>
      <c r="F274" s="8"/>
      <c r="G274" s="13"/>
      <c r="H274" s="13"/>
      <c r="I274" s="13"/>
      <c r="J274" s="32"/>
      <c r="K274" s="13"/>
      <c r="L274" s="32"/>
      <c r="M274" s="13"/>
      <c r="N274" s="13"/>
    </row>
    <row r="275" spans="1:14" ht="16.2">
      <c r="A275" s="70"/>
      <c r="B275" s="575"/>
      <c r="C275" s="25"/>
      <c r="D275" s="25"/>
      <c r="F275" s="8"/>
      <c r="G275" s="13"/>
      <c r="H275" s="13"/>
      <c r="I275" s="13"/>
      <c r="J275" s="32"/>
      <c r="K275" s="13"/>
      <c r="L275" s="32"/>
      <c r="M275" s="13"/>
      <c r="N275" s="13"/>
    </row>
    <row r="276" spans="1:14" ht="16.2">
      <c r="A276" s="70"/>
      <c r="B276" s="575"/>
      <c r="C276" s="25"/>
      <c r="D276" s="25"/>
      <c r="F276" s="8"/>
      <c r="G276" s="13"/>
      <c r="H276" s="13"/>
      <c r="I276" s="13"/>
      <c r="J276" s="32"/>
      <c r="K276" s="13"/>
      <c r="L276" s="32"/>
      <c r="M276" s="13"/>
      <c r="N276" s="13"/>
    </row>
    <row r="277" spans="1:14" ht="16.2">
      <c r="A277" s="70"/>
      <c r="B277" s="575"/>
      <c r="C277" s="25"/>
      <c r="D277" s="25"/>
      <c r="F277" s="8"/>
      <c r="G277" s="13"/>
      <c r="H277" s="13"/>
      <c r="I277" s="13"/>
      <c r="J277" s="32"/>
      <c r="K277" s="13"/>
      <c r="L277" s="32"/>
      <c r="M277" s="13"/>
      <c r="N277" s="13"/>
    </row>
    <row r="278" spans="1:14" ht="16.2">
      <c r="A278" s="70"/>
      <c r="B278" s="575"/>
      <c r="C278" s="25"/>
      <c r="D278" s="25"/>
      <c r="F278" s="8"/>
      <c r="G278" s="13"/>
      <c r="H278" s="13"/>
      <c r="I278" s="13"/>
      <c r="J278" s="32"/>
      <c r="K278" s="13"/>
      <c r="L278" s="32"/>
      <c r="M278" s="13"/>
      <c r="N278" s="13"/>
    </row>
    <row r="279" spans="1:14" ht="16.2">
      <c r="A279" s="70"/>
      <c r="B279" s="575"/>
      <c r="C279" s="25"/>
      <c r="D279" s="25"/>
      <c r="F279" s="8"/>
      <c r="G279" s="13"/>
      <c r="H279" s="13"/>
      <c r="I279" s="13"/>
      <c r="J279" s="32"/>
      <c r="K279" s="13"/>
      <c r="L279" s="32"/>
      <c r="M279" s="13"/>
      <c r="N279" s="13"/>
    </row>
    <row r="280" spans="1:14" ht="16.2">
      <c r="A280" s="70"/>
      <c r="B280" s="575"/>
      <c r="C280" s="25"/>
      <c r="D280" s="25"/>
      <c r="F280" s="8"/>
      <c r="G280" s="13"/>
      <c r="H280" s="13"/>
      <c r="I280" s="13"/>
      <c r="J280" s="32"/>
      <c r="K280" s="13"/>
      <c r="L280" s="32"/>
      <c r="M280" s="13"/>
      <c r="N280" s="13"/>
    </row>
    <row r="281" spans="1:14" ht="16.2">
      <c r="A281" s="70"/>
      <c r="B281" s="575"/>
      <c r="C281" s="25"/>
      <c r="D281" s="25"/>
      <c r="F281" s="8"/>
      <c r="G281" s="13"/>
      <c r="H281" s="13"/>
      <c r="I281" s="13"/>
      <c r="J281" s="32"/>
      <c r="K281" s="13"/>
      <c r="L281" s="32"/>
      <c r="M281" s="13"/>
      <c r="N281" s="13"/>
    </row>
    <row r="282" spans="1:14" ht="16.2">
      <c r="A282" s="70"/>
      <c r="B282" s="575"/>
      <c r="C282" s="25"/>
      <c r="D282" s="25"/>
      <c r="F282" s="8"/>
      <c r="G282" s="13"/>
      <c r="H282" s="13"/>
      <c r="I282" s="13"/>
      <c r="J282" s="32"/>
      <c r="K282" s="13"/>
      <c r="L282" s="32"/>
      <c r="M282" s="13"/>
      <c r="N282" s="13"/>
    </row>
    <row r="283" spans="1:14" ht="16.2">
      <c r="A283" s="70"/>
      <c r="B283" s="575"/>
      <c r="C283" s="25"/>
      <c r="D283" s="25"/>
      <c r="F283" s="8"/>
      <c r="G283" s="13"/>
      <c r="H283" s="13"/>
      <c r="I283" s="13"/>
      <c r="J283" s="32"/>
      <c r="K283" s="13"/>
      <c r="L283" s="32"/>
      <c r="M283" s="13"/>
      <c r="N283" s="13"/>
    </row>
    <row r="284" spans="1:14" ht="16.2">
      <c r="A284" s="70"/>
      <c r="B284" s="575"/>
      <c r="C284" s="25"/>
      <c r="D284" s="25"/>
      <c r="F284" s="8"/>
      <c r="G284" s="13"/>
      <c r="H284" s="13"/>
      <c r="I284" s="13"/>
      <c r="J284" s="32"/>
      <c r="K284" s="13"/>
      <c r="L284" s="32"/>
      <c r="M284" s="13"/>
      <c r="N284" s="13"/>
    </row>
    <row r="285" spans="1:14" ht="16.2">
      <c r="A285" s="70"/>
      <c r="B285" s="575"/>
      <c r="C285" s="25"/>
      <c r="D285" s="25"/>
      <c r="F285" s="8"/>
      <c r="G285" s="13"/>
      <c r="H285" s="13"/>
      <c r="I285" s="13"/>
      <c r="J285" s="32"/>
      <c r="K285" s="13"/>
      <c r="L285" s="32"/>
      <c r="M285" s="13"/>
      <c r="N285" s="13"/>
    </row>
    <row r="286" spans="1:14" ht="16.2">
      <c r="A286" s="70"/>
      <c r="B286" s="575"/>
      <c r="C286" s="25"/>
      <c r="D286" s="25"/>
      <c r="F286" s="8"/>
      <c r="G286" s="13"/>
      <c r="H286" s="13"/>
      <c r="I286" s="13"/>
      <c r="J286" s="32"/>
      <c r="K286" s="13"/>
      <c r="L286" s="32"/>
      <c r="M286" s="13"/>
      <c r="N286" s="13"/>
    </row>
    <row r="287" spans="1:14" ht="16.2">
      <c r="A287" s="70"/>
      <c r="B287" s="575"/>
      <c r="C287" s="25"/>
      <c r="D287" s="25"/>
      <c r="F287" s="8"/>
      <c r="G287" s="13"/>
      <c r="H287" s="13"/>
      <c r="I287" s="13"/>
      <c r="J287" s="32"/>
      <c r="K287" s="13"/>
      <c r="L287" s="32"/>
      <c r="M287" s="13"/>
      <c r="N287" s="13"/>
    </row>
    <row r="288" spans="1:14" ht="16.2">
      <c r="A288" s="70"/>
      <c r="B288" s="575"/>
      <c r="C288" s="25"/>
      <c r="D288" s="25"/>
      <c r="F288" s="8"/>
      <c r="G288" s="13"/>
      <c r="H288" s="13"/>
      <c r="I288" s="13"/>
      <c r="J288" s="32"/>
      <c r="K288" s="13"/>
      <c r="L288" s="32"/>
      <c r="M288" s="13"/>
      <c r="N288" s="13"/>
    </row>
    <row r="289" spans="1:14" ht="16.2">
      <c r="A289" s="70"/>
      <c r="B289" s="575"/>
      <c r="C289" s="25"/>
      <c r="D289" s="25"/>
      <c r="F289" s="8"/>
      <c r="G289" s="13"/>
      <c r="H289" s="13"/>
      <c r="I289" s="13"/>
      <c r="J289" s="32"/>
      <c r="K289" s="13"/>
      <c r="L289" s="32"/>
      <c r="M289" s="13"/>
      <c r="N289" s="13"/>
    </row>
    <row r="290" spans="1:14" ht="16.2">
      <c r="A290" s="70"/>
      <c r="B290" s="575"/>
      <c r="C290" s="25"/>
      <c r="D290" s="25"/>
      <c r="F290" s="8"/>
      <c r="G290" s="13"/>
      <c r="H290" s="13"/>
      <c r="I290" s="13"/>
      <c r="J290" s="32"/>
      <c r="K290" s="13"/>
      <c r="L290" s="32"/>
      <c r="M290" s="13"/>
      <c r="N290" s="13"/>
    </row>
    <row r="291" spans="1:14" ht="16.2">
      <c r="A291" s="70"/>
      <c r="B291" s="575"/>
      <c r="C291" s="25"/>
      <c r="D291" s="25"/>
      <c r="F291" s="8"/>
      <c r="G291" s="13"/>
      <c r="H291" s="13"/>
      <c r="I291" s="13"/>
      <c r="J291" s="32"/>
      <c r="K291" s="13"/>
      <c r="L291" s="32"/>
      <c r="M291" s="13"/>
      <c r="N291" s="13"/>
    </row>
    <row r="292" spans="1:14" ht="16.2">
      <c r="A292" s="70"/>
      <c r="B292" s="575"/>
      <c r="C292" s="25"/>
      <c r="D292" s="25"/>
      <c r="F292" s="8"/>
      <c r="G292" s="13"/>
      <c r="H292" s="13"/>
      <c r="I292" s="13"/>
      <c r="J292" s="32"/>
      <c r="K292" s="13"/>
      <c r="L292" s="32"/>
      <c r="M292" s="13"/>
      <c r="N292" s="13"/>
    </row>
    <row r="293" spans="1:14" ht="16.2">
      <c r="A293" s="70"/>
      <c r="B293" s="575"/>
      <c r="C293" s="25"/>
      <c r="D293" s="25"/>
      <c r="F293" s="8"/>
      <c r="G293" s="13"/>
      <c r="H293" s="13"/>
      <c r="I293" s="13"/>
      <c r="J293" s="32"/>
      <c r="K293" s="13"/>
      <c r="L293" s="32"/>
      <c r="M293" s="13"/>
      <c r="N293" s="13"/>
    </row>
    <row r="294" spans="1:14" ht="16.2">
      <c r="A294" s="70"/>
      <c r="B294" s="575"/>
      <c r="C294" s="25"/>
      <c r="D294" s="25"/>
      <c r="F294" s="8"/>
      <c r="G294" s="13"/>
      <c r="H294" s="13"/>
      <c r="I294" s="13"/>
      <c r="J294" s="32"/>
      <c r="K294" s="13"/>
      <c r="L294" s="32"/>
      <c r="M294" s="13"/>
      <c r="N294" s="13"/>
    </row>
    <row r="295" spans="1:14" ht="16.2">
      <c r="A295" s="70"/>
      <c r="B295" s="575"/>
      <c r="C295" s="25"/>
      <c r="D295" s="25"/>
      <c r="F295" s="8"/>
      <c r="G295" s="13"/>
      <c r="H295" s="13"/>
      <c r="I295" s="13"/>
      <c r="J295" s="32"/>
      <c r="K295" s="13"/>
      <c r="L295" s="32"/>
      <c r="M295" s="13"/>
      <c r="N295" s="13"/>
    </row>
    <row r="296" spans="1:14" ht="16.2">
      <c r="A296" s="70"/>
      <c r="B296" s="575"/>
      <c r="C296" s="25"/>
      <c r="D296" s="25"/>
      <c r="F296" s="8"/>
      <c r="G296" s="13"/>
      <c r="H296" s="13"/>
      <c r="I296" s="13"/>
      <c r="J296" s="32"/>
      <c r="K296" s="13"/>
      <c r="L296" s="32"/>
      <c r="M296" s="13"/>
      <c r="N296" s="13"/>
    </row>
    <row r="297" spans="1:14" ht="16.2">
      <c r="A297" s="70"/>
      <c r="B297" s="575"/>
      <c r="C297" s="25"/>
      <c r="D297" s="25"/>
      <c r="F297" s="8"/>
      <c r="G297" s="13"/>
      <c r="H297" s="13"/>
      <c r="I297" s="13"/>
      <c r="J297" s="32"/>
      <c r="K297" s="13"/>
      <c r="L297" s="32"/>
      <c r="M297" s="13"/>
      <c r="N297" s="13"/>
    </row>
    <row r="298" spans="1:14" ht="16.2">
      <c r="A298" s="70"/>
      <c r="B298" s="575"/>
      <c r="C298" s="25"/>
      <c r="D298" s="25"/>
      <c r="F298" s="8"/>
      <c r="G298" s="13"/>
      <c r="H298" s="13"/>
      <c r="I298" s="13"/>
      <c r="J298" s="32"/>
      <c r="K298" s="13"/>
      <c r="L298" s="32"/>
      <c r="M298" s="13"/>
      <c r="N298" s="13"/>
    </row>
    <row r="299" spans="1:14" ht="16.2">
      <c r="A299" s="70"/>
      <c r="B299" s="575"/>
      <c r="C299" s="25"/>
      <c r="D299" s="25"/>
      <c r="F299" s="8"/>
      <c r="G299" s="13"/>
      <c r="H299" s="13"/>
      <c r="I299" s="13"/>
      <c r="J299" s="32"/>
      <c r="K299" s="13"/>
      <c r="L299" s="32"/>
      <c r="M299" s="13"/>
      <c r="N299" s="13"/>
    </row>
    <row r="300" spans="1:14" ht="16.2">
      <c r="A300" s="70"/>
      <c r="B300" s="575"/>
      <c r="C300" s="25"/>
      <c r="D300" s="25"/>
      <c r="F300" s="8"/>
      <c r="G300" s="13"/>
      <c r="H300" s="13"/>
      <c r="I300" s="13"/>
      <c r="J300" s="32"/>
      <c r="K300" s="13"/>
      <c r="L300" s="32"/>
      <c r="M300" s="13"/>
      <c r="N300" s="13"/>
    </row>
    <row r="301" spans="1:14" ht="16.2">
      <c r="A301" s="70"/>
      <c r="B301" s="575"/>
      <c r="C301" s="25"/>
      <c r="D301" s="25"/>
      <c r="F301" s="8"/>
      <c r="G301" s="13"/>
      <c r="H301" s="13"/>
      <c r="I301" s="13"/>
      <c r="J301" s="32"/>
      <c r="K301" s="13"/>
      <c r="L301" s="32"/>
      <c r="M301" s="13"/>
      <c r="N301" s="13"/>
    </row>
    <row r="302" spans="1:14" ht="16.2">
      <c r="A302" s="70"/>
      <c r="B302" s="575"/>
      <c r="C302" s="25"/>
      <c r="D302" s="25"/>
      <c r="F302" s="8"/>
      <c r="G302" s="13"/>
      <c r="H302" s="13"/>
      <c r="I302" s="13"/>
      <c r="J302" s="32"/>
      <c r="K302" s="13"/>
      <c r="L302" s="32"/>
      <c r="M302" s="13"/>
      <c r="N302" s="13"/>
    </row>
    <row r="303" spans="1:14" ht="16.2">
      <c r="A303" s="70"/>
      <c r="B303" s="575"/>
      <c r="C303" s="25"/>
      <c r="D303" s="25"/>
      <c r="F303" s="8"/>
      <c r="G303" s="13"/>
      <c r="H303" s="13"/>
      <c r="I303" s="13"/>
      <c r="J303" s="32"/>
      <c r="K303" s="13"/>
      <c r="L303" s="32"/>
      <c r="M303" s="13"/>
      <c r="N303" s="13"/>
    </row>
    <row r="304" spans="1:14" ht="16.2">
      <c r="A304" s="70"/>
      <c r="B304" s="575"/>
      <c r="C304" s="25"/>
      <c r="D304" s="25"/>
      <c r="F304" s="8"/>
      <c r="G304" s="13"/>
      <c r="H304" s="13"/>
      <c r="I304" s="13"/>
      <c r="J304" s="32"/>
      <c r="K304" s="13"/>
      <c r="L304" s="32"/>
      <c r="M304" s="13"/>
      <c r="N304" s="13"/>
    </row>
    <row r="305" spans="1:14" ht="16.2">
      <c r="A305" s="70"/>
      <c r="B305" s="575"/>
      <c r="C305" s="25"/>
      <c r="D305" s="25"/>
      <c r="F305" s="8"/>
      <c r="G305" s="13"/>
      <c r="H305" s="13"/>
      <c r="I305" s="13"/>
      <c r="J305" s="32"/>
      <c r="K305" s="13"/>
      <c r="L305" s="32"/>
      <c r="M305" s="13"/>
      <c r="N305" s="13"/>
    </row>
    <row r="306" spans="1:14" ht="16.2">
      <c r="A306" s="70"/>
      <c r="B306" s="575"/>
      <c r="C306" s="25"/>
      <c r="D306" s="25"/>
      <c r="F306" s="8"/>
      <c r="G306" s="13"/>
      <c r="H306" s="13"/>
      <c r="I306" s="13"/>
      <c r="J306" s="32"/>
      <c r="K306" s="13"/>
      <c r="L306" s="32"/>
      <c r="M306" s="13"/>
      <c r="N306" s="13"/>
    </row>
    <row r="307" spans="1:14" ht="16.2">
      <c r="A307" s="70"/>
      <c r="B307" s="575"/>
      <c r="C307" s="25"/>
      <c r="D307" s="25"/>
      <c r="F307" s="8"/>
      <c r="G307" s="13"/>
      <c r="H307" s="13"/>
      <c r="I307" s="13"/>
      <c r="J307" s="32"/>
      <c r="K307" s="13"/>
      <c r="L307" s="32"/>
      <c r="M307" s="13"/>
      <c r="N307" s="13"/>
    </row>
    <row r="308" spans="1:14" ht="16.2">
      <c r="A308" s="70"/>
      <c r="B308" s="575"/>
      <c r="C308" s="25"/>
      <c r="D308" s="25"/>
      <c r="F308" s="8"/>
      <c r="G308" s="13"/>
      <c r="H308" s="13"/>
      <c r="I308" s="13"/>
      <c r="J308" s="32"/>
      <c r="K308" s="13"/>
      <c r="L308" s="32"/>
      <c r="M308" s="13"/>
      <c r="N308" s="13"/>
    </row>
    <row r="309" spans="1:14" ht="16.2">
      <c r="A309" s="70"/>
      <c r="B309" s="575"/>
      <c r="C309" s="25"/>
      <c r="D309" s="25"/>
      <c r="F309" s="8"/>
      <c r="G309" s="13"/>
      <c r="H309" s="13"/>
      <c r="I309" s="13"/>
      <c r="J309" s="32"/>
      <c r="K309" s="13"/>
      <c r="L309" s="32"/>
      <c r="M309" s="13"/>
      <c r="N309" s="13"/>
    </row>
    <row r="310" spans="1:14" ht="16.2">
      <c r="A310" s="70"/>
      <c r="B310" s="575"/>
      <c r="C310" s="25"/>
      <c r="D310" s="25"/>
      <c r="F310" s="8"/>
      <c r="G310" s="13"/>
      <c r="H310" s="13"/>
      <c r="I310" s="13"/>
      <c r="J310" s="32"/>
      <c r="K310" s="13"/>
      <c r="L310" s="32"/>
      <c r="M310" s="13"/>
      <c r="N310" s="13"/>
    </row>
    <row r="311" spans="1:14" ht="16.2">
      <c r="A311" s="70"/>
      <c r="B311" s="575"/>
      <c r="C311" s="25"/>
      <c r="D311" s="25"/>
      <c r="F311" s="8"/>
      <c r="G311" s="13"/>
      <c r="H311" s="13"/>
      <c r="I311" s="13"/>
      <c r="J311" s="32"/>
      <c r="K311" s="13"/>
      <c r="L311" s="32"/>
      <c r="M311" s="13"/>
      <c r="N311" s="13"/>
    </row>
    <row r="312" spans="1:14" ht="16.2">
      <c r="A312" s="70"/>
      <c r="B312" s="575"/>
      <c r="C312" s="25"/>
      <c r="D312" s="25"/>
      <c r="F312" s="8"/>
      <c r="G312" s="13"/>
      <c r="H312" s="13"/>
      <c r="I312" s="13"/>
      <c r="J312" s="32"/>
      <c r="K312" s="13"/>
      <c r="L312" s="32"/>
      <c r="M312" s="13"/>
      <c r="N312" s="13"/>
    </row>
    <row r="313" spans="1:14" ht="16.2">
      <c r="A313" s="70"/>
      <c r="B313" s="575"/>
      <c r="C313" s="25"/>
      <c r="D313" s="25"/>
      <c r="F313" s="8"/>
      <c r="G313" s="13"/>
      <c r="H313" s="13"/>
      <c r="I313" s="13"/>
      <c r="J313" s="32"/>
      <c r="K313" s="13"/>
      <c r="L313" s="32"/>
      <c r="M313" s="13"/>
      <c r="N313" s="13"/>
    </row>
    <row r="314" spans="1:14" ht="16.2">
      <c r="A314" s="70"/>
      <c r="B314" s="575"/>
      <c r="C314" s="25"/>
      <c r="D314" s="25"/>
      <c r="F314" s="8"/>
      <c r="G314" s="13"/>
      <c r="H314" s="13"/>
      <c r="I314" s="13"/>
      <c r="J314" s="32"/>
      <c r="K314" s="13"/>
      <c r="L314" s="32"/>
      <c r="M314" s="13"/>
      <c r="N314" s="13"/>
    </row>
    <row r="315" spans="1:14" ht="16.2">
      <c r="A315" s="70"/>
      <c r="B315" s="575"/>
      <c r="C315" s="25"/>
      <c r="D315" s="25"/>
      <c r="F315" s="8"/>
      <c r="G315" s="13"/>
      <c r="H315" s="13"/>
      <c r="I315" s="13"/>
      <c r="J315" s="32"/>
      <c r="K315" s="13"/>
      <c r="L315" s="32"/>
      <c r="M315" s="13"/>
      <c r="N315" s="13"/>
    </row>
    <row r="316" spans="1:14" ht="16.2">
      <c r="A316" s="70"/>
      <c r="B316" s="575"/>
      <c r="C316" s="25"/>
      <c r="D316" s="25"/>
      <c r="F316" s="8"/>
      <c r="G316" s="13"/>
      <c r="H316" s="13"/>
      <c r="I316" s="13"/>
      <c r="J316" s="32"/>
      <c r="K316" s="13"/>
      <c r="L316" s="32"/>
      <c r="M316" s="13"/>
      <c r="N316" s="13"/>
    </row>
    <row r="317" spans="1:14" ht="16.2">
      <c r="A317" s="70"/>
      <c r="B317" s="575"/>
      <c r="C317" s="25"/>
      <c r="D317" s="25"/>
      <c r="F317" s="8"/>
      <c r="G317" s="13"/>
      <c r="H317" s="13"/>
      <c r="I317" s="13"/>
      <c r="J317" s="32"/>
      <c r="K317" s="13"/>
      <c r="L317" s="32"/>
      <c r="M317" s="13"/>
      <c r="N317" s="13"/>
    </row>
    <row r="318" spans="1:14" ht="16.2">
      <c r="A318" s="70"/>
      <c r="B318" s="575"/>
      <c r="C318" s="25"/>
      <c r="D318" s="25"/>
      <c r="F318" s="8"/>
      <c r="G318" s="13"/>
      <c r="H318" s="13"/>
      <c r="I318" s="13"/>
      <c r="J318" s="32"/>
      <c r="K318" s="13"/>
      <c r="L318" s="32"/>
      <c r="M318" s="13"/>
      <c r="N318" s="13"/>
    </row>
    <row r="319" spans="1:14" ht="16.2">
      <c r="A319" s="70"/>
      <c r="B319" s="575"/>
      <c r="C319" s="25"/>
      <c r="D319" s="25"/>
      <c r="F319" s="8"/>
      <c r="G319" s="13"/>
      <c r="H319" s="13"/>
      <c r="I319" s="13"/>
      <c r="J319" s="32"/>
      <c r="K319" s="13"/>
      <c r="L319" s="32"/>
      <c r="M319" s="13"/>
      <c r="N319" s="13"/>
    </row>
    <row r="320" spans="1:14" ht="16.2">
      <c r="A320" s="70"/>
      <c r="B320" s="575"/>
      <c r="C320" s="25"/>
      <c r="D320" s="25"/>
      <c r="F320" s="8"/>
      <c r="G320" s="13"/>
      <c r="H320" s="13"/>
      <c r="I320" s="13"/>
      <c r="J320" s="32"/>
      <c r="K320" s="13"/>
      <c r="L320" s="32"/>
      <c r="M320" s="13"/>
      <c r="N320" s="13"/>
    </row>
    <row r="321" spans="1:14" ht="16.2">
      <c r="A321" s="70"/>
      <c r="B321" s="575"/>
      <c r="C321" s="25"/>
      <c r="D321" s="25"/>
      <c r="F321" s="8"/>
      <c r="G321" s="13"/>
      <c r="H321" s="13"/>
      <c r="I321" s="13"/>
      <c r="J321" s="32"/>
      <c r="K321" s="13"/>
      <c r="L321" s="32"/>
      <c r="M321" s="13"/>
      <c r="N321" s="13"/>
    </row>
    <row r="322" spans="1:14" ht="16.2">
      <c r="A322" s="70"/>
      <c r="B322" s="575"/>
      <c r="C322" s="25"/>
      <c r="D322" s="25"/>
      <c r="F322" s="8"/>
      <c r="G322" s="13"/>
      <c r="H322" s="13"/>
      <c r="I322" s="13"/>
      <c r="J322" s="32"/>
      <c r="K322" s="13"/>
      <c r="L322" s="32"/>
      <c r="M322" s="13"/>
      <c r="N322" s="13"/>
    </row>
    <row r="323" spans="1:14" ht="16.2">
      <c r="A323" s="70"/>
      <c r="B323" s="575"/>
      <c r="C323" s="25"/>
      <c r="D323" s="25"/>
      <c r="F323" s="8"/>
      <c r="G323" s="13"/>
      <c r="H323" s="13"/>
      <c r="I323" s="13"/>
      <c r="J323" s="32"/>
      <c r="K323" s="13"/>
      <c r="L323" s="32"/>
      <c r="M323" s="13"/>
      <c r="N323" s="13"/>
    </row>
    <row r="324" spans="1:14" ht="16.2">
      <c r="A324" s="70"/>
      <c r="B324" s="575"/>
      <c r="C324" s="25"/>
      <c r="D324" s="25"/>
      <c r="F324" s="8"/>
      <c r="G324" s="13"/>
      <c r="H324" s="13"/>
      <c r="I324" s="13"/>
      <c r="J324" s="32"/>
      <c r="K324" s="13"/>
      <c r="L324" s="32"/>
      <c r="M324" s="13"/>
      <c r="N324" s="13"/>
    </row>
    <row r="325" spans="1:14" ht="16.2">
      <c r="A325" s="70"/>
      <c r="B325" s="575"/>
      <c r="C325" s="25"/>
      <c r="D325" s="25"/>
      <c r="F325" s="8"/>
      <c r="G325" s="13"/>
      <c r="H325" s="13"/>
      <c r="I325" s="13"/>
      <c r="J325" s="32"/>
      <c r="K325" s="13"/>
      <c r="L325" s="32"/>
      <c r="M325" s="13"/>
      <c r="N325" s="13"/>
    </row>
    <row r="326" spans="1:14" ht="16.2">
      <c r="A326" s="70"/>
      <c r="B326" s="575"/>
      <c r="C326" s="25"/>
      <c r="D326" s="25"/>
      <c r="F326" s="8"/>
      <c r="G326" s="13"/>
      <c r="H326" s="13"/>
      <c r="I326" s="13"/>
      <c r="J326" s="32"/>
      <c r="K326" s="13"/>
      <c r="L326" s="32"/>
      <c r="M326" s="13"/>
      <c r="N326" s="13"/>
    </row>
    <row r="327" spans="1:14" ht="16.2">
      <c r="A327" s="70"/>
      <c r="B327" s="575"/>
      <c r="C327" s="25"/>
      <c r="D327" s="25"/>
      <c r="F327" s="8"/>
      <c r="G327" s="13"/>
      <c r="H327" s="13"/>
      <c r="I327" s="13"/>
      <c r="J327" s="32"/>
      <c r="K327" s="13"/>
      <c r="L327" s="32"/>
      <c r="M327" s="13"/>
      <c r="N327" s="13"/>
    </row>
    <row r="328" spans="1:14" ht="16.2">
      <c r="A328" s="70"/>
      <c r="B328" s="575"/>
      <c r="C328" s="25"/>
      <c r="D328" s="25"/>
      <c r="F328" s="8"/>
      <c r="G328" s="13"/>
      <c r="H328" s="13"/>
      <c r="I328" s="13"/>
      <c r="J328" s="32"/>
      <c r="K328" s="13"/>
      <c r="L328" s="32"/>
      <c r="M328" s="13"/>
      <c r="N328" s="13"/>
    </row>
    <row r="329" spans="1:14" ht="16.2">
      <c r="A329" s="70"/>
      <c r="B329" s="575"/>
      <c r="C329" s="25"/>
      <c r="D329" s="25"/>
      <c r="F329" s="8"/>
      <c r="G329" s="13"/>
      <c r="H329" s="13"/>
      <c r="I329" s="13"/>
      <c r="J329" s="32"/>
      <c r="K329" s="13"/>
      <c r="L329" s="32"/>
      <c r="M329" s="13"/>
      <c r="N329" s="13"/>
    </row>
    <row r="330" spans="1:14" ht="16.2">
      <c r="A330" s="70"/>
      <c r="B330" s="575"/>
      <c r="C330" s="25"/>
      <c r="D330" s="25"/>
      <c r="F330" s="8"/>
      <c r="G330" s="13"/>
      <c r="H330" s="13"/>
      <c r="I330" s="13"/>
      <c r="J330" s="32"/>
      <c r="K330" s="13"/>
      <c r="L330" s="32"/>
      <c r="M330" s="13"/>
      <c r="N330" s="13"/>
    </row>
    <row r="331" spans="1:14" ht="16.2">
      <c r="A331" s="70"/>
      <c r="B331" s="575"/>
      <c r="C331" s="25"/>
      <c r="D331" s="25"/>
      <c r="F331" s="8"/>
      <c r="G331" s="13"/>
      <c r="H331" s="13"/>
      <c r="I331" s="13"/>
      <c r="J331" s="32"/>
      <c r="K331" s="13"/>
      <c r="L331" s="32"/>
      <c r="M331" s="13"/>
      <c r="N331" s="13"/>
    </row>
    <row r="332" spans="1:14" ht="16.2">
      <c r="A332" s="70"/>
      <c r="B332" s="575"/>
      <c r="C332" s="25"/>
      <c r="D332" s="25"/>
      <c r="F332" s="8"/>
      <c r="G332" s="13"/>
      <c r="H332" s="13"/>
      <c r="I332" s="13"/>
      <c r="J332" s="32"/>
      <c r="K332" s="13"/>
      <c r="L332" s="32"/>
      <c r="M332" s="13"/>
      <c r="N332" s="13"/>
    </row>
    <row r="333" spans="1:14" ht="16.2">
      <c r="A333" s="70"/>
      <c r="B333" s="575"/>
      <c r="C333" s="25"/>
      <c r="D333" s="25"/>
      <c r="F333" s="8"/>
      <c r="G333" s="13"/>
      <c r="H333" s="13"/>
      <c r="I333" s="13"/>
      <c r="J333" s="32"/>
      <c r="K333" s="13"/>
      <c r="L333" s="32"/>
      <c r="M333" s="13"/>
      <c r="N333" s="13"/>
    </row>
    <row r="334" spans="1:14" ht="16.2">
      <c r="A334" s="70"/>
      <c r="B334" s="575"/>
      <c r="C334" s="25"/>
      <c r="D334" s="25"/>
      <c r="F334" s="8"/>
      <c r="G334" s="13"/>
      <c r="H334" s="13"/>
      <c r="I334" s="13"/>
      <c r="J334" s="32"/>
      <c r="K334" s="13"/>
      <c r="L334" s="32"/>
      <c r="M334" s="13"/>
      <c r="N334" s="13"/>
    </row>
    <row r="335" spans="1:14" ht="16.2">
      <c r="A335" s="70"/>
      <c r="B335" s="575"/>
      <c r="C335" s="25"/>
      <c r="D335" s="25"/>
      <c r="F335" s="8"/>
      <c r="G335" s="13"/>
      <c r="H335" s="13"/>
      <c r="I335" s="13"/>
      <c r="J335" s="32"/>
      <c r="K335" s="13"/>
      <c r="L335" s="32"/>
      <c r="M335" s="13"/>
      <c r="N335" s="13"/>
    </row>
    <row r="336" spans="1:14" ht="16.2">
      <c r="A336" s="70"/>
      <c r="B336" s="575"/>
      <c r="C336" s="25"/>
      <c r="D336" s="25"/>
      <c r="F336" s="8"/>
      <c r="G336" s="13"/>
      <c r="H336" s="13"/>
      <c r="I336" s="13"/>
      <c r="J336" s="32"/>
      <c r="K336" s="13"/>
      <c r="L336" s="32"/>
      <c r="M336" s="13"/>
      <c r="N336" s="13"/>
    </row>
    <row r="337" spans="1:14" ht="16.2">
      <c r="A337" s="70"/>
      <c r="B337" s="575"/>
      <c r="C337" s="25"/>
      <c r="D337" s="25"/>
      <c r="F337" s="8"/>
      <c r="G337" s="13"/>
      <c r="H337" s="13"/>
      <c r="I337" s="13"/>
      <c r="J337" s="32"/>
      <c r="K337" s="13"/>
      <c r="L337" s="32"/>
      <c r="M337" s="13"/>
      <c r="N337" s="13"/>
    </row>
    <row r="338" spans="1:14" ht="16.2">
      <c r="A338" s="70"/>
      <c r="B338" s="575"/>
      <c r="C338" s="25"/>
      <c r="D338" s="25"/>
      <c r="F338" s="8"/>
      <c r="G338" s="13"/>
      <c r="H338" s="13"/>
      <c r="I338" s="13"/>
      <c r="J338" s="32"/>
      <c r="K338" s="13"/>
      <c r="L338" s="32"/>
      <c r="M338" s="13"/>
      <c r="N338" s="13"/>
    </row>
    <row r="339" spans="1:14" ht="16.2">
      <c r="A339" s="70"/>
      <c r="B339" s="575"/>
      <c r="C339" s="25"/>
      <c r="D339" s="25"/>
      <c r="F339" s="8"/>
      <c r="G339" s="13"/>
      <c r="H339" s="13"/>
      <c r="I339" s="13"/>
      <c r="J339" s="32"/>
      <c r="K339" s="13"/>
      <c r="L339" s="32"/>
      <c r="M339" s="13"/>
      <c r="N339" s="13"/>
    </row>
    <row r="340" spans="1:14" ht="16.2">
      <c r="A340" s="70"/>
      <c r="B340" s="575"/>
      <c r="C340" s="25"/>
      <c r="D340" s="25"/>
      <c r="F340" s="8"/>
      <c r="G340" s="13"/>
      <c r="H340" s="13"/>
      <c r="I340" s="13"/>
      <c r="J340" s="32"/>
      <c r="K340" s="13"/>
      <c r="L340" s="32"/>
      <c r="M340" s="13"/>
      <c r="N340" s="13"/>
    </row>
    <row r="341" spans="1:14" ht="16.2">
      <c r="A341" s="70"/>
      <c r="B341" s="575"/>
      <c r="C341" s="25"/>
      <c r="D341" s="25"/>
      <c r="F341" s="8"/>
      <c r="G341" s="13"/>
      <c r="H341" s="13"/>
      <c r="I341" s="13"/>
      <c r="J341" s="32"/>
      <c r="K341" s="13"/>
      <c r="L341" s="32"/>
      <c r="M341" s="13"/>
      <c r="N341" s="13"/>
    </row>
    <row r="342" spans="1:14" ht="16.2">
      <c r="A342" s="70"/>
      <c r="B342" s="575"/>
      <c r="C342" s="25"/>
      <c r="D342" s="25"/>
      <c r="F342" s="8"/>
      <c r="G342" s="13"/>
      <c r="H342" s="13"/>
      <c r="I342" s="13"/>
      <c r="J342" s="32"/>
      <c r="K342" s="13"/>
      <c r="L342" s="32"/>
      <c r="M342" s="13"/>
      <c r="N342" s="13"/>
    </row>
    <row r="343" spans="1:14" ht="16.2">
      <c r="A343" s="70"/>
      <c r="B343" s="575"/>
      <c r="C343" s="25"/>
      <c r="D343" s="25"/>
      <c r="F343" s="8"/>
      <c r="G343" s="13"/>
      <c r="H343" s="13"/>
      <c r="I343" s="13"/>
      <c r="J343" s="32"/>
      <c r="K343" s="13"/>
      <c r="L343" s="32"/>
      <c r="M343" s="13"/>
      <c r="N343" s="13"/>
    </row>
    <row r="344" spans="1:14" ht="16.2">
      <c r="A344" s="70"/>
      <c r="B344" s="575"/>
      <c r="C344" s="25"/>
      <c r="D344" s="25"/>
      <c r="F344" s="8"/>
      <c r="G344" s="13"/>
      <c r="H344" s="13"/>
      <c r="I344" s="13"/>
      <c r="J344" s="32"/>
      <c r="K344" s="13"/>
      <c r="L344" s="32"/>
      <c r="M344" s="13"/>
      <c r="N344" s="13"/>
    </row>
    <row r="345" spans="1:14" ht="16.2">
      <c r="A345" s="70"/>
      <c r="B345" s="575"/>
      <c r="C345" s="25"/>
      <c r="D345" s="25"/>
      <c r="F345" s="8"/>
      <c r="G345" s="13"/>
      <c r="H345" s="13"/>
      <c r="I345" s="13"/>
      <c r="J345" s="32"/>
      <c r="K345" s="13"/>
      <c r="L345" s="32"/>
      <c r="M345" s="13"/>
      <c r="N345" s="13"/>
    </row>
    <row r="346" spans="1:14" ht="16.2">
      <c r="A346" s="70"/>
      <c r="B346" s="575"/>
      <c r="C346" s="25"/>
      <c r="D346" s="25"/>
      <c r="F346" s="8"/>
      <c r="G346" s="13"/>
      <c r="H346" s="13"/>
      <c r="I346" s="13"/>
      <c r="J346" s="32"/>
      <c r="K346" s="13"/>
      <c r="L346" s="32"/>
      <c r="M346" s="13"/>
      <c r="N346" s="13"/>
    </row>
    <row r="347" spans="1:14" ht="16.2">
      <c r="A347" s="70"/>
      <c r="B347" s="575"/>
      <c r="C347" s="25"/>
      <c r="D347" s="25"/>
      <c r="F347" s="8"/>
      <c r="G347" s="13"/>
      <c r="H347" s="13"/>
      <c r="I347" s="13"/>
      <c r="J347" s="32"/>
      <c r="K347" s="13"/>
      <c r="L347" s="32"/>
      <c r="M347" s="13"/>
      <c r="N347" s="13"/>
    </row>
    <row r="348" spans="1:14" ht="16.2">
      <c r="A348" s="70"/>
      <c r="B348" s="575"/>
      <c r="C348" s="25"/>
      <c r="D348" s="25"/>
      <c r="F348" s="8"/>
      <c r="G348" s="13"/>
      <c r="H348" s="13"/>
      <c r="I348" s="13"/>
      <c r="J348" s="32"/>
      <c r="K348" s="13"/>
      <c r="L348" s="32"/>
      <c r="M348" s="13"/>
      <c r="N348" s="13"/>
    </row>
    <row r="349" spans="1:14" ht="16.2">
      <c r="A349" s="70"/>
      <c r="B349" s="575"/>
      <c r="C349" s="25"/>
      <c r="D349" s="25"/>
      <c r="F349" s="8"/>
      <c r="G349" s="13"/>
      <c r="H349" s="13"/>
      <c r="I349" s="13"/>
      <c r="J349" s="32"/>
      <c r="K349" s="13"/>
      <c r="L349" s="32"/>
      <c r="M349" s="13"/>
      <c r="N349" s="13"/>
    </row>
    <row r="350" spans="1:14" ht="16.2">
      <c r="A350" s="70"/>
      <c r="B350" s="575"/>
      <c r="C350" s="25"/>
      <c r="D350" s="25"/>
      <c r="F350" s="8"/>
      <c r="G350" s="13"/>
      <c r="H350" s="13"/>
      <c r="I350" s="13"/>
      <c r="J350" s="32"/>
      <c r="K350" s="13"/>
      <c r="L350" s="32"/>
      <c r="M350" s="13"/>
      <c r="N350" s="13"/>
    </row>
    <row r="351" spans="1:14" ht="16.2">
      <c r="A351" s="70"/>
      <c r="B351" s="575"/>
      <c r="C351" s="25"/>
      <c r="D351" s="25"/>
      <c r="F351" s="8"/>
      <c r="G351" s="13"/>
      <c r="H351" s="13"/>
      <c r="I351" s="13"/>
      <c r="J351" s="32"/>
      <c r="K351" s="13"/>
      <c r="L351" s="32"/>
      <c r="M351" s="13"/>
      <c r="N351" s="13"/>
    </row>
    <row r="352" spans="1:14" ht="16.2">
      <c r="A352" s="70"/>
      <c r="B352" s="575"/>
      <c r="C352" s="25"/>
      <c r="D352" s="25"/>
      <c r="F352" s="8"/>
      <c r="G352" s="13"/>
      <c r="H352" s="13"/>
      <c r="I352" s="13"/>
      <c r="J352" s="32"/>
      <c r="K352" s="13"/>
      <c r="L352" s="32"/>
      <c r="M352" s="13"/>
      <c r="N352" s="13"/>
    </row>
    <row r="353" spans="1:14" ht="16.2">
      <c r="A353" s="70"/>
      <c r="B353" s="575"/>
      <c r="C353" s="25"/>
      <c r="D353" s="25"/>
      <c r="F353" s="8"/>
      <c r="G353" s="13"/>
      <c r="H353" s="13"/>
      <c r="I353" s="13"/>
      <c r="J353" s="32"/>
      <c r="K353" s="13"/>
      <c r="L353" s="32"/>
      <c r="M353" s="13"/>
      <c r="N353" s="13"/>
    </row>
    <row r="354" spans="1:14" ht="16.2">
      <c r="A354" s="70"/>
      <c r="B354" s="575"/>
      <c r="C354" s="25"/>
      <c r="D354" s="25"/>
      <c r="F354" s="8"/>
      <c r="G354" s="13"/>
      <c r="H354" s="13"/>
      <c r="I354" s="13"/>
      <c r="J354" s="32"/>
      <c r="K354" s="13"/>
      <c r="L354" s="32"/>
      <c r="M354" s="13"/>
      <c r="N354" s="13"/>
    </row>
    <row r="355" spans="1:14" ht="16.2">
      <c r="A355" s="70"/>
      <c r="B355" s="575"/>
      <c r="C355" s="25"/>
      <c r="D355" s="25"/>
      <c r="F355" s="8"/>
      <c r="G355" s="13"/>
      <c r="H355" s="13"/>
      <c r="I355" s="13"/>
      <c r="J355" s="32"/>
      <c r="K355" s="13"/>
      <c r="L355" s="32"/>
      <c r="M355" s="13"/>
      <c r="N355" s="13"/>
    </row>
    <row r="356" spans="1:14" ht="16.2">
      <c r="A356" s="70"/>
      <c r="B356" s="575"/>
      <c r="C356" s="25"/>
      <c r="D356" s="25"/>
      <c r="F356" s="8"/>
      <c r="G356" s="13"/>
      <c r="H356" s="13"/>
      <c r="I356" s="13"/>
      <c r="J356" s="32"/>
      <c r="K356" s="13"/>
      <c r="L356" s="32"/>
      <c r="M356" s="13"/>
      <c r="N356" s="13"/>
    </row>
    <row r="357" spans="1:14" ht="16.2">
      <c r="A357" s="70"/>
      <c r="B357" s="575"/>
      <c r="C357" s="25"/>
      <c r="D357" s="25"/>
      <c r="F357" s="8"/>
      <c r="G357" s="13"/>
      <c r="H357" s="13"/>
      <c r="I357" s="13"/>
      <c r="J357" s="32"/>
      <c r="K357" s="13"/>
      <c r="L357" s="32"/>
      <c r="M357" s="13"/>
      <c r="N357" s="13"/>
    </row>
    <row r="358" spans="1:14" ht="16.2">
      <c r="A358" s="70"/>
      <c r="B358" s="575"/>
      <c r="C358" s="25"/>
      <c r="D358" s="25"/>
      <c r="F358" s="8"/>
      <c r="G358" s="13"/>
      <c r="H358" s="13"/>
      <c r="I358" s="13"/>
      <c r="J358" s="32"/>
      <c r="K358" s="13"/>
      <c r="L358" s="32"/>
      <c r="M358" s="13"/>
      <c r="N358" s="13"/>
    </row>
    <row r="359" spans="1:14" ht="16.2">
      <c r="A359" s="70"/>
      <c r="B359" s="575"/>
      <c r="C359" s="25"/>
      <c r="D359" s="25"/>
      <c r="F359" s="8"/>
      <c r="G359" s="13"/>
      <c r="H359" s="13"/>
      <c r="I359" s="13"/>
      <c r="J359" s="32"/>
      <c r="K359" s="13"/>
      <c r="L359" s="32"/>
      <c r="M359" s="13"/>
      <c r="N359" s="13"/>
    </row>
    <row r="360" spans="1:14" ht="16.2">
      <c r="A360" s="70"/>
      <c r="B360" s="575"/>
      <c r="C360" s="25"/>
      <c r="D360" s="25"/>
      <c r="F360" s="8"/>
      <c r="G360" s="13"/>
      <c r="H360" s="13"/>
      <c r="I360" s="13"/>
      <c r="J360" s="32"/>
      <c r="K360" s="13"/>
      <c r="L360" s="32"/>
      <c r="M360" s="13"/>
      <c r="N360" s="13"/>
    </row>
    <row r="361" spans="1:14" ht="16.2">
      <c r="A361" s="70"/>
      <c r="B361" s="575"/>
      <c r="C361" s="25"/>
      <c r="D361" s="25"/>
      <c r="F361" s="8"/>
      <c r="G361" s="13"/>
      <c r="H361" s="13"/>
      <c r="I361" s="13"/>
      <c r="J361" s="32"/>
      <c r="K361" s="13"/>
      <c r="L361" s="32"/>
      <c r="M361" s="13"/>
      <c r="N361" s="13"/>
    </row>
    <row r="362" spans="1:14" ht="16.2">
      <c r="A362" s="70"/>
      <c r="B362" s="575"/>
      <c r="C362" s="25"/>
      <c r="D362" s="25"/>
      <c r="F362" s="8"/>
      <c r="G362" s="13"/>
      <c r="H362" s="13"/>
      <c r="I362" s="13"/>
      <c r="J362" s="32"/>
      <c r="K362" s="13"/>
      <c r="L362" s="32"/>
      <c r="M362" s="13"/>
      <c r="N362" s="13"/>
    </row>
    <row r="363" spans="1:14" ht="16.2">
      <c r="A363" s="70"/>
      <c r="B363" s="575"/>
      <c r="C363" s="25"/>
      <c r="D363" s="25"/>
      <c r="F363" s="8"/>
      <c r="G363" s="13"/>
      <c r="H363" s="13"/>
      <c r="I363" s="13"/>
      <c r="J363" s="32"/>
      <c r="K363" s="13"/>
      <c r="L363" s="32"/>
      <c r="M363" s="13"/>
      <c r="N363" s="13"/>
    </row>
    <row r="364" spans="1:14" ht="16.2">
      <c r="A364" s="70"/>
      <c r="B364" s="575"/>
      <c r="C364" s="25"/>
      <c r="D364" s="25"/>
      <c r="F364" s="8"/>
      <c r="G364" s="13"/>
      <c r="H364" s="13"/>
      <c r="I364" s="13"/>
      <c r="J364" s="32"/>
      <c r="K364" s="13"/>
      <c r="L364" s="32"/>
      <c r="M364" s="13"/>
      <c r="N364" s="13"/>
    </row>
    <row r="365" spans="1:14" ht="16.2">
      <c r="A365" s="70"/>
      <c r="B365" s="575"/>
      <c r="C365" s="25"/>
      <c r="D365" s="25"/>
      <c r="F365" s="8"/>
      <c r="G365" s="13"/>
      <c r="H365" s="13"/>
      <c r="I365" s="13"/>
      <c r="J365" s="32"/>
      <c r="K365" s="13"/>
      <c r="L365" s="32"/>
      <c r="M365" s="13"/>
      <c r="N365" s="13"/>
    </row>
    <row r="366" spans="1:14" ht="16.2">
      <c r="A366" s="70"/>
      <c r="B366" s="575"/>
      <c r="C366" s="25"/>
      <c r="D366" s="25"/>
      <c r="F366" s="8"/>
      <c r="G366" s="13"/>
      <c r="H366" s="13"/>
      <c r="I366" s="13"/>
      <c r="J366" s="32"/>
      <c r="K366" s="13"/>
      <c r="L366" s="32"/>
      <c r="M366" s="13"/>
      <c r="N366" s="13"/>
    </row>
    <row r="367" spans="1:14" ht="16.2">
      <c r="A367" s="70"/>
      <c r="B367" s="575"/>
      <c r="C367" s="25"/>
      <c r="D367" s="25"/>
      <c r="F367" s="8"/>
      <c r="G367" s="13"/>
      <c r="H367" s="13"/>
      <c r="I367" s="13"/>
      <c r="J367" s="32"/>
      <c r="K367" s="13"/>
      <c r="L367" s="32"/>
      <c r="M367" s="13"/>
      <c r="N367" s="13"/>
    </row>
    <row r="368" spans="1:14" ht="16.2">
      <c r="A368" s="70"/>
      <c r="B368" s="575"/>
      <c r="C368" s="25"/>
      <c r="D368" s="25"/>
      <c r="F368" s="8"/>
      <c r="G368" s="13"/>
      <c r="H368" s="13"/>
      <c r="I368" s="13"/>
      <c r="J368" s="32"/>
      <c r="K368" s="13"/>
      <c r="L368" s="32"/>
      <c r="M368" s="13"/>
      <c r="N368" s="13"/>
    </row>
    <row r="369" spans="1:14" ht="16.2">
      <c r="A369" s="70"/>
      <c r="B369" s="575"/>
      <c r="C369" s="25"/>
      <c r="D369" s="25"/>
      <c r="F369" s="8"/>
      <c r="G369" s="13"/>
      <c r="H369" s="13"/>
      <c r="I369" s="13"/>
      <c r="J369" s="32"/>
      <c r="K369" s="13"/>
      <c r="L369" s="32"/>
      <c r="M369" s="13"/>
      <c r="N369" s="13"/>
    </row>
    <row r="370" spans="1:14" ht="16.2">
      <c r="A370" s="70"/>
      <c r="B370" s="575"/>
      <c r="C370" s="25"/>
      <c r="D370" s="25"/>
      <c r="F370" s="8"/>
      <c r="G370" s="13"/>
      <c r="H370" s="13"/>
      <c r="I370" s="13"/>
      <c r="J370" s="32"/>
      <c r="K370" s="13"/>
      <c r="L370" s="32"/>
      <c r="M370" s="13"/>
      <c r="N370" s="13"/>
    </row>
    <row r="371" spans="1:14" ht="16.2">
      <c r="A371" s="70"/>
      <c r="B371" s="575"/>
      <c r="C371" s="25"/>
      <c r="D371" s="25"/>
      <c r="F371" s="8"/>
      <c r="G371" s="13"/>
      <c r="H371" s="13"/>
      <c r="I371" s="13"/>
      <c r="J371" s="32"/>
      <c r="K371" s="13"/>
      <c r="L371" s="32"/>
      <c r="M371" s="13"/>
      <c r="N371" s="13"/>
    </row>
    <row r="372" spans="1:14" ht="16.2">
      <c r="A372" s="70"/>
      <c r="B372" s="575"/>
      <c r="C372" s="25"/>
      <c r="D372" s="25"/>
      <c r="F372" s="8"/>
      <c r="G372" s="13"/>
      <c r="H372" s="13"/>
      <c r="I372" s="13"/>
      <c r="J372" s="32"/>
      <c r="K372" s="13"/>
      <c r="L372" s="32"/>
      <c r="M372" s="13"/>
      <c r="N372" s="13"/>
    </row>
    <row r="373" spans="1:14" ht="16.2">
      <c r="A373" s="70"/>
      <c r="B373" s="575"/>
      <c r="C373" s="25"/>
      <c r="D373" s="25"/>
      <c r="F373" s="8"/>
      <c r="G373" s="13"/>
      <c r="H373" s="13"/>
      <c r="I373" s="13"/>
      <c r="J373" s="32"/>
      <c r="K373" s="13"/>
      <c r="L373" s="32"/>
      <c r="M373" s="13"/>
      <c r="N373" s="13"/>
    </row>
    <row r="374" spans="1:14" ht="16.2">
      <c r="A374" s="70"/>
      <c r="B374" s="575"/>
      <c r="C374" s="25"/>
      <c r="D374" s="25"/>
      <c r="F374" s="8"/>
      <c r="G374" s="13"/>
      <c r="H374" s="13"/>
      <c r="I374" s="13"/>
      <c r="J374" s="32"/>
      <c r="K374" s="13"/>
      <c r="L374" s="32"/>
      <c r="M374" s="13"/>
      <c r="N374" s="13"/>
    </row>
    <row r="375" spans="1:14" ht="16.2">
      <c r="A375" s="70"/>
      <c r="B375" s="575"/>
      <c r="C375" s="25"/>
      <c r="D375" s="25"/>
      <c r="F375" s="8"/>
      <c r="G375" s="13"/>
      <c r="H375" s="13"/>
      <c r="I375" s="13"/>
      <c r="J375" s="32"/>
      <c r="K375" s="13"/>
      <c r="L375" s="32"/>
      <c r="M375" s="13"/>
      <c r="N375" s="13"/>
    </row>
    <row r="376" spans="1:14" ht="16.2">
      <c r="A376" s="70"/>
      <c r="B376" s="575"/>
      <c r="C376" s="25"/>
      <c r="D376" s="25"/>
      <c r="F376" s="8"/>
      <c r="G376" s="13"/>
      <c r="H376" s="13"/>
      <c r="I376" s="13"/>
      <c r="J376" s="32"/>
      <c r="K376" s="13"/>
      <c r="L376" s="32"/>
      <c r="M376" s="13"/>
      <c r="N376" s="13"/>
    </row>
    <row r="377" spans="1:14" ht="16.2">
      <c r="A377" s="70"/>
      <c r="B377" s="575"/>
      <c r="C377" s="25"/>
      <c r="D377" s="25"/>
      <c r="F377" s="8"/>
      <c r="G377" s="13"/>
      <c r="H377" s="13"/>
      <c r="I377" s="13"/>
      <c r="J377" s="32"/>
      <c r="K377" s="13"/>
      <c r="L377" s="32"/>
      <c r="M377" s="13"/>
      <c r="N377" s="13"/>
    </row>
    <row r="378" spans="1:14" ht="16.2">
      <c r="A378" s="70"/>
      <c r="B378" s="575"/>
      <c r="C378" s="25"/>
      <c r="D378" s="25"/>
      <c r="F378" s="8"/>
      <c r="G378" s="13"/>
      <c r="H378" s="13"/>
      <c r="I378" s="13"/>
      <c r="J378" s="32"/>
      <c r="K378" s="13"/>
      <c r="L378" s="32"/>
      <c r="M378" s="13"/>
      <c r="N378" s="13"/>
    </row>
    <row r="379" spans="1:14" ht="16.2">
      <c r="A379" s="70"/>
      <c r="B379" s="575"/>
      <c r="C379" s="25"/>
      <c r="D379" s="25"/>
      <c r="F379" s="8"/>
      <c r="G379" s="13"/>
      <c r="H379" s="13"/>
      <c r="I379" s="13"/>
      <c r="J379" s="32"/>
      <c r="K379" s="13"/>
      <c r="L379" s="32"/>
      <c r="M379" s="13"/>
      <c r="N379" s="13"/>
    </row>
    <row r="380" spans="1:14" ht="16.2">
      <c r="A380" s="70"/>
      <c r="B380" s="575"/>
      <c r="C380" s="25"/>
      <c r="D380" s="25"/>
      <c r="F380" s="8"/>
      <c r="G380" s="13"/>
      <c r="H380" s="13"/>
      <c r="I380" s="13"/>
      <c r="J380" s="32"/>
      <c r="K380" s="13"/>
      <c r="L380" s="32"/>
      <c r="M380" s="13"/>
      <c r="N380" s="13"/>
    </row>
    <row r="381" spans="1:14" ht="16.2">
      <c r="A381" s="70"/>
      <c r="B381" s="575"/>
      <c r="C381" s="25"/>
      <c r="D381" s="25"/>
      <c r="F381" s="8"/>
      <c r="G381" s="13"/>
      <c r="H381" s="13"/>
      <c r="I381" s="13"/>
      <c r="J381" s="32"/>
      <c r="K381" s="13"/>
      <c r="L381" s="32"/>
      <c r="M381" s="13"/>
      <c r="N381" s="13"/>
    </row>
    <row r="382" spans="1:14" ht="16.2">
      <c r="A382" s="70"/>
      <c r="B382" s="575"/>
      <c r="C382" s="25"/>
      <c r="D382" s="25"/>
      <c r="F382" s="8"/>
      <c r="G382" s="13"/>
      <c r="H382" s="13"/>
      <c r="I382" s="13"/>
      <c r="J382" s="32"/>
      <c r="K382" s="13"/>
      <c r="L382" s="32"/>
      <c r="M382" s="13"/>
      <c r="N382" s="13"/>
    </row>
    <row r="383" spans="1:14" ht="16.2">
      <c r="A383" s="70"/>
      <c r="B383" s="575"/>
      <c r="C383" s="25"/>
      <c r="D383" s="25"/>
      <c r="F383" s="8"/>
      <c r="G383" s="13"/>
      <c r="H383" s="13"/>
      <c r="I383" s="13"/>
      <c r="J383" s="32"/>
      <c r="K383" s="13"/>
      <c r="L383" s="32"/>
      <c r="M383" s="13"/>
      <c r="N383" s="13"/>
    </row>
    <row r="384" spans="1:14" ht="16.2">
      <c r="A384" s="70"/>
      <c r="B384" s="575"/>
      <c r="C384" s="25"/>
      <c r="D384" s="25"/>
      <c r="F384" s="8"/>
      <c r="G384" s="13"/>
      <c r="H384" s="13"/>
      <c r="I384" s="13"/>
      <c r="J384" s="32"/>
      <c r="K384" s="13"/>
      <c r="L384" s="32"/>
      <c r="M384" s="13"/>
      <c r="N384" s="13"/>
    </row>
    <row r="385" spans="1:14" ht="16.2">
      <c r="A385" s="70"/>
      <c r="B385" s="575"/>
      <c r="C385" s="25"/>
      <c r="D385" s="25"/>
      <c r="F385" s="8"/>
      <c r="G385" s="13"/>
      <c r="H385" s="13"/>
      <c r="I385" s="13"/>
      <c r="J385" s="32"/>
      <c r="K385" s="13"/>
      <c r="L385" s="32"/>
      <c r="M385" s="13"/>
      <c r="N385" s="13"/>
    </row>
    <row r="386" spans="1:14" ht="16.2">
      <c r="A386" s="70"/>
      <c r="B386" s="575"/>
      <c r="C386" s="25"/>
      <c r="D386" s="25"/>
      <c r="F386" s="8"/>
      <c r="G386" s="13"/>
      <c r="H386" s="13"/>
      <c r="I386" s="13"/>
      <c r="J386" s="32"/>
      <c r="K386" s="13"/>
      <c r="L386" s="32"/>
      <c r="M386" s="13"/>
      <c r="N386" s="13"/>
    </row>
    <row r="387" spans="1:14" ht="16.2">
      <c r="A387" s="70"/>
      <c r="B387" s="575"/>
      <c r="C387" s="25"/>
      <c r="D387" s="25"/>
      <c r="F387" s="8"/>
      <c r="G387" s="13"/>
      <c r="H387" s="13"/>
      <c r="I387" s="13"/>
      <c r="J387" s="32"/>
      <c r="K387" s="13"/>
      <c r="L387" s="32"/>
      <c r="M387" s="13"/>
      <c r="N387" s="13"/>
    </row>
    <row r="388" spans="1:14" ht="16.2">
      <c r="A388" s="70"/>
      <c r="B388" s="575"/>
      <c r="C388" s="25"/>
      <c r="D388" s="25"/>
      <c r="F388" s="8"/>
      <c r="G388" s="13"/>
      <c r="H388" s="13"/>
      <c r="I388" s="13"/>
      <c r="J388" s="32"/>
      <c r="K388" s="13"/>
      <c r="L388" s="32"/>
      <c r="M388" s="13"/>
      <c r="N388" s="13"/>
    </row>
    <row r="389" spans="1:14" ht="16.2">
      <c r="A389" s="70"/>
      <c r="B389" s="575"/>
      <c r="C389" s="25"/>
      <c r="D389" s="25"/>
      <c r="F389" s="8"/>
      <c r="G389" s="13"/>
      <c r="H389" s="13"/>
      <c r="I389" s="13"/>
      <c r="J389" s="32"/>
      <c r="K389" s="13"/>
      <c r="L389" s="32"/>
      <c r="M389" s="13"/>
      <c r="N389" s="13"/>
    </row>
    <row r="390" spans="1:14" ht="16.2">
      <c r="A390" s="70"/>
      <c r="B390" s="575"/>
      <c r="C390" s="25"/>
      <c r="D390" s="25"/>
      <c r="F390" s="8"/>
      <c r="G390" s="13"/>
      <c r="H390" s="13"/>
      <c r="I390" s="13"/>
      <c r="J390" s="32"/>
      <c r="K390" s="13"/>
      <c r="L390" s="32"/>
      <c r="M390" s="13"/>
      <c r="N390" s="13"/>
    </row>
    <row r="391" spans="1:14" ht="16.2">
      <c r="A391" s="70"/>
      <c r="B391" s="575"/>
      <c r="C391" s="25"/>
      <c r="D391" s="25"/>
      <c r="F391" s="8"/>
      <c r="G391" s="13"/>
      <c r="H391" s="13"/>
      <c r="I391" s="13"/>
      <c r="J391" s="32"/>
      <c r="K391" s="13"/>
      <c r="L391" s="32"/>
      <c r="M391" s="13"/>
      <c r="N391" s="13"/>
    </row>
    <row r="392" spans="1:14" ht="16.2">
      <c r="A392" s="70"/>
      <c r="B392" s="575"/>
      <c r="C392" s="25"/>
      <c r="D392" s="25"/>
      <c r="F392" s="8"/>
      <c r="G392" s="13"/>
      <c r="H392" s="13"/>
      <c r="I392" s="13"/>
      <c r="J392" s="32"/>
      <c r="K392" s="13"/>
      <c r="L392" s="32"/>
      <c r="M392" s="13"/>
      <c r="N392" s="13"/>
    </row>
    <row r="393" spans="1:14" ht="16.2">
      <c r="A393" s="70"/>
      <c r="B393" s="575"/>
      <c r="C393" s="25"/>
      <c r="D393" s="25"/>
      <c r="F393" s="8"/>
      <c r="G393" s="13"/>
      <c r="H393" s="13"/>
      <c r="I393" s="13"/>
      <c r="J393" s="32"/>
      <c r="K393" s="13"/>
      <c r="L393" s="32"/>
      <c r="M393" s="13"/>
      <c r="N393" s="13"/>
    </row>
    <row r="394" spans="1:14" ht="16.2">
      <c r="A394" s="70"/>
      <c r="B394" s="575"/>
      <c r="C394" s="25"/>
      <c r="D394" s="25"/>
      <c r="F394" s="8"/>
      <c r="G394" s="13"/>
      <c r="H394" s="13"/>
      <c r="I394" s="13"/>
      <c r="J394" s="32"/>
      <c r="K394" s="13"/>
      <c r="L394" s="32"/>
      <c r="M394" s="13"/>
      <c r="N394" s="13"/>
    </row>
    <row r="395" spans="1:14" ht="16.2">
      <c r="A395" s="70"/>
      <c r="B395" s="575"/>
      <c r="C395" s="25"/>
      <c r="D395" s="25"/>
      <c r="F395" s="8"/>
      <c r="G395" s="13"/>
      <c r="H395" s="13"/>
      <c r="I395" s="13"/>
      <c r="J395" s="32"/>
      <c r="K395" s="13"/>
      <c r="L395" s="32"/>
      <c r="M395" s="13"/>
      <c r="N395" s="13"/>
    </row>
    <row r="396" spans="1:14" ht="16.2">
      <c r="A396" s="70"/>
      <c r="B396" s="575"/>
      <c r="C396" s="25"/>
      <c r="D396" s="25"/>
      <c r="F396" s="8"/>
      <c r="G396" s="13"/>
      <c r="H396" s="13"/>
      <c r="I396" s="13"/>
      <c r="J396" s="32"/>
      <c r="K396" s="13"/>
      <c r="L396" s="32"/>
      <c r="M396" s="13"/>
      <c r="N396" s="13"/>
    </row>
    <row r="397" spans="1:14" ht="16.2">
      <c r="A397" s="70"/>
      <c r="B397" s="575"/>
      <c r="C397" s="25"/>
      <c r="D397" s="25"/>
      <c r="F397" s="8"/>
      <c r="G397" s="13"/>
      <c r="H397" s="13"/>
      <c r="I397" s="13"/>
      <c r="J397" s="32"/>
      <c r="K397" s="13"/>
      <c r="L397" s="32"/>
      <c r="M397" s="13"/>
      <c r="N397" s="13"/>
    </row>
    <row r="398" spans="1:14" ht="16.2">
      <c r="A398" s="70"/>
      <c r="B398" s="575"/>
      <c r="C398" s="25"/>
      <c r="D398" s="25"/>
      <c r="F398" s="8"/>
      <c r="G398" s="13"/>
      <c r="H398" s="13"/>
      <c r="I398" s="13"/>
      <c r="J398" s="32"/>
      <c r="K398" s="13"/>
      <c r="L398" s="32"/>
      <c r="M398" s="13"/>
      <c r="N398" s="13"/>
    </row>
    <row r="399" spans="1:14" ht="16.2">
      <c r="A399" s="70"/>
      <c r="B399" s="575"/>
      <c r="C399" s="25"/>
      <c r="D399" s="25"/>
      <c r="F399" s="8"/>
      <c r="G399" s="13"/>
      <c r="H399" s="13"/>
      <c r="I399" s="13"/>
      <c r="J399" s="32"/>
      <c r="K399" s="13"/>
      <c r="L399" s="32"/>
      <c r="M399" s="13"/>
      <c r="N399" s="13"/>
    </row>
    <row r="400" spans="1:14" ht="16.2">
      <c r="A400" s="70"/>
      <c r="B400" s="575"/>
      <c r="C400" s="25"/>
      <c r="D400" s="25"/>
      <c r="F400" s="8"/>
      <c r="G400" s="13"/>
      <c r="H400" s="13"/>
      <c r="I400" s="13"/>
      <c r="J400" s="32"/>
      <c r="K400" s="13"/>
      <c r="L400" s="32"/>
      <c r="M400" s="13"/>
      <c r="N400" s="13"/>
    </row>
    <row r="401" spans="1:14" ht="16.2">
      <c r="A401" s="70"/>
      <c r="B401" s="575"/>
      <c r="C401" s="25"/>
      <c r="D401" s="25"/>
      <c r="F401" s="8"/>
      <c r="G401" s="13"/>
      <c r="H401" s="13"/>
      <c r="I401" s="13"/>
      <c r="J401" s="32"/>
      <c r="K401" s="13"/>
      <c r="L401" s="32"/>
      <c r="M401" s="13"/>
      <c r="N401" s="13"/>
    </row>
    <row r="402" spans="1:14" ht="16.2">
      <c r="A402" s="70"/>
      <c r="B402" s="575"/>
      <c r="C402" s="25"/>
      <c r="D402" s="25"/>
      <c r="F402" s="8"/>
      <c r="G402" s="13"/>
      <c r="H402" s="13"/>
      <c r="I402" s="13"/>
      <c r="J402" s="32"/>
      <c r="K402" s="13"/>
      <c r="L402" s="32"/>
      <c r="M402" s="13"/>
      <c r="N402" s="13"/>
    </row>
    <row r="403" spans="1:14" ht="16.2">
      <c r="A403" s="70"/>
      <c r="B403" s="575"/>
      <c r="C403" s="25"/>
      <c r="D403" s="25"/>
      <c r="F403" s="8"/>
      <c r="G403" s="13"/>
      <c r="H403" s="13"/>
      <c r="I403" s="13"/>
      <c r="J403" s="32"/>
      <c r="K403" s="13"/>
      <c r="L403" s="32"/>
      <c r="M403" s="13"/>
      <c r="N403" s="13"/>
    </row>
    <row r="404" spans="1:14" ht="16.2">
      <c r="A404" s="70"/>
      <c r="B404" s="575"/>
      <c r="C404" s="25"/>
      <c r="D404" s="25"/>
      <c r="F404" s="8"/>
      <c r="G404" s="13"/>
      <c r="H404" s="13"/>
      <c r="I404" s="13"/>
      <c r="J404" s="32"/>
      <c r="K404" s="13"/>
      <c r="L404" s="32"/>
      <c r="M404" s="13"/>
      <c r="N404" s="13"/>
    </row>
    <row r="405" spans="1:14" ht="16.2">
      <c r="A405" s="70"/>
      <c r="B405" s="575"/>
      <c r="C405" s="25"/>
      <c r="D405" s="25"/>
      <c r="F405" s="8"/>
      <c r="G405" s="13"/>
      <c r="H405" s="13"/>
      <c r="I405" s="13"/>
      <c r="J405" s="32"/>
      <c r="K405" s="13"/>
      <c r="L405" s="32"/>
      <c r="M405" s="13"/>
      <c r="N405" s="13"/>
    </row>
    <row r="406" spans="1:14" ht="16.2">
      <c r="A406" s="70"/>
      <c r="B406" s="575"/>
      <c r="C406" s="25"/>
      <c r="D406" s="25"/>
      <c r="F406" s="8"/>
      <c r="G406" s="13"/>
      <c r="H406" s="13"/>
      <c r="I406" s="13"/>
      <c r="J406" s="32"/>
      <c r="K406" s="13"/>
      <c r="L406" s="32"/>
      <c r="M406" s="13"/>
      <c r="N406" s="13"/>
    </row>
    <row r="407" spans="1:14" ht="16.2">
      <c r="A407" s="70"/>
      <c r="B407" s="575"/>
      <c r="C407" s="25"/>
      <c r="D407" s="25"/>
      <c r="F407" s="8"/>
      <c r="G407" s="13"/>
      <c r="H407" s="13"/>
      <c r="I407" s="13"/>
      <c r="J407" s="32"/>
      <c r="K407" s="13"/>
      <c r="L407" s="32"/>
      <c r="M407" s="13"/>
      <c r="N407" s="13"/>
    </row>
    <row r="408" spans="1:14" ht="16.2">
      <c r="A408" s="70"/>
      <c r="B408" s="575"/>
      <c r="C408" s="25"/>
      <c r="D408" s="25"/>
      <c r="F408" s="8"/>
      <c r="G408" s="13"/>
      <c r="H408" s="13"/>
      <c r="I408" s="13"/>
      <c r="J408" s="32"/>
      <c r="K408" s="13"/>
      <c r="L408" s="32"/>
      <c r="M408" s="13"/>
      <c r="N408" s="13"/>
    </row>
    <row r="409" spans="1:14" ht="16.2">
      <c r="A409" s="70"/>
      <c r="B409" s="575"/>
      <c r="C409" s="25"/>
      <c r="D409" s="25"/>
      <c r="F409" s="8"/>
      <c r="G409" s="13"/>
      <c r="H409" s="13"/>
      <c r="I409" s="13"/>
      <c r="J409" s="32"/>
      <c r="K409" s="13"/>
      <c r="L409" s="32"/>
      <c r="M409" s="13"/>
      <c r="N409" s="13"/>
    </row>
    <row r="410" spans="1:14" ht="16.2">
      <c r="A410" s="70"/>
      <c r="B410" s="575"/>
      <c r="C410" s="25"/>
      <c r="D410" s="25"/>
      <c r="F410" s="8"/>
      <c r="G410" s="13"/>
      <c r="H410" s="13"/>
      <c r="I410" s="13"/>
      <c r="J410" s="32"/>
      <c r="K410" s="13"/>
      <c r="L410" s="32"/>
      <c r="M410" s="13"/>
      <c r="N410" s="13"/>
    </row>
    <row r="411" spans="1:14" ht="16.2">
      <c r="A411" s="70"/>
      <c r="B411" s="575"/>
      <c r="C411" s="25"/>
      <c r="D411" s="25"/>
      <c r="F411" s="8"/>
      <c r="G411" s="13"/>
      <c r="H411" s="13"/>
      <c r="I411" s="13"/>
      <c r="J411" s="32"/>
      <c r="K411" s="13"/>
      <c r="L411" s="32"/>
      <c r="M411" s="13"/>
      <c r="N411" s="13"/>
    </row>
    <row r="412" spans="1:14" ht="16.2">
      <c r="A412" s="70"/>
      <c r="B412" s="575"/>
      <c r="C412" s="25"/>
      <c r="D412" s="25"/>
      <c r="F412" s="8"/>
      <c r="G412" s="13"/>
      <c r="H412" s="13"/>
      <c r="I412" s="13"/>
      <c r="J412" s="32"/>
      <c r="K412" s="13"/>
      <c r="L412" s="32"/>
      <c r="M412" s="13"/>
      <c r="N412" s="13"/>
    </row>
    <row r="413" spans="1:14" ht="16.2">
      <c r="A413" s="70"/>
      <c r="B413" s="575"/>
      <c r="C413" s="25"/>
      <c r="D413" s="25"/>
      <c r="F413" s="8"/>
      <c r="G413" s="13"/>
      <c r="H413" s="13"/>
      <c r="I413" s="13"/>
      <c r="J413" s="32"/>
      <c r="K413" s="13"/>
      <c r="L413" s="32"/>
      <c r="M413" s="13"/>
      <c r="N413" s="13"/>
    </row>
    <row r="414" spans="1:14" ht="16.2">
      <c r="A414" s="70"/>
      <c r="B414" s="575"/>
      <c r="C414" s="25"/>
      <c r="D414" s="25"/>
      <c r="F414" s="8"/>
      <c r="G414" s="13"/>
      <c r="H414" s="13"/>
      <c r="I414" s="13"/>
      <c r="J414" s="32"/>
      <c r="K414" s="13"/>
      <c r="L414" s="32"/>
      <c r="M414" s="13"/>
      <c r="N414" s="13"/>
    </row>
    <row r="415" spans="1:14" ht="16.2">
      <c r="A415" s="70"/>
      <c r="B415" s="575"/>
      <c r="C415" s="25"/>
      <c r="D415" s="25"/>
      <c r="F415" s="8"/>
      <c r="G415" s="13"/>
      <c r="H415" s="13"/>
      <c r="I415" s="13"/>
      <c r="J415" s="32"/>
      <c r="K415" s="13"/>
      <c r="L415" s="32"/>
      <c r="M415" s="13"/>
      <c r="N415" s="13"/>
    </row>
    <row r="416" spans="1:14" ht="16.2">
      <c r="A416" s="70"/>
      <c r="B416" s="575"/>
      <c r="C416" s="25"/>
      <c r="D416" s="25"/>
      <c r="F416" s="8"/>
      <c r="G416" s="13"/>
      <c r="H416" s="13"/>
      <c r="I416" s="13"/>
      <c r="J416" s="32"/>
      <c r="K416" s="13"/>
      <c r="L416" s="32"/>
      <c r="M416" s="13"/>
      <c r="N416" s="13"/>
    </row>
    <row r="417" spans="1:14" ht="16.2">
      <c r="A417" s="70"/>
      <c r="B417" s="575"/>
      <c r="C417" s="25"/>
      <c r="D417" s="25"/>
      <c r="F417" s="8"/>
      <c r="G417" s="13"/>
      <c r="H417" s="13"/>
      <c r="I417" s="13"/>
      <c r="J417" s="32"/>
      <c r="K417" s="13"/>
      <c r="L417" s="32"/>
      <c r="M417" s="13"/>
      <c r="N417" s="13"/>
    </row>
    <row r="418" spans="1:14" ht="16.2">
      <c r="A418" s="70"/>
      <c r="B418" s="575"/>
      <c r="C418" s="25"/>
      <c r="D418" s="25"/>
      <c r="F418" s="8"/>
      <c r="G418" s="13"/>
      <c r="H418" s="13"/>
      <c r="I418" s="13"/>
      <c r="J418" s="32"/>
      <c r="K418" s="13"/>
      <c r="L418" s="32"/>
      <c r="M418" s="13"/>
      <c r="N418" s="13"/>
    </row>
    <row r="419" spans="1:14" ht="16.2">
      <c r="A419" s="70"/>
      <c r="B419" s="575"/>
      <c r="C419" s="25"/>
      <c r="D419" s="25"/>
      <c r="F419" s="8"/>
      <c r="G419" s="13"/>
      <c r="H419" s="13"/>
      <c r="I419" s="13"/>
      <c r="J419" s="32"/>
      <c r="K419" s="13"/>
      <c r="L419" s="32"/>
      <c r="M419" s="13"/>
      <c r="N419" s="13"/>
    </row>
    <row r="420" spans="1:14" ht="16.2">
      <c r="A420" s="70"/>
      <c r="B420" s="575"/>
      <c r="C420" s="25"/>
      <c r="D420" s="25"/>
      <c r="F420" s="8"/>
      <c r="G420" s="13"/>
      <c r="H420" s="13"/>
      <c r="I420" s="13"/>
      <c r="J420" s="32"/>
      <c r="K420" s="13"/>
      <c r="L420" s="32"/>
      <c r="M420" s="13"/>
      <c r="N420" s="13"/>
    </row>
    <row r="421" spans="1:14" ht="16.2">
      <c r="A421" s="70"/>
      <c r="B421" s="575"/>
      <c r="C421" s="25"/>
      <c r="D421" s="25"/>
      <c r="F421" s="8"/>
      <c r="G421" s="13"/>
      <c r="H421" s="13"/>
      <c r="I421" s="13"/>
      <c r="J421" s="32"/>
      <c r="K421" s="13"/>
      <c r="L421" s="32"/>
      <c r="M421" s="13"/>
      <c r="N421" s="13"/>
    </row>
    <row r="422" spans="1:14" ht="16.2">
      <c r="A422" s="70"/>
      <c r="B422" s="575"/>
      <c r="C422" s="25"/>
      <c r="D422" s="25"/>
      <c r="F422" s="8"/>
      <c r="G422" s="13"/>
      <c r="H422" s="13"/>
      <c r="I422" s="13"/>
      <c r="J422" s="32"/>
      <c r="K422" s="13"/>
      <c r="L422" s="32"/>
      <c r="M422" s="13"/>
      <c r="N422" s="13"/>
    </row>
    <row r="423" spans="1:14" ht="16.2">
      <c r="A423" s="70"/>
      <c r="B423" s="575"/>
      <c r="C423" s="25"/>
      <c r="D423" s="25"/>
      <c r="F423" s="8"/>
      <c r="G423" s="13"/>
      <c r="H423" s="13"/>
      <c r="I423" s="13"/>
      <c r="J423" s="32"/>
      <c r="K423" s="13"/>
      <c r="L423" s="32"/>
      <c r="M423" s="13"/>
      <c r="N423" s="13"/>
    </row>
    <row r="424" spans="1:14" ht="16.2">
      <c r="A424" s="70"/>
      <c r="B424" s="575"/>
      <c r="C424" s="25"/>
      <c r="D424" s="25"/>
      <c r="F424" s="8"/>
      <c r="G424" s="13"/>
      <c r="H424" s="13"/>
      <c r="I424" s="13"/>
      <c r="J424" s="32"/>
      <c r="K424" s="13"/>
      <c r="L424" s="32"/>
      <c r="M424" s="13"/>
      <c r="N424" s="13"/>
    </row>
    <row r="425" spans="1:14" ht="16.2">
      <c r="A425" s="70"/>
      <c r="B425" s="575"/>
      <c r="C425" s="25"/>
      <c r="D425" s="25"/>
      <c r="F425" s="8"/>
      <c r="G425" s="13"/>
      <c r="H425" s="13"/>
      <c r="I425" s="13"/>
      <c r="J425" s="32"/>
      <c r="K425" s="13"/>
      <c r="L425" s="32"/>
      <c r="M425" s="13"/>
      <c r="N425" s="13"/>
    </row>
    <row r="426" spans="1:14" ht="16.2">
      <c r="A426" s="70"/>
      <c r="B426" s="575"/>
      <c r="C426" s="25"/>
      <c r="D426" s="25"/>
      <c r="F426" s="8"/>
      <c r="G426" s="13"/>
      <c r="H426" s="13"/>
      <c r="I426" s="13"/>
      <c r="J426" s="32"/>
      <c r="K426" s="13"/>
      <c r="L426" s="32"/>
      <c r="M426" s="13"/>
      <c r="N426" s="13"/>
    </row>
    <row r="427" spans="1:14" ht="16.2">
      <c r="A427" s="70"/>
      <c r="B427" s="575"/>
      <c r="C427" s="25"/>
      <c r="D427" s="25"/>
      <c r="F427" s="8"/>
      <c r="G427" s="13"/>
      <c r="H427" s="13"/>
      <c r="I427" s="13"/>
      <c r="J427" s="32"/>
      <c r="K427" s="13"/>
      <c r="L427" s="32"/>
      <c r="M427" s="13"/>
      <c r="N427" s="13"/>
    </row>
    <row r="428" spans="1:14" ht="16.2">
      <c r="A428" s="70"/>
      <c r="B428" s="575"/>
      <c r="C428" s="25"/>
      <c r="D428" s="25"/>
      <c r="F428" s="8"/>
      <c r="G428" s="13"/>
      <c r="H428" s="13"/>
      <c r="I428" s="13"/>
      <c r="J428" s="32"/>
      <c r="K428" s="13"/>
      <c r="L428" s="32"/>
      <c r="M428" s="13"/>
      <c r="N428" s="13"/>
    </row>
    <row r="429" spans="1:14" ht="16.2">
      <c r="A429" s="70"/>
      <c r="B429" s="575"/>
      <c r="C429" s="25"/>
      <c r="D429" s="25"/>
      <c r="F429" s="8"/>
      <c r="G429" s="13"/>
      <c r="H429" s="13"/>
      <c r="I429" s="13"/>
      <c r="J429" s="32"/>
      <c r="K429" s="13"/>
      <c r="L429" s="32"/>
      <c r="M429" s="13"/>
      <c r="N429" s="13"/>
    </row>
    <row r="430" spans="1:14" ht="16.2">
      <c r="A430" s="70"/>
      <c r="B430" s="575"/>
      <c r="C430" s="25"/>
      <c r="D430" s="25"/>
      <c r="F430" s="8"/>
      <c r="G430" s="13"/>
      <c r="H430" s="13"/>
      <c r="I430" s="13"/>
      <c r="J430" s="32"/>
      <c r="K430" s="13"/>
      <c r="L430" s="32"/>
      <c r="M430" s="13"/>
      <c r="N430" s="13"/>
    </row>
    <row r="431" spans="1:14" ht="16.2">
      <c r="A431" s="70"/>
      <c r="B431" s="575"/>
      <c r="C431" s="25"/>
      <c r="D431" s="25"/>
      <c r="F431" s="8"/>
      <c r="G431" s="13"/>
      <c r="H431" s="13"/>
      <c r="I431" s="13"/>
      <c r="J431" s="32"/>
      <c r="K431" s="13"/>
      <c r="L431" s="32"/>
      <c r="M431" s="13"/>
      <c r="N431" s="13"/>
    </row>
    <row r="432" spans="1:14" ht="16.2">
      <c r="A432" s="70"/>
      <c r="B432" s="575"/>
      <c r="C432" s="25"/>
      <c r="D432" s="25"/>
      <c r="F432" s="8"/>
      <c r="G432" s="13"/>
      <c r="H432" s="13"/>
      <c r="I432" s="13"/>
      <c r="J432" s="32"/>
      <c r="K432" s="13"/>
      <c r="L432" s="32"/>
      <c r="M432" s="13"/>
      <c r="N432" s="13"/>
    </row>
    <row r="433" spans="1:14" ht="16.2">
      <c r="A433" s="70"/>
      <c r="B433" s="575"/>
      <c r="C433" s="25"/>
      <c r="D433" s="25"/>
      <c r="F433" s="8"/>
      <c r="G433" s="13"/>
      <c r="H433" s="13"/>
      <c r="I433" s="13"/>
      <c r="J433" s="32"/>
      <c r="K433" s="13"/>
      <c r="L433" s="32"/>
      <c r="M433" s="13"/>
      <c r="N433" s="13"/>
    </row>
    <row r="434" spans="1:14" ht="16.2">
      <c r="A434" s="70"/>
      <c r="B434" s="575"/>
      <c r="C434" s="25"/>
      <c r="D434" s="25"/>
      <c r="F434" s="8"/>
      <c r="G434" s="13"/>
      <c r="H434" s="13"/>
      <c r="I434" s="13"/>
      <c r="J434" s="32"/>
      <c r="K434" s="13"/>
      <c r="L434" s="32"/>
      <c r="M434" s="13"/>
      <c r="N434" s="13"/>
    </row>
    <row r="435" spans="1:14" ht="16.2">
      <c r="A435" s="70"/>
      <c r="B435" s="575"/>
      <c r="C435" s="25"/>
      <c r="D435" s="25"/>
      <c r="F435" s="8"/>
      <c r="G435" s="13"/>
      <c r="H435" s="13"/>
      <c r="I435" s="13"/>
      <c r="J435" s="32"/>
      <c r="K435" s="13"/>
      <c r="L435" s="32"/>
      <c r="M435" s="13"/>
      <c r="N435" s="13"/>
    </row>
    <row r="436" spans="1:14" ht="16.2">
      <c r="A436" s="70"/>
      <c r="B436" s="575"/>
      <c r="C436" s="25"/>
      <c r="D436" s="25"/>
      <c r="F436" s="8"/>
      <c r="G436" s="13"/>
      <c r="H436" s="13"/>
      <c r="I436" s="13"/>
      <c r="J436" s="32"/>
      <c r="K436" s="13"/>
      <c r="L436" s="32"/>
      <c r="M436" s="13"/>
      <c r="N436" s="13"/>
    </row>
    <row r="437" spans="1:14" ht="16.2">
      <c r="A437" s="70"/>
      <c r="B437" s="575"/>
      <c r="C437" s="25"/>
      <c r="D437" s="25"/>
      <c r="F437" s="8"/>
      <c r="G437" s="13"/>
      <c r="H437" s="13"/>
      <c r="I437" s="13"/>
      <c r="J437" s="32"/>
      <c r="K437" s="13"/>
      <c r="L437" s="32"/>
      <c r="M437" s="13"/>
      <c r="N437" s="13"/>
    </row>
    <row r="438" spans="1:14" ht="16.2">
      <c r="A438" s="70"/>
      <c r="B438" s="575"/>
      <c r="C438" s="25"/>
      <c r="D438" s="25"/>
      <c r="F438" s="8"/>
      <c r="G438" s="13"/>
      <c r="H438" s="13"/>
      <c r="I438" s="13"/>
      <c r="J438" s="32"/>
      <c r="K438" s="13"/>
      <c r="L438" s="32"/>
      <c r="M438" s="13"/>
      <c r="N438" s="13"/>
    </row>
    <row r="439" spans="1:14" ht="16.2">
      <c r="A439" s="70"/>
      <c r="B439" s="575"/>
      <c r="C439" s="25"/>
      <c r="D439" s="25"/>
      <c r="F439" s="8"/>
      <c r="G439" s="13"/>
      <c r="H439" s="13"/>
      <c r="I439" s="13"/>
      <c r="J439" s="32"/>
      <c r="K439" s="13"/>
      <c r="L439" s="32"/>
      <c r="M439" s="13"/>
      <c r="N439" s="13"/>
    </row>
    <row r="440" spans="1:14" ht="16.2">
      <c r="A440" s="70"/>
      <c r="B440" s="575"/>
      <c r="C440" s="25"/>
      <c r="D440" s="25"/>
      <c r="F440" s="8"/>
      <c r="G440" s="13"/>
      <c r="H440" s="13"/>
      <c r="I440" s="13"/>
      <c r="J440" s="32"/>
      <c r="K440" s="13"/>
      <c r="L440" s="32"/>
      <c r="M440" s="13"/>
      <c r="N440" s="13"/>
    </row>
    <row r="441" spans="1:14" ht="16.2">
      <c r="A441" s="70"/>
      <c r="B441" s="575"/>
      <c r="C441" s="25"/>
      <c r="D441" s="25"/>
      <c r="F441" s="8"/>
      <c r="G441" s="13"/>
      <c r="H441" s="13"/>
      <c r="I441" s="13"/>
      <c r="J441" s="32"/>
      <c r="K441" s="13"/>
      <c r="L441" s="32"/>
      <c r="M441" s="13"/>
      <c r="N441" s="13"/>
    </row>
    <row r="442" spans="1:14" ht="16.2">
      <c r="A442" s="70"/>
      <c r="B442" s="575"/>
      <c r="C442" s="25"/>
      <c r="D442" s="25"/>
      <c r="F442" s="8"/>
      <c r="G442" s="13"/>
      <c r="H442" s="13"/>
      <c r="I442" s="13"/>
      <c r="J442" s="32"/>
      <c r="K442" s="13"/>
      <c r="L442" s="32"/>
      <c r="M442" s="13"/>
      <c r="N442" s="13"/>
    </row>
    <row r="443" spans="1:14" ht="16.2">
      <c r="A443" s="70"/>
      <c r="B443" s="575"/>
      <c r="C443" s="25"/>
      <c r="D443" s="25"/>
      <c r="F443" s="8"/>
      <c r="G443" s="13"/>
      <c r="H443" s="13"/>
      <c r="I443" s="13"/>
      <c r="J443" s="32"/>
      <c r="K443" s="13"/>
      <c r="L443" s="32"/>
      <c r="M443" s="13"/>
      <c r="N443" s="13"/>
    </row>
    <row r="444" spans="1:14" ht="16.2">
      <c r="A444" s="70"/>
      <c r="B444" s="575"/>
      <c r="C444" s="25"/>
      <c r="D444" s="25"/>
      <c r="F444" s="8"/>
      <c r="G444" s="13"/>
      <c r="H444" s="13"/>
      <c r="I444" s="13"/>
      <c r="J444" s="32"/>
      <c r="K444" s="13"/>
      <c r="L444" s="32"/>
      <c r="M444" s="13"/>
      <c r="N444" s="13"/>
    </row>
    <row r="445" spans="1:14" ht="16.2">
      <c r="A445" s="70"/>
      <c r="B445" s="575"/>
      <c r="C445" s="25"/>
      <c r="D445" s="25"/>
      <c r="F445" s="8"/>
      <c r="G445" s="13"/>
      <c r="H445" s="13"/>
      <c r="I445" s="13"/>
      <c r="J445" s="32"/>
      <c r="K445" s="13"/>
      <c r="L445" s="32"/>
      <c r="M445" s="13"/>
      <c r="N445" s="13"/>
    </row>
    <row r="446" spans="1:14" ht="16.2">
      <c r="A446" s="70"/>
      <c r="B446" s="575"/>
      <c r="C446" s="25"/>
      <c r="D446" s="25"/>
      <c r="F446" s="8"/>
      <c r="G446" s="13"/>
      <c r="H446" s="13"/>
      <c r="I446" s="13"/>
      <c r="J446" s="32"/>
      <c r="K446" s="13"/>
      <c r="L446" s="32"/>
      <c r="M446" s="13"/>
      <c r="N446" s="13"/>
    </row>
    <row r="447" spans="1:14" ht="16.2">
      <c r="A447" s="70"/>
      <c r="B447" s="575"/>
      <c r="C447" s="25"/>
      <c r="D447" s="25"/>
      <c r="F447" s="8"/>
      <c r="G447" s="13"/>
      <c r="H447" s="13"/>
      <c r="I447" s="13"/>
      <c r="J447" s="32"/>
      <c r="K447" s="13"/>
      <c r="L447" s="32"/>
      <c r="M447" s="13"/>
      <c r="N447" s="13"/>
    </row>
    <row r="448" spans="1:14" ht="16.2">
      <c r="A448" s="70"/>
      <c r="B448" s="575"/>
      <c r="C448" s="25"/>
      <c r="D448" s="25"/>
      <c r="F448" s="8"/>
      <c r="G448" s="13"/>
      <c r="H448" s="13"/>
      <c r="I448" s="13"/>
      <c r="J448" s="32"/>
      <c r="K448" s="13"/>
      <c r="L448" s="32"/>
      <c r="M448" s="13"/>
      <c r="N448" s="13"/>
    </row>
    <row r="449" spans="1:14" ht="16.2">
      <c r="A449" s="70"/>
      <c r="B449" s="575"/>
      <c r="C449" s="25"/>
      <c r="D449" s="25"/>
      <c r="F449" s="8"/>
      <c r="G449" s="13"/>
      <c r="H449" s="13"/>
      <c r="I449" s="13"/>
      <c r="J449" s="32"/>
      <c r="K449" s="13"/>
      <c r="L449" s="32"/>
      <c r="M449" s="13"/>
      <c r="N449" s="13"/>
    </row>
    <row r="450" spans="1:14" ht="16.2">
      <c r="A450" s="70"/>
      <c r="B450" s="575"/>
      <c r="C450" s="25"/>
      <c r="D450" s="25"/>
      <c r="F450" s="8"/>
      <c r="G450" s="13"/>
      <c r="H450" s="13"/>
      <c r="I450" s="13"/>
      <c r="J450" s="32"/>
      <c r="K450" s="13"/>
      <c r="L450" s="32"/>
      <c r="M450" s="13"/>
      <c r="N450" s="13"/>
    </row>
    <row r="451" spans="1:14" ht="16.2">
      <c r="A451" s="70"/>
      <c r="B451" s="575"/>
      <c r="C451" s="25"/>
      <c r="D451" s="25"/>
      <c r="F451" s="8"/>
      <c r="G451" s="13"/>
      <c r="H451" s="13"/>
      <c r="I451" s="13"/>
      <c r="J451" s="32"/>
      <c r="K451" s="13"/>
      <c r="L451" s="32"/>
      <c r="M451" s="13"/>
      <c r="N451" s="13"/>
    </row>
    <row r="452" spans="1:14" ht="16.2">
      <c r="A452" s="70"/>
      <c r="B452" s="575"/>
      <c r="C452" s="25"/>
      <c r="D452" s="25"/>
      <c r="F452" s="8"/>
      <c r="G452" s="13"/>
      <c r="H452" s="13"/>
      <c r="I452" s="13"/>
      <c r="J452" s="32"/>
      <c r="K452" s="13"/>
      <c r="L452" s="32"/>
      <c r="M452" s="13"/>
      <c r="N452" s="13"/>
    </row>
    <row r="453" spans="1:14" ht="16.2">
      <c r="A453" s="70"/>
      <c r="B453" s="575"/>
      <c r="C453" s="25"/>
      <c r="D453" s="25"/>
      <c r="F453" s="8"/>
      <c r="G453" s="13"/>
      <c r="H453" s="13"/>
      <c r="I453" s="13"/>
      <c r="J453" s="32"/>
      <c r="K453" s="13"/>
      <c r="L453" s="32"/>
      <c r="M453" s="13"/>
      <c r="N453" s="13"/>
    </row>
    <row r="454" spans="1:14" ht="16.2">
      <c r="A454" s="70"/>
      <c r="B454" s="575"/>
      <c r="C454" s="25"/>
      <c r="D454" s="25"/>
      <c r="F454" s="8"/>
      <c r="G454" s="13"/>
      <c r="H454" s="13"/>
      <c r="I454" s="13"/>
      <c r="J454" s="32"/>
      <c r="K454" s="13"/>
      <c r="L454" s="32"/>
      <c r="M454" s="13"/>
      <c r="N454" s="13"/>
    </row>
    <row r="455" spans="1:14" ht="16.2">
      <c r="A455" s="70"/>
      <c r="B455" s="575"/>
      <c r="C455" s="25"/>
      <c r="D455" s="25"/>
      <c r="F455" s="8"/>
      <c r="G455" s="13"/>
      <c r="H455" s="13"/>
      <c r="I455" s="13"/>
      <c r="J455" s="32"/>
      <c r="K455" s="13"/>
      <c r="L455" s="32"/>
      <c r="M455" s="13"/>
      <c r="N455" s="13"/>
    </row>
    <row r="456" spans="1:14" ht="16.2">
      <c r="A456" s="70"/>
      <c r="B456" s="575"/>
      <c r="C456" s="25"/>
      <c r="D456" s="25"/>
      <c r="F456" s="8"/>
      <c r="G456" s="13"/>
      <c r="H456" s="13"/>
      <c r="I456" s="13"/>
      <c r="J456" s="32"/>
      <c r="K456" s="13"/>
      <c r="L456" s="32"/>
      <c r="M456" s="13"/>
      <c r="N456" s="13"/>
    </row>
    <row r="457" spans="1:14" ht="16.2">
      <c r="A457" s="70"/>
      <c r="B457" s="575"/>
      <c r="C457" s="25"/>
      <c r="D457" s="25"/>
      <c r="F457" s="8"/>
      <c r="G457" s="13"/>
      <c r="H457" s="13"/>
      <c r="I457" s="13"/>
      <c r="J457" s="32"/>
      <c r="K457" s="13"/>
      <c r="L457" s="32"/>
      <c r="M457" s="13"/>
      <c r="N457" s="13"/>
    </row>
    <row r="458" spans="1:14" ht="16.2">
      <c r="A458" s="70"/>
      <c r="B458" s="575"/>
      <c r="C458" s="25"/>
      <c r="D458" s="25"/>
      <c r="F458" s="8"/>
      <c r="G458" s="13"/>
      <c r="H458" s="13"/>
      <c r="I458" s="13"/>
      <c r="J458" s="32"/>
      <c r="K458" s="13"/>
      <c r="L458" s="32"/>
      <c r="M458" s="13"/>
      <c r="N458" s="13"/>
    </row>
    <row r="459" spans="1:14" ht="16.2">
      <c r="A459" s="70"/>
      <c r="B459" s="575"/>
      <c r="C459" s="25"/>
      <c r="D459" s="25"/>
      <c r="F459" s="8"/>
      <c r="G459" s="13"/>
      <c r="H459" s="13"/>
      <c r="I459" s="13"/>
      <c r="J459" s="32"/>
      <c r="K459" s="13"/>
      <c r="L459" s="32"/>
      <c r="M459" s="13"/>
      <c r="N459" s="13"/>
    </row>
    <row r="460" spans="1:14" ht="16.2">
      <c r="A460" s="70"/>
      <c r="B460" s="575"/>
      <c r="C460" s="25"/>
      <c r="D460" s="25"/>
      <c r="F460" s="8"/>
      <c r="G460" s="13"/>
      <c r="H460" s="13"/>
      <c r="I460" s="13"/>
      <c r="J460" s="32"/>
      <c r="K460" s="13"/>
      <c r="L460" s="32"/>
      <c r="M460" s="13"/>
      <c r="N460" s="13"/>
    </row>
    <row r="461" spans="1:14" ht="16.2">
      <c r="A461" s="70"/>
      <c r="B461" s="575"/>
      <c r="C461" s="25"/>
      <c r="D461" s="25"/>
      <c r="F461" s="8"/>
      <c r="G461" s="13"/>
      <c r="H461" s="13"/>
      <c r="I461" s="13"/>
      <c r="J461" s="32"/>
      <c r="K461" s="13"/>
      <c r="L461" s="32"/>
      <c r="M461" s="13"/>
      <c r="N461" s="13"/>
    </row>
    <row r="462" spans="1:14" ht="16.2">
      <c r="A462" s="70"/>
      <c r="B462" s="575"/>
      <c r="C462" s="25"/>
      <c r="D462" s="25"/>
      <c r="F462" s="8"/>
      <c r="G462" s="13"/>
      <c r="H462" s="13"/>
      <c r="I462" s="13"/>
      <c r="J462" s="32"/>
      <c r="K462" s="13"/>
      <c r="L462" s="32"/>
      <c r="M462" s="13"/>
      <c r="N462" s="13"/>
    </row>
    <row r="463" spans="1:14" ht="16.2">
      <c r="A463" s="70"/>
      <c r="B463" s="575"/>
      <c r="C463" s="25"/>
      <c r="D463" s="25"/>
      <c r="F463" s="8"/>
      <c r="G463" s="13"/>
      <c r="H463" s="13"/>
      <c r="I463" s="13"/>
      <c r="J463" s="32"/>
      <c r="K463" s="13"/>
      <c r="L463" s="32"/>
      <c r="M463" s="13"/>
      <c r="N463" s="13"/>
    </row>
    <row r="464" spans="1:14" ht="16.2">
      <c r="A464" s="70"/>
      <c r="B464" s="575"/>
      <c r="C464" s="25"/>
      <c r="D464" s="25"/>
      <c r="F464" s="8"/>
      <c r="G464" s="13"/>
      <c r="H464" s="13"/>
      <c r="I464" s="13"/>
      <c r="J464" s="32"/>
      <c r="K464" s="13"/>
      <c r="L464" s="32"/>
      <c r="M464" s="13"/>
      <c r="N464" s="13"/>
    </row>
    <row r="465" spans="1:14" ht="16.2">
      <c r="A465" s="70"/>
      <c r="B465" s="575"/>
      <c r="C465" s="25"/>
      <c r="D465" s="25"/>
      <c r="F465" s="8"/>
      <c r="G465" s="13"/>
      <c r="H465" s="13"/>
      <c r="I465" s="13"/>
      <c r="J465" s="32"/>
      <c r="K465" s="13"/>
      <c r="L465" s="32"/>
      <c r="M465" s="13"/>
      <c r="N465" s="13"/>
    </row>
    <row r="466" spans="1:14" ht="16.2">
      <c r="A466" s="70"/>
      <c r="B466" s="575"/>
      <c r="C466" s="25"/>
      <c r="D466" s="25"/>
      <c r="F466" s="8"/>
      <c r="G466" s="13"/>
      <c r="H466" s="13"/>
      <c r="I466" s="13"/>
      <c r="J466" s="32"/>
      <c r="K466" s="13"/>
      <c r="L466" s="32"/>
      <c r="M466" s="13"/>
      <c r="N466" s="13"/>
    </row>
    <row r="467" spans="1:14" ht="16.2">
      <c r="A467" s="70"/>
      <c r="B467" s="575"/>
      <c r="C467" s="25"/>
      <c r="D467" s="25"/>
      <c r="F467" s="8"/>
      <c r="G467" s="13"/>
      <c r="H467" s="13"/>
      <c r="I467" s="13"/>
      <c r="J467" s="32"/>
      <c r="K467" s="13"/>
      <c r="L467" s="32"/>
      <c r="M467" s="13"/>
      <c r="N467" s="13"/>
    </row>
    <row r="468" spans="1:14" ht="16.2">
      <c r="A468" s="70"/>
      <c r="B468" s="575"/>
      <c r="C468" s="25"/>
      <c r="D468" s="25"/>
      <c r="F468" s="8"/>
      <c r="G468" s="13"/>
      <c r="H468" s="13"/>
      <c r="I468" s="13"/>
      <c r="J468" s="32"/>
      <c r="K468" s="13"/>
      <c r="L468" s="32"/>
      <c r="M468" s="13"/>
      <c r="N468" s="13"/>
    </row>
    <row r="469" spans="1:14" ht="16.2">
      <c r="A469" s="70"/>
      <c r="B469" s="575"/>
      <c r="C469" s="25"/>
      <c r="D469" s="25"/>
      <c r="F469" s="8"/>
      <c r="G469" s="13"/>
      <c r="H469" s="13"/>
      <c r="I469" s="13"/>
      <c r="J469" s="32"/>
      <c r="K469" s="13"/>
      <c r="L469" s="32"/>
      <c r="M469" s="13"/>
      <c r="N469" s="13"/>
    </row>
    <row r="470" spans="1:14" ht="16.2">
      <c r="A470" s="70"/>
      <c r="B470" s="575"/>
      <c r="C470" s="25"/>
      <c r="D470" s="25"/>
      <c r="F470" s="8"/>
      <c r="G470" s="13"/>
      <c r="H470" s="13"/>
      <c r="I470" s="13"/>
      <c r="J470" s="32"/>
      <c r="K470" s="13"/>
      <c r="L470" s="32"/>
      <c r="M470" s="13"/>
      <c r="N470" s="13"/>
    </row>
    <row r="471" spans="1:14" ht="16.2">
      <c r="A471" s="70"/>
      <c r="B471" s="575"/>
      <c r="C471" s="25"/>
      <c r="D471" s="25"/>
      <c r="F471" s="8"/>
      <c r="G471" s="13"/>
      <c r="H471" s="13"/>
      <c r="I471" s="13"/>
      <c r="J471" s="32"/>
      <c r="K471" s="13"/>
      <c r="L471" s="32"/>
      <c r="M471" s="13"/>
      <c r="N471" s="13"/>
    </row>
    <row r="472" spans="1:14" ht="16.2">
      <c r="A472" s="70"/>
      <c r="B472" s="575"/>
      <c r="C472" s="25"/>
      <c r="D472" s="25"/>
      <c r="F472" s="8"/>
      <c r="G472" s="13"/>
      <c r="H472" s="13"/>
      <c r="I472" s="13"/>
      <c r="J472" s="32"/>
      <c r="K472" s="13"/>
      <c r="L472" s="32"/>
      <c r="M472" s="13"/>
      <c r="N472" s="13"/>
    </row>
    <row r="473" spans="1:14" ht="16.2">
      <c r="A473" s="70"/>
      <c r="B473" s="575"/>
      <c r="C473" s="25"/>
      <c r="D473" s="25"/>
      <c r="F473" s="8"/>
      <c r="G473" s="13"/>
      <c r="H473" s="13"/>
      <c r="I473" s="13"/>
      <c r="J473" s="32"/>
      <c r="K473" s="13"/>
      <c r="L473" s="32"/>
      <c r="M473" s="13"/>
      <c r="N473" s="13"/>
    </row>
    <row r="474" spans="1:14" ht="16.2">
      <c r="A474" s="70"/>
      <c r="B474" s="575"/>
      <c r="C474" s="25"/>
      <c r="D474" s="25"/>
      <c r="F474" s="8"/>
      <c r="G474" s="13"/>
      <c r="H474" s="13"/>
      <c r="I474" s="13"/>
      <c r="J474" s="32"/>
      <c r="K474" s="13"/>
      <c r="L474" s="32"/>
      <c r="M474" s="13"/>
      <c r="N474" s="13"/>
    </row>
    <row r="475" spans="1:14" ht="16.2">
      <c r="A475" s="70"/>
      <c r="B475" s="575"/>
      <c r="C475" s="25"/>
      <c r="D475" s="25"/>
      <c r="F475" s="8"/>
      <c r="G475" s="13"/>
      <c r="H475" s="13"/>
      <c r="I475" s="13"/>
      <c r="J475" s="32"/>
      <c r="K475" s="13"/>
      <c r="L475" s="32"/>
      <c r="M475" s="13"/>
      <c r="N475" s="13"/>
    </row>
    <row r="476" spans="1:14" ht="16.2">
      <c r="A476" s="70"/>
      <c r="B476" s="575"/>
      <c r="C476" s="25"/>
      <c r="D476" s="25"/>
      <c r="F476" s="8"/>
      <c r="G476" s="13"/>
      <c r="H476" s="13"/>
      <c r="I476" s="13"/>
      <c r="J476" s="32"/>
      <c r="K476" s="13"/>
      <c r="L476" s="32"/>
      <c r="M476" s="13"/>
      <c r="N476" s="13"/>
    </row>
    <row r="477" spans="1:14" ht="16.2">
      <c r="A477" s="70"/>
      <c r="B477" s="575"/>
      <c r="C477" s="25"/>
      <c r="D477" s="25"/>
      <c r="F477" s="8"/>
      <c r="G477" s="13"/>
      <c r="H477" s="13"/>
      <c r="I477" s="13"/>
      <c r="J477" s="32"/>
      <c r="K477" s="13"/>
      <c r="L477" s="32"/>
      <c r="M477" s="13"/>
      <c r="N477" s="13"/>
    </row>
    <row r="478" spans="1:14" ht="16.2">
      <c r="A478" s="70"/>
      <c r="B478" s="575"/>
      <c r="C478" s="25"/>
      <c r="D478" s="25"/>
      <c r="F478" s="8"/>
      <c r="G478" s="13"/>
      <c r="H478" s="13"/>
      <c r="I478" s="13"/>
      <c r="J478" s="32"/>
      <c r="K478" s="13"/>
      <c r="L478" s="32"/>
      <c r="M478" s="13"/>
      <c r="N478" s="13"/>
    </row>
    <row r="479" spans="1:14" ht="16.2">
      <c r="A479" s="70"/>
      <c r="B479" s="575"/>
      <c r="C479" s="25"/>
      <c r="D479" s="25"/>
      <c r="F479" s="8"/>
      <c r="G479" s="13"/>
      <c r="H479" s="13"/>
      <c r="I479" s="13"/>
      <c r="J479" s="32"/>
      <c r="K479" s="13"/>
      <c r="L479" s="32"/>
      <c r="M479" s="13"/>
      <c r="N479" s="13"/>
    </row>
    <row r="480" spans="1:14" ht="16.2">
      <c r="A480" s="70"/>
      <c r="B480" s="575"/>
      <c r="C480" s="25"/>
      <c r="D480" s="25"/>
      <c r="F480" s="8"/>
      <c r="G480" s="13"/>
      <c r="H480" s="13"/>
      <c r="I480" s="13"/>
      <c r="J480" s="32"/>
      <c r="K480" s="13"/>
      <c r="L480" s="32"/>
      <c r="M480" s="13"/>
      <c r="N480" s="13"/>
    </row>
    <row r="481" spans="1:14" ht="16.2">
      <c r="A481" s="70"/>
      <c r="B481" s="575"/>
      <c r="C481" s="25"/>
      <c r="D481" s="25"/>
      <c r="F481" s="8"/>
      <c r="G481" s="13"/>
      <c r="H481" s="13"/>
      <c r="I481" s="13"/>
      <c r="J481" s="32"/>
      <c r="K481" s="13"/>
      <c r="L481" s="32"/>
      <c r="M481" s="13"/>
      <c r="N481" s="13"/>
    </row>
    <row r="482" spans="1:14" ht="16.2">
      <c r="A482" s="70"/>
      <c r="B482" s="575"/>
      <c r="C482" s="25"/>
      <c r="D482" s="25"/>
      <c r="F482" s="8"/>
      <c r="G482" s="13"/>
      <c r="H482" s="13"/>
      <c r="I482" s="13"/>
      <c r="J482" s="32"/>
      <c r="K482" s="13"/>
      <c r="L482" s="32"/>
      <c r="M482" s="13"/>
      <c r="N482" s="13"/>
    </row>
    <row r="483" spans="1:14" ht="16.2">
      <c r="A483" s="70"/>
      <c r="B483" s="575"/>
      <c r="C483" s="25"/>
      <c r="D483" s="25"/>
      <c r="F483" s="8"/>
      <c r="G483" s="13"/>
      <c r="H483" s="13"/>
      <c r="I483" s="13"/>
      <c r="J483" s="32"/>
      <c r="K483" s="13"/>
      <c r="L483" s="32"/>
      <c r="M483" s="13"/>
      <c r="N483" s="13"/>
    </row>
    <row r="484" spans="1:14" ht="16.2">
      <c r="A484" s="70"/>
      <c r="B484" s="575"/>
      <c r="C484" s="25"/>
      <c r="D484" s="25"/>
      <c r="F484" s="8"/>
      <c r="G484" s="13"/>
      <c r="H484" s="13"/>
      <c r="I484" s="13"/>
      <c r="J484" s="32"/>
      <c r="K484" s="13"/>
      <c r="L484" s="32"/>
      <c r="M484" s="13"/>
      <c r="N484" s="13"/>
    </row>
    <row r="485" spans="1:14" ht="16.2">
      <c r="A485" s="70"/>
      <c r="B485" s="575"/>
      <c r="C485" s="25"/>
      <c r="D485" s="25"/>
      <c r="F485" s="8"/>
      <c r="G485" s="13"/>
      <c r="H485" s="13"/>
      <c r="I485" s="13"/>
      <c r="J485" s="32"/>
      <c r="K485" s="13"/>
      <c r="L485" s="32"/>
      <c r="M485" s="13"/>
      <c r="N485" s="13"/>
    </row>
    <row r="486" spans="1:14" ht="16.2">
      <c r="A486" s="70"/>
      <c r="B486" s="575"/>
      <c r="C486" s="25"/>
      <c r="D486" s="25"/>
      <c r="F486" s="8"/>
      <c r="G486" s="13"/>
      <c r="H486" s="13"/>
      <c r="I486" s="13"/>
      <c r="J486" s="32"/>
      <c r="K486" s="13"/>
      <c r="L486" s="32"/>
      <c r="M486" s="13"/>
      <c r="N486" s="13"/>
    </row>
    <row r="487" spans="1:14" ht="16.2">
      <c r="A487" s="70"/>
      <c r="B487" s="575"/>
      <c r="C487" s="25"/>
      <c r="D487" s="25"/>
      <c r="F487" s="8"/>
      <c r="G487" s="13"/>
      <c r="H487" s="13"/>
      <c r="I487" s="13"/>
      <c r="J487" s="32"/>
      <c r="K487" s="13"/>
      <c r="L487" s="32"/>
      <c r="M487" s="13"/>
      <c r="N487" s="13"/>
    </row>
    <row r="488" spans="1:14" ht="16.2">
      <c r="A488" s="70"/>
      <c r="B488" s="575"/>
      <c r="C488" s="25"/>
      <c r="D488" s="25"/>
      <c r="F488" s="8"/>
      <c r="G488" s="13"/>
      <c r="H488" s="13"/>
      <c r="I488" s="13"/>
      <c r="J488" s="32"/>
      <c r="K488" s="13"/>
      <c r="L488" s="32"/>
      <c r="M488" s="13"/>
      <c r="N488" s="13"/>
    </row>
    <row r="489" spans="1:14" ht="16.2">
      <c r="A489" s="70"/>
      <c r="B489" s="575"/>
      <c r="C489" s="25"/>
      <c r="D489" s="25"/>
      <c r="F489" s="8"/>
      <c r="G489" s="13"/>
      <c r="H489" s="13"/>
      <c r="I489" s="13"/>
      <c r="J489" s="32"/>
      <c r="K489" s="13"/>
      <c r="L489" s="32"/>
      <c r="M489" s="13"/>
      <c r="N489" s="13"/>
    </row>
    <row r="490" spans="1:14" ht="16.2">
      <c r="A490" s="70"/>
      <c r="B490" s="575"/>
      <c r="C490" s="25"/>
      <c r="D490" s="25"/>
      <c r="F490" s="8"/>
      <c r="G490" s="13"/>
      <c r="H490" s="13"/>
      <c r="I490" s="13"/>
      <c r="J490" s="32"/>
      <c r="K490" s="13"/>
      <c r="L490" s="32"/>
      <c r="M490" s="13"/>
      <c r="N490" s="13"/>
    </row>
    <row r="491" spans="1:14" ht="16.2">
      <c r="A491" s="70"/>
      <c r="B491" s="575"/>
      <c r="C491" s="25"/>
      <c r="D491" s="25"/>
      <c r="F491" s="8"/>
      <c r="G491" s="13"/>
      <c r="H491" s="13"/>
      <c r="I491" s="13"/>
      <c r="J491" s="32"/>
      <c r="K491" s="13"/>
      <c r="L491" s="32"/>
      <c r="M491" s="13"/>
      <c r="N491" s="13"/>
    </row>
    <row r="492" spans="1:14" ht="16.2">
      <c r="A492" s="70"/>
      <c r="B492" s="575"/>
      <c r="C492" s="25"/>
      <c r="D492" s="25"/>
      <c r="F492" s="8"/>
      <c r="G492" s="13"/>
      <c r="H492" s="13"/>
      <c r="I492" s="13"/>
      <c r="J492" s="32"/>
      <c r="K492" s="13"/>
      <c r="L492" s="32"/>
      <c r="M492" s="13"/>
      <c r="N492" s="13"/>
    </row>
    <row r="493" spans="1:14" ht="16.2">
      <c r="A493" s="70"/>
      <c r="B493" s="575"/>
      <c r="C493" s="25"/>
      <c r="D493" s="25"/>
      <c r="F493" s="8"/>
      <c r="G493" s="13"/>
      <c r="H493" s="13"/>
      <c r="I493" s="13"/>
      <c r="J493" s="32"/>
      <c r="K493" s="13"/>
      <c r="L493" s="32"/>
      <c r="M493" s="13"/>
      <c r="N493" s="13"/>
    </row>
    <row r="494" spans="1:14" ht="16.2">
      <c r="A494" s="70"/>
      <c r="B494" s="575"/>
      <c r="C494" s="25"/>
      <c r="D494" s="25"/>
      <c r="F494" s="8"/>
      <c r="G494" s="13"/>
      <c r="H494" s="13"/>
      <c r="I494" s="13"/>
      <c r="J494" s="32"/>
      <c r="K494" s="13"/>
      <c r="L494" s="32"/>
      <c r="M494" s="13"/>
      <c r="N494" s="13"/>
    </row>
    <row r="495" spans="1:14" ht="16.2">
      <c r="A495" s="70"/>
      <c r="B495" s="575"/>
      <c r="C495" s="25"/>
      <c r="D495" s="25"/>
      <c r="F495" s="8"/>
      <c r="G495" s="13"/>
      <c r="H495" s="13"/>
      <c r="I495" s="13"/>
      <c r="J495" s="32"/>
      <c r="K495" s="13"/>
      <c r="L495" s="32"/>
      <c r="M495" s="13"/>
      <c r="N495" s="13"/>
    </row>
    <row r="496" spans="1:14" ht="16.2">
      <c r="A496" s="70"/>
      <c r="B496" s="575"/>
      <c r="C496" s="25"/>
      <c r="D496" s="25"/>
      <c r="F496" s="8"/>
      <c r="G496" s="13"/>
      <c r="H496" s="13"/>
      <c r="I496" s="13"/>
      <c r="J496" s="32"/>
      <c r="K496" s="13"/>
      <c r="L496" s="32"/>
      <c r="M496" s="13"/>
      <c r="N496" s="13"/>
    </row>
    <row r="497" spans="1:14" ht="16.2">
      <c r="A497" s="70"/>
      <c r="B497" s="575"/>
      <c r="C497" s="25"/>
      <c r="D497" s="25"/>
      <c r="F497" s="8"/>
      <c r="G497" s="13"/>
      <c r="H497" s="13"/>
      <c r="I497" s="13"/>
      <c r="J497" s="32"/>
      <c r="K497" s="13"/>
      <c r="L497" s="32"/>
      <c r="M497" s="13"/>
      <c r="N497" s="13"/>
    </row>
    <row r="498" spans="1:14" ht="16.2">
      <c r="A498" s="70"/>
      <c r="B498" s="575"/>
      <c r="C498" s="25"/>
      <c r="D498" s="25"/>
      <c r="F498" s="8"/>
      <c r="G498" s="13"/>
      <c r="H498" s="13"/>
      <c r="I498" s="13"/>
      <c r="J498" s="32"/>
      <c r="K498" s="13"/>
      <c r="L498" s="32"/>
      <c r="M498" s="13"/>
      <c r="N498" s="13"/>
    </row>
    <row r="499" spans="1:14" ht="16.2">
      <c r="A499" s="70"/>
      <c r="B499" s="575"/>
      <c r="C499" s="25"/>
      <c r="D499" s="25"/>
      <c r="F499" s="8"/>
      <c r="G499" s="13"/>
      <c r="H499" s="13"/>
      <c r="I499" s="13"/>
      <c r="J499" s="32"/>
      <c r="K499" s="13"/>
      <c r="L499" s="32"/>
      <c r="M499" s="13"/>
      <c r="N499" s="13"/>
    </row>
    <row r="500" spans="1:14" ht="16.2">
      <c r="A500" s="70"/>
      <c r="B500" s="575"/>
      <c r="C500" s="25"/>
      <c r="D500" s="25"/>
      <c r="F500" s="8"/>
      <c r="G500" s="13"/>
      <c r="H500" s="13"/>
      <c r="I500" s="13"/>
      <c r="J500" s="32"/>
      <c r="K500" s="13"/>
      <c r="L500" s="32"/>
      <c r="M500" s="13"/>
      <c r="N500" s="13"/>
    </row>
    <row r="501" spans="1:14" ht="16.2">
      <c r="A501" s="70"/>
      <c r="B501" s="575"/>
      <c r="C501" s="25"/>
      <c r="D501" s="25"/>
      <c r="F501" s="8"/>
      <c r="G501" s="13"/>
      <c r="H501" s="13"/>
      <c r="I501" s="13"/>
      <c r="J501" s="32"/>
      <c r="K501" s="13"/>
      <c r="L501" s="32"/>
      <c r="M501" s="13"/>
      <c r="N501" s="13"/>
    </row>
  </sheetData>
  <autoFilter ref="C10:N133"/>
  <mergeCells count="17">
    <mergeCell ref="N7:N8"/>
    <mergeCell ref="E7:E8"/>
    <mergeCell ref="A7:A8"/>
    <mergeCell ref="B7:B8"/>
    <mergeCell ref="D7:D8"/>
    <mergeCell ref="J7:K7"/>
    <mergeCell ref="L7:M7"/>
    <mergeCell ref="C7:C8"/>
    <mergeCell ref="G7:G8"/>
    <mergeCell ref="F7:F8"/>
    <mergeCell ref="H7:I7"/>
    <mergeCell ref="F5:M5"/>
    <mergeCell ref="A1:C1"/>
    <mergeCell ref="F1:M1"/>
    <mergeCell ref="A3:C3"/>
    <mergeCell ref="F3:M3"/>
    <mergeCell ref="A5:C5"/>
  </mergeCells>
  <printOptions horizontalCentered="1"/>
  <pageMargins left="0" right="0" top="0.4" bottom="0.39370078740157499" header="0.43307086614173201" footer="0.196850393700787"/>
  <pageSetup paperSize="9" scale="58" orientation="landscape" cellComments="asDisplayed" useFirstPageNumber="1" r:id="rId1"/>
  <headerFooter alignWithMargins="0"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635"/>
  <sheetViews>
    <sheetView view="pageBreakPreview" zoomScale="70" zoomScaleNormal="80" zoomScaleSheetLayoutView="70" workbookViewId="0">
      <selection activeCell="D2" sqref="D1:D1048576"/>
    </sheetView>
  </sheetViews>
  <sheetFormatPr defaultColWidth="9.109375" defaultRowHeight="16.2"/>
  <cols>
    <col min="1" max="1" width="5.6640625" style="82" customWidth="1"/>
    <col min="2" max="2" width="10.5546875" style="428" hidden="1" customWidth="1"/>
    <col min="3" max="3" width="71.109375" style="63" customWidth="1"/>
    <col min="4" max="4" width="8.6640625" style="80" customWidth="1"/>
    <col min="5" max="5" width="8.6640625" style="42" customWidth="1"/>
    <col min="6" max="6" width="8.6640625" style="81" customWidth="1"/>
    <col min="7" max="7" width="9.5546875" style="72" bestFit="1" customWidth="1"/>
    <col min="8" max="8" width="12.6640625" style="72" customWidth="1"/>
    <col min="9" max="9" width="15" style="72" bestFit="1" customWidth="1"/>
    <col min="10" max="10" width="12.6640625" style="83" customWidth="1"/>
    <col min="11" max="11" width="13.44140625" style="72" bestFit="1" customWidth="1"/>
    <col min="12" max="12" width="12.6640625" style="83" customWidth="1"/>
    <col min="13" max="13" width="12.6640625" style="72" customWidth="1"/>
    <col min="14" max="14" width="14.6640625" style="81" customWidth="1"/>
    <col min="15" max="15" width="9.33203125" style="169" customWidth="1"/>
    <col min="16" max="16" width="12.88671875" style="72" hidden="1" customWidth="1"/>
    <col min="17" max="17" width="12.5546875" style="72" hidden="1" customWidth="1"/>
    <col min="18" max="18" width="11" style="72" hidden="1" customWidth="1"/>
    <col min="19" max="19" width="11.88671875" style="72" bestFit="1" customWidth="1"/>
    <col min="20" max="20" width="13.5546875" style="72" bestFit="1" customWidth="1"/>
    <col min="21" max="16384" width="9.109375" style="72"/>
  </cols>
  <sheetData>
    <row r="1" spans="1:17" s="163" customFormat="1" ht="48" customHeight="1">
      <c r="A1" s="902" t="str">
        <f>თავფურცელ!A8</f>
        <v>ქ.თელავში, აღმაშენებლის გამზ. #15ა - ში მდებარე ბენზინგასამართი სადგურის საოფისე შენობის რეკონსტრუქცია</v>
      </c>
      <c r="B1" s="902"/>
      <c r="C1" s="902"/>
      <c r="E1" s="139"/>
      <c r="F1" s="891" t="str">
        <f>თავფურცელ!A9</f>
        <v>Petrol Station office building renovation, located at Agmashenebeli ave. # 15a., Telavi city, Georgia</v>
      </c>
      <c r="G1" s="891"/>
      <c r="H1" s="891"/>
      <c r="I1" s="891"/>
      <c r="J1" s="891"/>
      <c r="K1" s="891"/>
      <c r="L1" s="891"/>
      <c r="M1" s="891"/>
      <c r="N1" s="149"/>
    </row>
    <row r="2" spans="1:17" s="150" customFormat="1" ht="4.95" customHeight="1">
      <c r="A2" s="153"/>
      <c r="B2" s="417"/>
      <c r="E2" s="137"/>
      <c r="F2" s="35"/>
      <c r="G2" s="35"/>
    </row>
    <row r="3" spans="1:17" s="164" customFormat="1" ht="18" customHeight="1">
      <c r="A3" s="892" t="s">
        <v>68</v>
      </c>
      <c r="B3" s="892"/>
      <c r="C3" s="892"/>
      <c r="D3" s="490"/>
      <c r="E3" s="491"/>
      <c r="F3" s="893" t="s">
        <v>149</v>
      </c>
      <c r="G3" s="893"/>
      <c r="H3" s="893"/>
      <c r="I3" s="893"/>
      <c r="J3" s="893"/>
      <c r="K3" s="893"/>
      <c r="L3" s="893"/>
      <c r="M3" s="893"/>
      <c r="N3" s="151"/>
      <c r="O3" s="150"/>
      <c r="P3" s="151"/>
      <c r="Q3" s="151"/>
    </row>
    <row r="4" spans="1:17" s="150" customFormat="1" ht="4.95" customHeight="1">
      <c r="A4" s="492"/>
      <c r="B4" s="493"/>
      <c r="C4" s="494"/>
      <c r="D4" s="494"/>
      <c r="E4" s="495"/>
      <c r="F4" s="494"/>
      <c r="G4" s="494"/>
      <c r="H4" s="494"/>
      <c r="I4" s="494"/>
      <c r="J4" s="494"/>
      <c r="K4" s="494"/>
      <c r="L4" s="494"/>
      <c r="M4" s="494"/>
    </row>
    <row r="5" spans="1:17" s="165" customFormat="1" ht="18" customHeight="1">
      <c r="A5" s="892" t="s">
        <v>244</v>
      </c>
      <c r="B5" s="892"/>
      <c r="C5" s="892"/>
      <c r="D5" s="496"/>
      <c r="E5" s="497"/>
      <c r="F5" s="893" t="s">
        <v>245</v>
      </c>
      <c r="G5" s="893"/>
      <c r="H5" s="893"/>
      <c r="I5" s="893"/>
      <c r="J5" s="893"/>
      <c r="K5" s="893"/>
      <c r="L5" s="893"/>
      <c r="M5" s="893"/>
      <c r="N5" s="152"/>
      <c r="O5" s="150"/>
      <c r="P5" s="152"/>
      <c r="Q5" s="152"/>
    </row>
    <row r="6" spans="1:17" s="142" customFormat="1" ht="29.4" customHeight="1" thickBot="1">
      <c r="A6" s="96"/>
      <c r="B6" s="418"/>
      <c r="C6" s="93"/>
      <c r="D6" s="96"/>
      <c r="E6" s="140"/>
      <c r="F6" s="93"/>
      <c r="G6" s="93"/>
      <c r="H6" s="93"/>
      <c r="I6" s="93"/>
      <c r="J6" s="136"/>
      <c r="K6" s="93"/>
      <c r="L6" s="136"/>
      <c r="M6" s="93"/>
      <c r="N6" s="93"/>
      <c r="O6" s="168"/>
    </row>
    <row r="7" spans="1:17" s="77" customFormat="1" ht="54" customHeight="1">
      <c r="A7" s="894" t="s">
        <v>1</v>
      </c>
      <c r="B7" s="896" t="s">
        <v>189</v>
      </c>
      <c r="C7" s="898" t="s">
        <v>325</v>
      </c>
      <c r="D7" s="900" t="s">
        <v>0</v>
      </c>
      <c r="E7" s="905" t="s">
        <v>141</v>
      </c>
      <c r="F7" s="900" t="s">
        <v>170</v>
      </c>
      <c r="G7" s="900" t="s">
        <v>171</v>
      </c>
      <c r="H7" s="900" t="s">
        <v>172</v>
      </c>
      <c r="I7" s="900"/>
      <c r="J7" s="900" t="s">
        <v>173</v>
      </c>
      <c r="K7" s="900"/>
      <c r="L7" s="900" t="s">
        <v>174</v>
      </c>
      <c r="M7" s="900"/>
      <c r="N7" s="903" t="s">
        <v>175</v>
      </c>
    </row>
    <row r="8" spans="1:17" s="77" customFormat="1" ht="30" customHeight="1">
      <c r="A8" s="895"/>
      <c r="B8" s="897"/>
      <c r="C8" s="899"/>
      <c r="D8" s="901"/>
      <c r="E8" s="906"/>
      <c r="F8" s="901"/>
      <c r="G8" s="901"/>
      <c r="H8" s="365" t="s">
        <v>176</v>
      </c>
      <c r="I8" s="754" t="s">
        <v>177</v>
      </c>
      <c r="J8" s="365" t="s">
        <v>176</v>
      </c>
      <c r="K8" s="754" t="s">
        <v>177</v>
      </c>
      <c r="L8" s="365" t="s">
        <v>176</v>
      </c>
      <c r="M8" s="754" t="s">
        <v>177</v>
      </c>
      <c r="N8" s="904"/>
      <c r="O8" s="78"/>
    </row>
    <row r="9" spans="1:17" s="79" customFormat="1" ht="14.4" customHeight="1">
      <c r="A9" s="252">
        <v>1</v>
      </c>
      <c r="B9" s="419">
        <v>2</v>
      </c>
      <c r="C9" s="670">
        <v>3</v>
      </c>
      <c r="D9" s="253">
        <v>4</v>
      </c>
      <c r="E9" s="498">
        <v>4</v>
      </c>
      <c r="F9" s="498">
        <v>5</v>
      </c>
      <c r="G9" s="498">
        <v>6</v>
      </c>
      <c r="H9" s="498">
        <v>7</v>
      </c>
      <c r="I9" s="498">
        <v>8</v>
      </c>
      <c r="J9" s="498">
        <v>9</v>
      </c>
      <c r="K9" s="498">
        <v>10</v>
      </c>
      <c r="L9" s="498">
        <v>11</v>
      </c>
      <c r="M9" s="498">
        <v>12</v>
      </c>
      <c r="N9" s="499">
        <v>13</v>
      </c>
    </row>
    <row r="10" spans="1:17" s="42" customFormat="1" ht="21" customHeight="1">
      <c r="A10" s="463"/>
      <c r="B10" s="578"/>
      <c r="C10" s="660" t="s">
        <v>414</v>
      </c>
      <c r="D10" s="464"/>
      <c r="E10" s="600"/>
      <c r="F10" s="601"/>
      <c r="G10" s="600"/>
      <c r="H10" s="602"/>
      <c r="I10" s="602"/>
      <c r="J10" s="602"/>
      <c r="K10" s="602"/>
      <c r="L10" s="602"/>
      <c r="M10" s="602"/>
      <c r="N10" s="603"/>
      <c r="O10" s="272"/>
      <c r="P10" s="186"/>
    </row>
    <row r="11" spans="1:17" ht="21" customHeight="1">
      <c r="A11" s="117">
        <v>1</v>
      </c>
      <c r="B11" s="699" t="s">
        <v>210</v>
      </c>
      <c r="C11" s="658" t="s">
        <v>415</v>
      </c>
      <c r="D11" s="91" t="s">
        <v>207</v>
      </c>
      <c r="E11" s="517" t="s">
        <v>287</v>
      </c>
      <c r="F11" s="375"/>
      <c r="G11" s="773">
        <f>6+8.4</f>
        <v>14.4</v>
      </c>
      <c r="H11" s="604"/>
      <c r="I11" s="604"/>
      <c r="J11" s="605"/>
      <c r="K11" s="604"/>
      <c r="L11" s="604"/>
      <c r="M11" s="604"/>
      <c r="N11" s="606"/>
      <c r="O11" s="274"/>
      <c r="P11" s="454"/>
    </row>
    <row r="12" spans="1:17" ht="19.2">
      <c r="A12" s="117"/>
      <c r="B12" s="699"/>
      <c r="C12" s="659" t="s">
        <v>310</v>
      </c>
      <c r="D12" s="41" t="s">
        <v>137</v>
      </c>
      <c r="E12" s="375" t="s">
        <v>288</v>
      </c>
      <c r="F12" s="607">
        <v>1</v>
      </c>
      <c r="G12" s="604">
        <f>F12*G11</f>
        <v>14.4</v>
      </c>
      <c r="H12" s="604"/>
      <c r="I12" s="604"/>
      <c r="J12" s="605">
        <v>0</v>
      </c>
      <c r="K12" s="604">
        <f>J12*G12</f>
        <v>0</v>
      </c>
      <c r="L12" s="604"/>
      <c r="M12" s="604"/>
      <c r="N12" s="606">
        <f>M12+K12+I12</f>
        <v>0</v>
      </c>
      <c r="O12" s="274"/>
      <c r="P12" s="454">
        <v>31.25</v>
      </c>
    </row>
    <row r="13" spans="1:17" ht="36" customHeight="1">
      <c r="A13" s="117">
        <f>A11+1</f>
        <v>2</v>
      </c>
      <c r="B13" s="699" t="s">
        <v>430</v>
      </c>
      <c r="C13" s="658" t="s">
        <v>426</v>
      </c>
      <c r="D13" s="658" t="s">
        <v>456</v>
      </c>
      <c r="E13" s="517" t="s">
        <v>145</v>
      </c>
      <c r="F13" s="375"/>
      <c r="G13" s="773">
        <f>G11*1.85</f>
        <v>26.64</v>
      </c>
      <c r="H13" s="604"/>
      <c r="I13" s="604"/>
      <c r="J13" s="605"/>
      <c r="K13" s="604"/>
      <c r="L13" s="604"/>
      <c r="M13" s="604"/>
      <c r="N13" s="606"/>
      <c r="O13" s="274"/>
      <c r="P13" s="454"/>
    </row>
    <row r="14" spans="1:17" ht="18" customHeight="1">
      <c r="A14" s="117"/>
      <c r="B14" s="700"/>
      <c r="C14" s="659" t="s">
        <v>333</v>
      </c>
      <c r="D14" s="659" t="s">
        <v>456</v>
      </c>
      <c r="E14" s="375" t="s">
        <v>145</v>
      </c>
      <c r="F14" s="607">
        <v>1</v>
      </c>
      <c r="G14" s="604">
        <f>G13</f>
        <v>26.64</v>
      </c>
      <c r="H14" s="604"/>
      <c r="I14" s="604"/>
      <c r="J14" s="605"/>
      <c r="K14" s="604"/>
      <c r="L14" s="604">
        <v>0</v>
      </c>
      <c r="M14" s="604">
        <f>L14*G14</f>
        <v>0</v>
      </c>
      <c r="N14" s="606">
        <f>M14+K14+I14</f>
        <v>0</v>
      </c>
      <c r="O14" s="274"/>
      <c r="P14" s="454"/>
    </row>
    <row r="15" spans="1:17" s="54" customFormat="1" ht="36" customHeight="1">
      <c r="A15" s="117">
        <f>A13+1</f>
        <v>3</v>
      </c>
      <c r="B15" s="701" t="s">
        <v>246</v>
      </c>
      <c r="C15" s="682" t="s">
        <v>425</v>
      </c>
      <c r="D15" s="91" t="s">
        <v>207</v>
      </c>
      <c r="E15" s="517" t="s">
        <v>287</v>
      </c>
      <c r="F15" s="608"/>
      <c r="G15" s="774">
        <v>1.2</v>
      </c>
      <c r="H15" s="604"/>
      <c r="I15" s="604"/>
      <c r="J15" s="605"/>
      <c r="K15" s="604"/>
      <c r="L15" s="604"/>
      <c r="M15" s="604"/>
      <c r="N15" s="606"/>
      <c r="O15" s="271"/>
      <c r="P15" s="185"/>
    </row>
    <row r="16" spans="1:17" s="45" customFormat="1" ht="17.25" customHeight="1">
      <c r="A16" s="117"/>
      <c r="B16" s="701"/>
      <c r="C16" s="659" t="s">
        <v>310</v>
      </c>
      <c r="D16" s="41" t="s">
        <v>137</v>
      </c>
      <c r="E16" s="375" t="s">
        <v>288</v>
      </c>
      <c r="F16" s="609">
        <v>1</v>
      </c>
      <c r="G16" s="604">
        <f>F16*G15</f>
        <v>1.2</v>
      </c>
      <c r="H16" s="604"/>
      <c r="I16" s="604"/>
      <c r="J16" s="605">
        <v>0</v>
      </c>
      <c r="K16" s="604">
        <f>J16*G16</f>
        <v>0</v>
      </c>
      <c r="L16" s="604"/>
      <c r="M16" s="604"/>
      <c r="N16" s="606">
        <f>M16+K16+I16</f>
        <v>0</v>
      </c>
      <c r="O16" s="143"/>
      <c r="P16" s="184"/>
    </row>
    <row r="17" spans="1:16" s="45" customFormat="1" ht="17.25" customHeight="1">
      <c r="A17" s="117"/>
      <c r="B17" s="702" t="s">
        <v>248</v>
      </c>
      <c r="C17" s="681" t="s">
        <v>417</v>
      </c>
      <c r="D17" s="531" t="s">
        <v>249</v>
      </c>
      <c r="E17" s="375" t="s">
        <v>288</v>
      </c>
      <c r="F17" s="521">
        <v>1.1000000000000001</v>
      </c>
      <c r="G17" s="604">
        <f>F17*G15</f>
        <v>1.32</v>
      </c>
      <c r="H17" s="604">
        <v>0</v>
      </c>
      <c r="I17" s="604">
        <f>H17*G17</f>
        <v>0</v>
      </c>
      <c r="J17" s="605"/>
      <c r="K17" s="604"/>
      <c r="L17" s="604"/>
      <c r="M17" s="604"/>
      <c r="N17" s="606">
        <f>M17+K17+I17</f>
        <v>0</v>
      </c>
      <c r="O17" s="143"/>
      <c r="P17" s="184"/>
    </row>
    <row r="18" spans="1:16" s="45" customFormat="1" ht="36" customHeight="1">
      <c r="A18" s="117">
        <f>A15+1</f>
        <v>4</v>
      </c>
      <c r="B18" s="703" t="s">
        <v>250</v>
      </c>
      <c r="C18" s="665" t="s">
        <v>427</v>
      </c>
      <c r="D18" s="530" t="s">
        <v>247</v>
      </c>
      <c r="E18" s="517" t="s">
        <v>287</v>
      </c>
      <c r="F18" s="608"/>
      <c r="G18" s="774">
        <v>4.2</v>
      </c>
      <c r="H18" s="604"/>
      <c r="I18" s="604"/>
      <c r="J18" s="605"/>
      <c r="K18" s="604"/>
      <c r="L18" s="604"/>
      <c r="M18" s="604"/>
      <c r="N18" s="606"/>
      <c r="O18" s="143"/>
      <c r="P18" s="184"/>
    </row>
    <row r="19" spans="1:16" s="45" customFormat="1" ht="17.25" customHeight="1">
      <c r="A19" s="117"/>
      <c r="B19" s="704"/>
      <c r="C19" s="659" t="s">
        <v>310</v>
      </c>
      <c r="D19" s="532" t="s">
        <v>249</v>
      </c>
      <c r="E19" s="375" t="s">
        <v>288</v>
      </c>
      <c r="F19" s="609">
        <v>1</v>
      </c>
      <c r="G19" s="610">
        <f>F19*G18</f>
        <v>4.2</v>
      </c>
      <c r="H19" s="604"/>
      <c r="I19" s="604"/>
      <c r="J19" s="605">
        <v>0</v>
      </c>
      <c r="K19" s="604">
        <f>J19*G19</f>
        <v>0</v>
      </c>
      <c r="L19" s="604"/>
      <c r="M19" s="604"/>
      <c r="N19" s="606">
        <f>M19+K19+I19</f>
        <v>0</v>
      </c>
      <c r="O19" s="143"/>
      <c r="P19" s="184"/>
    </row>
    <row r="20" spans="1:16" s="45" customFormat="1" ht="17.25" customHeight="1">
      <c r="A20" s="117"/>
      <c r="B20" s="701" t="s">
        <v>251</v>
      </c>
      <c r="C20" s="681" t="s">
        <v>418</v>
      </c>
      <c r="D20" s="532" t="s">
        <v>249</v>
      </c>
      <c r="E20" s="375" t="s">
        <v>288</v>
      </c>
      <c r="F20" s="611">
        <v>1.1000000000000001</v>
      </c>
      <c r="G20" s="610">
        <f>F20*G18</f>
        <v>4.620000000000001</v>
      </c>
      <c r="H20" s="604">
        <v>0</v>
      </c>
      <c r="I20" s="604">
        <f t="shared" ref="I20:I21" si="0">H20*G20</f>
        <v>0</v>
      </c>
      <c r="J20" s="605"/>
      <c r="K20" s="604"/>
      <c r="L20" s="604"/>
      <c r="M20" s="604"/>
      <c r="N20" s="606">
        <f t="shared" ref="N20:N21" si="1">M20+K20+I20</f>
        <v>0</v>
      </c>
      <c r="O20" s="143"/>
      <c r="P20" s="184"/>
    </row>
    <row r="21" spans="1:16" s="45" customFormat="1" ht="20.25" customHeight="1">
      <c r="A21" s="117"/>
      <c r="B21" s="701"/>
      <c r="C21" s="681" t="s">
        <v>419</v>
      </c>
      <c r="D21" s="719" t="s">
        <v>20</v>
      </c>
      <c r="E21" s="444" t="s">
        <v>144</v>
      </c>
      <c r="F21" s="612">
        <v>1</v>
      </c>
      <c r="G21" s="613">
        <v>12</v>
      </c>
      <c r="H21" s="604">
        <v>0</v>
      </c>
      <c r="I21" s="604">
        <f t="shared" si="0"/>
        <v>0</v>
      </c>
      <c r="J21" s="605"/>
      <c r="K21" s="604"/>
      <c r="L21" s="604"/>
      <c r="M21" s="604"/>
      <c r="N21" s="606">
        <f t="shared" si="1"/>
        <v>0</v>
      </c>
      <c r="O21" s="534"/>
      <c r="P21" s="184"/>
    </row>
    <row r="22" spans="1:16" s="42" customFormat="1" ht="21" customHeight="1">
      <c r="A22" s="463"/>
      <c r="B22" s="705"/>
      <c r="C22" s="660" t="s">
        <v>286</v>
      </c>
      <c r="D22" s="464"/>
      <c r="E22" s="600"/>
      <c r="F22" s="601"/>
      <c r="G22" s="600"/>
      <c r="H22" s="602"/>
      <c r="I22" s="602"/>
      <c r="J22" s="602"/>
      <c r="K22" s="602"/>
      <c r="L22" s="602"/>
      <c r="M22" s="602"/>
      <c r="N22" s="603"/>
      <c r="O22" s="272"/>
      <c r="P22" s="186"/>
    </row>
    <row r="23" spans="1:16" s="45" customFormat="1" ht="21" customHeight="1">
      <c r="A23" s="117">
        <f>A18+1</f>
        <v>5</v>
      </c>
      <c r="B23" s="706" t="s">
        <v>267</v>
      </c>
      <c r="C23" s="673" t="s">
        <v>286</v>
      </c>
      <c r="D23" s="634" t="s">
        <v>25</v>
      </c>
      <c r="E23" s="633" t="s">
        <v>141</v>
      </c>
      <c r="F23" s="614"/>
      <c r="G23" s="615">
        <f>SUM(G26:G27)</f>
        <v>11</v>
      </c>
      <c r="H23" s="616"/>
      <c r="I23" s="604"/>
      <c r="J23" s="605"/>
      <c r="K23" s="604"/>
      <c r="L23" s="604"/>
      <c r="M23" s="604"/>
      <c r="N23" s="606"/>
      <c r="O23" s="534"/>
      <c r="P23" s="184"/>
    </row>
    <row r="24" spans="1:16" s="45" customFormat="1" ht="18" customHeight="1">
      <c r="A24" s="117"/>
      <c r="B24" s="706"/>
      <c r="C24" s="632" t="s">
        <v>310</v>
      </c>
      <c r="D24" s="548" t="str">
        <f>D23</f>
        <v>ცალი</v>
      </c>
      <c r="E24" s="444" t="s">
        <v>141</v>
      </c>
      <c r="F24" s="617">
        <f>6/10</f>
        <v>0.6</v>
      </c>
      <c r="G24" s="618">
        <f>F24*G23</f>
        <v>6.6</v>
      </c>
      <c r="H24" s="604"/>
      <c r="I24" s="604"/>
      <c r="J24" s="605">
        <v>0</v>
      </c>
      <c r="K24" s="604">
        <f>J24*G24</f>
        <v>0</v>
      </c>
      <c r="L24" s="604"/>
      <c r="M24" s="604"/>
      <c r="N24" s="606">
        <f>M24+K24+I24</f>
        <v>0</v>
      </c>
      <c r="O24" s="534"/>
      <c r="P24" s="184"/>
    </row>
    <row r="25" spans="1:16" s="45" customFormat="1" ht="18" customHeight="1">
      <c r="A25" s="117"/>
      <c r="B25" s="706"/>
      <c r="C25" s="695" t="s">
        <v>416</v>
      </c>
      <c r="D25" s="732" t="s">
        <v>290</v>
      </c>
      <c r="E25" s="444" t="s">
        <v>141</v>
      </c>
      <c r="F25" s="617">
        <f>0.5/10</f>
        <v>0.05</v>
      </c>
      <c r="G25" s="618">
        <f>F25*G23</f>
        <v>0.55000000000000004</v>
      </c>
      <c r="H25" s="616"/>
      <c r="I25" s="604"/>
      <c r="J25" s="605"/>
      <c r="K25" s="604"/>
      <c r="L25" s="604"/>
      <c r="M25" s="604"/>
      <c r="N25" s="606"/>
      <c r="O25" s="534"/>
      <c r="P25" s="184"/>
    </row>
    <row r="26" spans="1:16" s="45" customFormat="1" ht="18" customHeight="1">
      <c r="A26" s="117"/>
      <c r="B26" s="706"/>
      <c r="C26" s="696" t="s">
        <v>420</v>
      </c>
      <c r="D26" s="549" t="s">
        <v>25</v>
      </c>
      <c r="E26" s="444" t="s">
        <v>141</v>
      </c>
      <c r="F26" s="617">
        <f>1</f>
        <v>1</v>
      </c>
      <c r="G26" s="618">
        <v>10</v>
      </c>
      <c r="H26" s="616">
        <v>0</v>
      </c>
      <c r="I26" s="604">
        <f>H26*G26</f>
        <v>0</v>
      </c>
      <c r="J26" s="605"/>
      <c r="K26" s="604"/>
      <c r="L26" s="604"/>
      <c r="M26" s="604"/>
      <c r="N26" s="606">
        <f>M26+K26+I26</f>
        <v>0</v>
      </c>
      <c r="O26" s="534"/>
      <c r="P26" s="184"/>
    </row>
    <row r="27" spans="1:16" s="45" customFormat="1" ht="18" customHeight="1">
      <c r="A27" s="117"/>
      <c r="B27" s="706"/>
      <c r="C27" s="696" t="s">
        <v>421</v>
      </c>
      <c r="D27" s="549" t="s">
        <v>25</v>
      </c>
      <c r="E27" s="444" t="s">
        <v>141</v>
      </c>
      <c r="F27" s="617">
        <f>1</f>
        <v>1</v>
      </c>
      <c r="G27" s="618">
        <v>1</v>
      </c>
      <c r="H27" s="616">
        <v>0</v>
      </c>
      <c r="I27" s="604">
        <f>H27*G27</f>
        <v>0</v>
      </c>
      <c r="J27" s="605"/>
      <c r="K27" s="604"/>
      <c r="L27" s="604"/>
      <c r="M27" s="604"/>
      <c r="N27" s="606">
        <f>M27+K27+I27</f>
        <v>0</v>
      </c>
      <c r="O27" s="534"/>
      <c r="P27" s="184"/>
    </row>
    <row r="28" spans="1:16" s="45" customFormat="1" ht="18" customHeight="1">
      <c r="A28" s="117"/>
      <c r="B28" s="707"/>
      <c r="C28" s="697" t="s">
        <v>422</v>
      </c>
      <c r="D28" s="549" t="s">
        <v>25</v>
      </c>
      <c r="E28" s="444" t="s">
        <v>141</v>
      </c>
      <c r="F28" s="617">
        <f>1</f>
        <v>1</v>
      </c>
      <c r="G28" s="618">
        <v>1</v>
      </c>
      <c r="H28" s="616">
        <v>0</v>
      </c>
      <c r="I28" s="604">
        <f t="shared" ref="I28:I29" si="2">H28*G28</f>
        <v>0</v>
      </c>
      <c r="J28" s="605"/>
      <c r="K28" s="604"/>
      <c r="L28" s="604"/>
      <c r="M28" s="604"/>
      <c r="N28" s="606">
        <f t="shared" ref="N28:N29" si="3">M28+K28+I28</f>
        <v>0</v>
      </c>
      <c r="O28" s="534"/>
      <c r="P28" s="184"/>
    </row>
    <row r="29" spans="1:16" s="45" customFormat="1" ht="18.75" customHeight="1">
      <c r="A29" s="117"/>
      <c r="B29" s="707"/>
      <c r="C29" s="632" t="s">
        <v>423</v>
      </c>
      <c r="D29" s="549" t="s">
        <v>25</v>
      </c>
      <c r="E29" s="444" t="s">
        <v>141</v>
      </c>
      <c r="F29" s="617">
        <f>1</f>
        <v>1</v>
      </c>
      <c r="G29" s="618">
        <v>18</v>
      </c>
      <c r="H29" s="616">
        <v>0</v>
      </c>
      <c r="I29" s="604">
        <f t="shared" si="2"/>
        <v>0</v>
      </c>
      <c r="J29" s="605"/>
      <c r="K29" s="604"/>
      <c r="L29" s="604"/>
      <c r="M29" s="604"/>
      <c r="N29" s="606">
        <f t="shared" si="3"/>
        <v>0</v>
      </c>
      <c r="O29" s="534"/>
      <c r="P29" s="184"/>
    </row>
    <row r="30" spans="1:16" s="45" customFormat="1" ht="18" customHeight="1">
      <c r="A30" s="117"/>
      <c r="B30" s="708"/>
      <c r="C30" s="632" t="s">
        <v>313</v>
      </c>
      <c r="D30" s="548" t="s">
        <v>2</v>
      </c>
      <c r="E30" s="222" t="s">
        <v>169</v>
      </c>
      <c r="F30" s="619">
        <f>10.8/10</f>
        <v>1.08</v>
      </c>
      <c r="G30" s="618">
        <f>G23*F30</f>
        <v>11.88</v>
      </c>
      <c r="H30" s="616">
        <v>0</v>
      </c>
      <c r="I30" s="604">
        <f>H30*G30</f>
        <v>0</v>
      </c>
      <c r="J30" s="605"/>
      <c r="K30" s="604"/>
      <c r="L30" s="604"/>
      <c r="M30" s="604"/>
      <c r="N30" s="606">
        <f>M30+K30+I30</f>
        <v>0</v>
      </c>
      <c r="O30" s="534"/>
      <c r="P30" s="184"/>
    </row>
    <row r="31" spans="1:16" s="45" customFormat="1" ht="36" customHeight="1">
      <c r="A31" s="117">
        <f>A23+1</f>
        <v>6</v>
      </c>
      <c r="B31" s="698" t="s">
        <v>429</v>
      </c>
      <c r="C31" s="673" t="s">
        <v>289</v>
      </c>
      <c r="D31" s="530" t="s">
        <v>7</v>
      </c>
      <c r="E31" s="633" t="s">
        <v>141</v>
      </c>
      <c r="F31" s="620"/>
      <c r="G31" s="775">
        <v>1</v>
      </c>
      <c r="H31" s="604"/>
      <c r="I31" s="604"/>
      <c r="J31" s="605"/>
      <c r="K31" s="604"/>
      <c r="L31" s="604"/>
      <c r="M31" s="604"/>
      <c r="N31" s="606"/>
      <c r="O31" s="534"/>
      <c r="P31" s="184"/>
    </row>
    <row r="32" spans="1:16" s="45" customFormat="1" ht="18" customHeight="1">
      <c r="A32" s="117"/>
      <c r="B32" s="579"/>
      <c r="C32" s="659" t="s">
        <v>310</v>
      </c>
      <c r="D32" s="550" t="str">
        <f>D31</f>
        <v>cali</v>
      </c>
      <c r="E32" s="444" t="s">
        <v>141</v>
      </c>
      <c r="F32" s="521">
        <v>1</v>
      </c>
      <c r="G32" s="621">
        <f>F32*G31</f>
        <v>1</v>
      </c>
      <c r="H32" s="604"/>
      <c r="I32" s="604"/>
      <c r="J32" s="605">
        <v>0</v>
      </c>
      <c r="K32" s="604">
        <f>J32*G32</f>
        <v>0</v>
      </c>
      <c r="L32" s="604"/>
      <c r="M32" s="604"/>
      <c r="N32" s="606">
        <f>M32+K32+I32</f>
        <v>0</v>
      </c>
      <c r="O32" s="534"/>
      <c r="P32" s="184"/>
    </row>
    <row r="33" spans="1:17" s="45" customFormat="1" ht="18" customHeight="1">
      <c r="A33" s="117"/>
      <c r="B33" s="698" t="s">
        <v>428</v>
      </c>
      <c r="C33" s="632" t="s">
        <v>289</v>
      </c>
      <c r="D33" s="30" t="s">
        <v>7</v>
      </c>
      <c r="E33" s="444" t="s">
        <v>141</v>
      </c>
      <c r="F33" s="609">
        <v>1</v>
      </c>
      <c r="G33" s="610">
        <f>F33*G31</f>
        <v>1</v>
      </c>
      <c r="H33" s="604">
        <v>0</v>
      </c>
      <c r="I33" s="604">
        <f t="shared" ref="I33:I34" si="4">H33*G33</f>
        <v>0</v>
      </c>
      <c r="J33" s="605"/>
      <c r="K33" s="604"/>
      <c r="L33" s="604"/>
      <c r="M33" s="604"/>
      <c r="N33" s="606">
        <f t="shared" ref="N33:N34" si="5">M33+K33+I33</f>
        <v>0</v>
      </c>
      <c r="O33" s="534"/>
      <c r="P33" s="184"/>
    </row>
    <row r="34" spans="1:17" s="45" customFormat="1" ht="18" customHeight="1">
      <c r="A34" s="117"/>
      <c r="B34" s="580"/>
      <c r="C34" s="681" t="s">
        <v>313</v>
      </c>
      <c r="D34" s="550" t="s">
        <v>2</v>
      </c>
      <c r="E34" s="444" t="s">
        <v>141</v>
      </c>
      <c r="F34" s="622"/>
      <c r="G34" s="610">
        <f>F34*G31</f>
        <v>0</v>
      </c>
      <c r="H34" s="604">
        <v>0</v>
      </c>
      <c r="I34" s="604">
        <f t="shared" si="4"/>
        <v>0</v>
      </c>
      <c r="J34" s="605"/>
      <c r="K34" s="604"/>
      <c r="L34" s="604"/>
      <c r="M34" s="604"/>
      <c r="N34" s="606">
        <f t="shared" si="5"/>
        <v>0</v>
      </c>
      <c r="O34" s="534"/>
      <c r="P34" s="184"/>
    </row>
    <row r="35" spans="1:17">
      <c r="A35" s="117"/>
      <c r="B35" s="328"/>
      <c r="C35" s="659"/>
      <c r="D35" s="41"/>
      <c r="E35" s="375"/>
      <c r="F35" s="623"/>
      <c r="G35" s="604"/>
      <c r="H35" s="604"/>
      <c r="I35" s="604"/>
      <c r="J35" s="604"/>
      <c r="K35" s="604"/>
      <c r="L35" s="604"/>
      <c r="M35" s="604"/>
      <c r="N35" s="606"/>
      <c r="O35" s="274"/>
      <c r="P35" s="184"/>
    </row>
    <row r="36" spans="1:17" s="17" customFormat="1" ht="18" customHeight="1">
      <c r="A36" s="376"/>
      <c r="B36" s="425"/>
      <c r="C36" s="674" t="s">
        <v>395</v>
      </c>
      <c r="D36" s="377"/>
      <c r="E36" s="526"/>
      <c r="F36" s="526"/>
      <c r="G36" s="526"/>
      <c r="H36" s="526"/>
      <c r="I36" s="624">
        <f>SUM(I11:I35)</f>
        <v>0</v>
      </c>
      <c r="J36" s="624"/>
      <c r="K36" s="624">
        <f>SUM(K11:K35)</f>
        <v>0</v>
      </c>
      <c r="L36" s="624"/>
      <c r="M36" s="624">
        <f>SUM(M11:M35)</f>
        <v>0</v>
      </c>
      <c r="N36" s="624">
        <f>SUM(N11:N35)</f>
        <v>0</v>
      </c>
      <c r="O36" s="144"/>
      <c r="P36" s="22"/>
      <c r="Q36" s="16"/>
    </row>
    <row r="37" spans="1:17" s="45" customFormat="1" ht="36" customHeight="1">
      <c r="A37" s="117"/>
      <c r="B37" s="329"/>
      <c r="C37" s="659" t="s">
        <v>424</v>
      </c>
      <c r="D37" s="61">
        <v>0.03</v>
      </c>
      <c r="E37" s="625"/>
      <c r="F37" s="375"/>
      <c r="G37" s="625"/>
      <c r="H37" s="375"/>
      <c r="I37" s="626"/>
      <c r="J37" s="626"/>
      <c r="K37" s="626"/>
      <c r="L37" s="626"/>
      <c r="M37" s="626"/>
      <c r="N37" s="627">
        <f>I36*D37</f>
        <v>0</v>
      </c>
      <c r="O37" s="145"/>
    </row>
    <row r="38" spans="1:17" s="54" customFormat="1" ht="18" customHeight="1">
      <c r="A38" s="117"/>
      <c r="B38" s="329"/>
      <c r="C38" s="658" t="s">
        <v>395</v>
      </c>
      <c r="D38" s="91"/>
      <c r="E38" s="517"/>
      <c r="F38" s="375"/>
      <c r="G38" s="517"/>
      <c r="H38" s="517"/>
      <c r="I38" s="628"/>
      <c r="J38" s="628"/>
      <c r="K38" s="628"/>
      <c r="L38" s="628"/>
      <c r="M38" s="628"/>
      <c r="N38" s="627">
        <f>SUM(N36:N37)</f>
        <v>0</v>
      </c>
      <c r="O38" s="143"/>
    </row>
    <row r="39" spans="1:17" s="45" customFormat="1" ht="36" customHeight="1">
      <c r="A39" s="117"/>
      <c r="B39" s="329"/>
      <c r="C39" s="659" t="s">
        <v>397</v>
      </c>
      <c r="D39" s="61">
        <v>0.08</v>
      </c>
      <c r="E39" s="625"/>
      <c r="F39" s="375"/>
      <c r="G39" s="625"/>
      <c r="H39" s="375"/>
      <c r="I39" s="626"/>
      <c r="J39" s="626"/>
      <c r="K39" s="626"/>
      <c r="L39" s="626"/>
      <c r="M39" s="626"/>
      <c r="N39" s="627">
        <f>N38*D39</f>
        <v>0</v>
      </c>
      <c r="O39" s="145"/>
    </row>
    <row r="40" spans="1:17" s="54" customFormat="1" ht="18" customHeight="1">
      <c r="A40" s="117"/>
      <c r="B40" s="329"/>
      <c r="C40" s="658" t="s">
        <v>395</v>
      </c>
      <c r="D40" s="91"/>
      <c r="E40" s="517"/>
      <c r="F40" s="375"/>
      <c r="G40" s="517"/>
      <c r="H40" s="517"/>
      <c r="I40" s="628"/>
      <c r="J40" s="628"/>
      <c r="K40" s="628"/>
      <c r="L40" s="628"/>
      <c r="M40" s="628"/>
      <c r="N40" s="627">
        <f>SUM(N38:N39)</f>
        <v>0</v>
      </c>
      <c r="O40" s="143"/>
    </row>
    <row r="41" spans="1:17" s="45" customFormat="1" ht="18" customHeight="1">
      <c r="A41" s="117"/>
      <c r="B41" s="329"/>
      <c r="C41" s="659" t="s">
        <v>398</v>
      </c>
      <c r="D41" s="61">
        <v>0.08</v>
      </c>
      <c r="E41" s="625"/>
      <c r="F41" s="375"/>
      <c r="G41" s="625"/>
      <c r="H41" s="375"/>
      <c r="I41" s="626"/>
      <c r="J41" s="626"/>
      <c r="K41" s="626"/>
      <c r="L41" s="626"/>
      <c r="M41" s="626"/>
      <c r="N41" s="627">
        <f>N40*D41</f>
        <v>0</v>
      </c>
      <c r="O41" s="143"/>
    </row>
    <row r="42" spans="1:17" s="101" customFormat="1" ht="21" customHeight="1" thickBot="1">
      <c r="A42" s="380"/>
      <c r="B42" s="426"/>
      <c r="C42" s="683" t="s">
        <v>399</v>
      </c>
      <c r="D42" s="367"/>
      <c r="E42" s="522"/>
      <c r="F42" s="629"/>
      <c r="G42" s="629"/>
      <c r="H42" s="522"/>
      <c r="I42" s="630"/>
      <c r="J42" s="630"/>
      <c r="K42" s="630"/>
      <c r="L42" s="630"/>
      <c r="M42" s="630"/>
      <c r="N42" s="631">
        <f>SUM(N40:N41)</f>
        <v>0</v>
      </c>
      <c r="O42" s="146"/>
    </row>
    <row r="43" spans="1:17">
      <c r="A43" s="81"/>
      <c r="B43" s="427"/>
      <c r="D43" s="72"/>
      <c r="F43" s="43"/>
      <c r="G43" s="42"/>
      <c r="H43" s="42"/>
      <c r="I43" s="42"/>
      <c r="J43" s="256"/>
      <c r="K43" s="42"/>
      <c r="L43" s="256"/>
      <c r="M43" s="42"/>
      <c r="N43" s="43"/>
      <c r="O43" s="278"/>
    </row>
    <row r="44" spans="1:17">
      <c r="A44" s="81"/>
      <c r="B44" s="427"/>
      <c r="D44" s="72"/>
      <c r="F44" s="43"/>
      <c r="G44" s="42"/>
      <c r="H44" s="42"/>
      <c r="I44" s="42"/>
      <c r="J44" s="256"/>
      <c r="K44" s="42"/>
      <c r="L44" s="256"/>
      <c r="M44" s="42"/>
      <c r="N44" s="43"/>
      <c r="O44" s="274"/>
    </row>
    <row r="45" spans="1:17">
      <c r="A45" s="81"/>
      <c r="B45" s="427"/>
      <c r="D45" s="72"/>
      <c r="F45" s="43"/>
      <c r="G45" s="42"/>
      <c r="H45" s="42"/>
      <c r="I45" s="42"/>
      <c r="J45" s="256"/>
      <c r="K45" s="279"/>
      <c r="L45" s="256"/>
      <c r="M45" s="42"/>
      <c r="N45" s="121"/>
      <c r="O45" s="274"/>
    </row>
    <row r="46" spans="1:17" s="37" customFormat="1" ht="18" customHeight="1">
      <c r="A46" s="31"/>
      <c r="B46" s="356"/>
      <c r="C46" s="189"/>
      <c r="E46" s="191"/>
      <c r="F46" s="192"/>
      <c r="G46" s="192"/>
      <c r="H46" s="162"/>
      <c r="I46" s="162"/>
      <c r="J46" s="162"/>
      <c r="K46" s="192"/>
      <c r="L46" s="192"/>
      <c r="M46" s="192"/>
      <c r="N46" s="193"/>
    </row>
    <row r="47" spans="1:17">
      <c r="A47" s="81"/>
      <c r="B47" s="427"/>
      <c r="D47" s="72"/>
      <c r="F47" s="43"/>
      <c r="G47" s="42"/>
      <c r="H47" s="42"/>
      <c r="I47" s="42"/>
      <c r="J47" s="256"/>
      <c r="K47" s="42"/>
      <c r="L47" s="256"/>
      <c r="M47" s="42"/>
      <c r="N47" s="281"/>
      <c r="O47" s="274"/>
    </row>
    <row r="48" spans="1:17">
      <c r="A48" s="81"/>
      <c r="B48" s="427"/>
      <c r="D48" s="72"/>
      <c r="F48" s="43"/>
      <c r="G48" s="42"/>
      <c r="H48" s="42"/>
      <c r="I48" s="42"/>
      <c r="J48" s="256"/>
      <c r="K48" s="42"/>
      <c r="L48" s="256"/>
      <c r="M48" s="42"/>
      <c r="N48" s="281"/>
      <c r="O48" s="274"/>
    </row>
    <row r="49" spans="1:15">
      <c r="F49" s="43"/>
      <c r="G49" s="42"/>
      <c r="H49" s="42"/>
      <c r="I49" s="42"/>
      <c r="J49" s="256"/>
      <c r="K49" s="280"/>
      <c r="L49" s="256"/>
      <c r="M49" s="42"/>
      <c r="N49" s="232"/>
    </row>
    <row r="50" spans="1:15">
      <c r="F50" s="43"/>
      <c r="G50" s="42"/>
      <c r="H50" s="42"/>
      <c r="I50" s="42"/>
      <c r="J50" s="256"/>
      <c r="K50" s="42"/>
      <c r="L50" s="256"/>
      <c r="M50" s="42"/>
      <c r="N50" s="43"/>
    </row>
    <row r="51" spans="1:15">
      <c r="F51" s="43"/>
      <c r="G51" s="42"/>
      <c r="H51" s="42"/>
      <c r="I51" s="42"/>
      <c r="J51" s="256"/>
      <c r="K51" s="42"/>
      <c r="L51" s="256"/>
      <c r="M51" s="42"/>
      <c r="N51" s="232"/>
    </row>
    <row r="52" spans="1:15">
      <c r="F52" s="43"/>
      <c r="G52" s="42"/>
      <c r="H52" s="42"/>
      <c r="I52" s="42"/>
      <c r="J52" s="256"/>
      <c r="K52" s="42"/>
      <c r="L52" s="256"/>
      <c r="M52" s="42"/>
    </row>
    <row r="53" spans="1:15">
      <c r="F53" s="43"/>
      <c r="G53" s="42"/>
      <c r="H53" s="42"/>
      <c r="I53" s="42"/>
      <c r="J53" s="256"/>
      <c r="K53" s="42"/>
      <c r="L53" s="256"/>
      <c r="M53" s="42"/>
      <c r="N53" s="177"/>
    </row>
    <row r="54" spans="1:15">
      <c r="F54" s="43"/>
      <c r="G54" s="42"/>
      <c r="H54" s="42"/>
      <c r="I54" s="42"/>
      <c r="J54" s="256"/>
      <c r="K54" s="42"/>
      <c r="L54" s="256"/>
      <c r="M54" s="42"/>
    </row>
    <row r="55" spans="1:15">
      <c r="F55" s="43"/>
      <c r="G55" s="42"/>
      <c r="H55" s="42"/>
      <c r="I55" s="42"/>
      <c r="J55" s="256"/>
      <c r="K55" s="42"/>
      <c r="L55" s="256"/>
      <c r="M55" s="42"/>
    </row>
    <row r="56" spans="1:15">
      <c r="F56" s="43"/>
      <c r="G56" s="42"/>
      <c r="H56" s="42"/>
      <c r="I56" s="42"/>
      <c r="J56" s="256"/>
      <c r="K56" s="42"/>
      <c r="L56" s="256"/>
      <c r="M56" s="42"/>
    </row>
    <row r="57" spans="1:15">
      <c r="F57" s="43"/>
      <c r="G57" s="42"/>
      <c r="H57" s="42"/>
      <c r="I57" s="42"/>
      <c r="J57" s="256"/>
      <c r="K57" s="42"/>
      <c r="L57" s="256"/>
      <c r="M57" s="42"/>
      <c r="O57" s="72"/>
    </row>
    <row r="58" spans="1:15">
      <c r="F58" s="43"/>
      <c r="G58" s="42"/>
      <c r="H58" s="42"/>
      <c r="I58" s="42"/>
      <c r="J58" s="256"/>
      <c r="K58" s="42"/>
      <c r="L58" s="256"/>
      <c r="M58" s="42"/>
      <c r="O58" s="72"/>
    </row>
    <row r="59" spans="1:15">
      <c r="F59" s="43"/>
      <c r="G59" s="42"/>
      <c r="H59" s="42"/>
      <c r="I59" s="42"/>
      <c r="J59" s="256"/>
      <c r="K59" s="42"/>
      <c r="L59" s="256"/>
      <c r="M59" s="42"/>
      <c r="O59" s="72"/>
    </row>
    <row r="60" spans="1:15">
      <c r="F60" s="43"/>
      <c r="G60" s="42"/>
      <c r="H60" s="42"/>
      <c r="I60" s="42"/>
      <c r="J60" s="256"/>
      <c r="K60" s="42"/>
      <c r="L60" s="256"/>
      <c r="M60" s="42"/>
      <c r="O60" s="72"/>
    </row>
    <row r="61" spans="1:15">
      <c r="F61" s="43"/>
      <c r="G61" s="42"/>
      <c r="H61" s="42"/>
      <c r="I61" s="42"/>
      <c r="J61" s="256"/>
      <c r="K61" s="42"/>
      <c r="L61" s="256"/>
      <c r="M61" s="42"/>
      <c r="O61" s="72"/>
    </row>
    <row r="62" spans="1:15" ht="13.8">
      <c r="A62" s="72"/>
      <c r="B62" s="330"/>
      <c r="C62" s="72"/>
      <c r="D62" s="72"/>
      <c r="E62" s="72"/>
      <c r="F62" s="43"/>
      <c r="G62" s="42"/>
      <c r="H62" s="42"/>
      <c r="I62" s="42"/>
      <c r="J62" s="256"/>
      <c r="K62" s="42"/>
      <c r="L62" s="256"/>
      <c r="M62" s="42"/>
      <c r="O62" s="72"/>
    </row>
    <row r="63" spans="1:15" ht="13.8">
      <c r="A63" s="72"/>
      <c r="B63" s="330"/>
      <c r="C63" s="72"/>
      <c r="D63" s="72"/>
      <c r="E63" s="72"/>
      <c r="F63" s="43"/>
      <c r="G63" s="42"/>
      <c r="H63" s="42"/>
      <c r="I63" s="42"/>
      <c r="J63" s="256"/>
      <c r="K63" s="42"/>
      <c r="L63" s="256"/>
      <c r="M63" s="42"/>
      <c r="O63" s="72"/>
    </row>
    <row r="64" spans="1:15" ht="13.8">
      <c r="A64" s="72"/>
      <c r="B64" s="330"/>
      <c r="C64" s="72"/>
      <c r="D64" s="72"/>
      <c r="E64" s="72"/>
      <c r="F64" s="43"/>
      <c r="G64" s="42"/>
      <c r="H64" s="42"/>
      <c r="I64" s="42"/>
      <c r="J64" s="256"/>
      <c r="K64" s="42"/>
      <c r="L64" s="256"/>
      <c r="M64" s="42"/>
      <c r="O64" s="72"/>
    </row>
    <row r="65" spans="1:15" ht="13.8">
      <c r="A65" s="72"/>
      <c r="B65" s="330"/>
      <c r="C65" s="72"/>
      <c r="D65" s="72"/>
      <c r="E65" s="72"/>
      <c r="F65" s="43"/>
      <c r="G65" s="42"/>
      <c r="H65" s="42"/>
      <c r="I65" s="42"/>
      <c r="J65" s="256"/>
      <c r="K65" s="42"/>
      <c r="L65" s="256"/>
      <c r="M65" s="42"/>
      <c r="O65" s="72"/>
    </row>
    <row r="66" spans="1:15" ht="13.8">
      <c r="A66" s="72"/>
      <c r="B66" s="330"/>
      <c r="C66" s="72"/>
      <c r="D66" s="72"/>
      <c r="E66" s="72"/>
      <c r="F66" s="43"/>
      <c r="G66" s="42"/>
      <c r="H66" s="42"/>
      <c r="I66" s="42"/>
      <c r="J66" s="256"/>
      <c r="K66" s="42"/>
      <c r="L66" s="256"/>
      <c r="M66" s="42"/>
      <c r="N66" s="72"/>
      <c r="O66" s="72"/>
    </row>
    <row r="67" spans="1:15" ht="13.8">
      <c r="A67" s="72"/>
      <c r="B67" s="330"/>
      <c r="C67" s="72"/>
      <c r="D67" s="72"/>
      <c r="E67" s="72"/>
      <c r="F67" s="43"/>
      <c r="G67" s="42"/>
      <c r="H67" s="42"/>
      <c r="I67" s="42"/>
      <c r="J67" s="256"/>
      <c r="K67" s="42"/>
      <c r="L67" s="256"/>
      <c r="M67" s="42"/>
      <c r="N67" s="72"/>
      <c r="O67" s="72"/>
    </row>
    <row r="68" spans="1:15" ht="13.8">
      <c r="A68" s="72"/>
      <c r="B68" s="330"/>
      <c r="C68" s="72"/>
      <c r="D68" s="72"/>
      <c r="E68" s="72"/>
      <c r="F68" s="43"/>
      <c r="G68" s="42"/>
      <c r="H68" s="42"/>
      <c r="I68" s="42"/>
      <c r="J68" s="256"/>
      <c r="K68" s="42"/>
      <c r="L68" s="256"/>
      <c r="M68" s="42"/>
      <c r="N68" s="72"/>
      <c r="O68" s="72"/>
    </row>
    <row r="69" spans="1:15" ht="13.8">
      <c r="A69" s="72"/>
      <c r="B69" s="330"/>
      <c r="C69" s="72"/>
      <c r="D69" s="72"/>
      <c r="E69" s="72"/>
      <c r="F69" s="43"/>
      <c r="G69" s="42"/>
      <c r="H69" s="42"/>
      <c r="I69" s="42"/>
      <c r="J69" s="256"/>
      <c r="K69" s="42"/>
      <c r="L69" s="256"/>
      <c r="M69" s="42"/>
      <c r="N69" s="72"/>
      <c r="O69" s="72"/>
    </row>
    <row r="70" spans="1:15" ht="13.8">
      <c r="A70" s="72"/>
      <c r="B70" s="330"/>
      <c r="C70" s="72"/>
      <c r="D70" s="72"/>
      <c r="E70" s="72"/>
      <c r="F70" s="43"/>
      <c r="G70" s="42"/>
      <c r="H70" s="42"/>
      <c r="I70" s="42"/>
      <c r="J70" s="256"/>
      <c r="K70" s="42"/>
      <c r="L70" s="256"/>
      <c r="M70" s="42"/>
      <c r="N70" s="72"/>
      <c r="O70" s="72"/>
    </row>
    <row r="71" spans="1:15" ht="13.8">
      <c r="A71" s="72"/>
      <c r="B71" s="330"/>
      <c r="C71" s="72"/>
      <c r="D71" s="72"/>
      <c r="E71" s="72"/>
      <c r="F71" s="43"/>
      <c r="G71" s="42"/>
      <c r="H71" s="42"/>
      <c r="I71" s="42"/>
      <c r="J71" s="256"/>
      <c r="K71" s="42"/>
      <c r="L71" s="256"/>
      <c r="M71" s="42"/>
      <c r="N71" s="72"/>
      <c r="O71" s="72"/>
    </row>
    <row r="72" spans="1:15" ht="13.8">
      <c r="A72" s="72"/>
      <c r="B72" s="330"/>
      <c r="C72" s="72"/>
      <c r="D72" s="72"/>
      <c r="E72" s="72"/>
      <c r="F72" s="43"/>
      <c r="G72" s="42"/>
      <c r="H72" s="42"/>
      <c r="I72" s="42"/>
      <c r="J72" s="256"/>
      <c r="K72" s="42"/>
      <c r="L72" s="256"/>
      <c r="M72" s="42"/>
      <c r="N72" s="72"/>
      <c r="O72" s="72"/>
    </row>
    <row r="73" spans="1:15" ht="13.8">
      <c r="A73" s="72"/>
      <c r="B73" s="330"/>
      <c r="C73" s="72"/>
      <c r="D73" s="72"/>
      <c r="E73" s="72"/>
      <c r="F73" s="43"/>
      <c r="G73" s="42"/>
      <c r="H73" s="42"/>
      <c r="I73" s="42"/>
      <c r="J73" s="256"/>
      <c r="K73" s="42"/>
      <c r="L73" s="256"/>
      <c r="M73" s="42"/>
      <c r="N73" s="72"/>
      <c r="O73" s="72"/>
    </row>
    <row r="74" spans="1:15" ht="13.8">
      <c r="A74" s="72"/>
      <c r="B74" s="330"/>
      <c r="C74" s="72"/>
      <c r="D74" s="72"/>
      <c r="E74" s="72"/>
      <c r="F74" s="43"/>
      <c r="G74" s="42"/>
      <c r="H74" s="42"/>
      <c r="I74" s="42"/>
      <c r="J74" s="256"/>
      <c r="K74" s="42"/>
      <c r="L74" s="256"/>
      <c r="M74" s="42"/>
      <c r="N74" s="72"/>
      <c r="O74" s="72"/>
    </row>
    <row r="75" spans="1:15" ht="13.8">
      <c r="A75" s="72"/>
      <c r="B75" s="330"/>
      <c r="C75" s="72"/>
      <c r="D75" s="72"/>
      <c r="E75" s="72"/>
      <c r="F75" s="43"/>
      <c r="G75" s="42"/>
      <c r="H75" s="42"/>
      <c r="I75" s="42"/>
      <c r="J75" s="256"/>
      <c r="K75" s="42"/>
      <c r="L75" s="256"/>
      <c r="M75" s="42"/>
      <c r="N75" s="72"/>
      <c r="O75" s="72"/>
    </row>
    <row r="76" spans="1:15" ht="13.8">
      <c r="A76" s="72"/>
      <c r="B76" s="330"/>
      <c r="C76" s="72"/>
      <c r="D76" s="72"/>
      <c r="E76" s="72"/>
      <c r="F76" s="43"/>
      <c r="G76" s="42"/>
      <c r="H76" s="42"/>
      <c r="I76" s="42"/>
      <c r="J76" s="256"/>
      <c r="K76" s="42"/>
      <c r="L76" s="256"/>
      <c r="M76" s="42"/>
      <c r="N76" s="72"/>
      <c r="O76" s="72"/>
    </row>
    <row r="77" spans="1:15" ht="13.8">
      <c r="A77" s="72"/>
      <c r="B77" s="330"/>
      <c r="C77" s="72"/>
      <c r="D77" s="72"/>
      <c r="E77" s="72"/>
      <c r="F77" s="43"/>
      <c r="G77" s="42"/>
      <c r="H77" s="42"/>
      <c r="I77" s="42"/>
      <c r="J77" s="256"/>
      <c r="K77" s="42"/>
      <c r="L77" s="256"/>
      <c r="M77" s="42"/>
      <c r="N77" s="72"/>
      <c r="O77" s="72"/>
    </row>
    <row r="78" spans="1:15" ht="13.8">
      <c r="A78" s="72"/>
      <c r="B78" s="330"/>
      <c r="C78" s="72"/>
      <c r="D78" s="72"/>
      <c r="E78" s="72"/>
      <c r="F78" s="43"/>
      <c r="G78" s="42"/>
      <c r="H78" s="42"/>
      <c r="I78" s="42"/>
      <c r="J78" s="256"/>
      <c r="K78" s="42"/>
      <c r="L78" s="256"/>
      <c r="M78" s="42"/>
      <c r="N78" s="72"/>
      <c r="O78" s="72"/>
    </row>
    <row r="79" spans="1:15" ht="13.8">
      <c r="A79" s="72"/>
      <c r="B79" s="330"/>
      <c r="C79" s="72"/>
      <c r="D79" s="72"/>
      <c r="E79" s="72"/>
      <c r="F79" s="43"/>
      <c r="G79" s="42"/>
      <c r="H79" s="42"/>
      <c r="I79" s="42"/>
      <c r="J79" s="256"/>
      <c r="K79" s="42"/>
      <c r="L79" s="256"/>
      <c r="M79" s="42"/>
      <c r="N79" s="72"/>
      <c r="O79" s="72"/>
    </row>
    <row r="80" spans="1:15" ht="13.8">
      <c r="A80" s="72"/>
      <c r="B80" s="330"/>
      <c r="C80" s="72"/>
      <c r="D80" s="72"/>
      <c r="E80" s="72"/>
      <c r="F80" s="43"/>
      <c r="G80" s="42"/>
      <c r="H80" s="42"/>
      <c r="I80" s="42"/>
      <c r="J80" s="256"/>
      <c r="K80" s="42"/>
      <c r="L80" s="256"/>
      <c r="M80" s="42"/>
      <c r="N80" s="72"/>
      <c r="O80" s="72"/>
    </row>
    <row r="81" spans="1:15" ht="13.8">
      <c r="A81" s="72"/>
      <c r="B81" s="330"/>
      <c r="C81" s="72"/>
      <c r="D81" s="72"/>
      <c r="E81" s="72"/>
      <c r="F81" s="43"/>
      <c r="G81" s="42"/>
      <c r="H81" s="42"/>
      <c r="I81" s="42"/>
      <c r="J81" s="256"/>
      <c r="K81" s="42"/>
      <c r="L81" s="256"/>
      <c r="M81" s="42"/>
      <c r="N81" s="72"/>
      <c r="O81" s="72"/>
    </row>
    <row r="82" spans="1:15" ht="13.8">
      <c r="A82" s="72"/>
      <c r="B82" s="330"/>
      <c r="C82" s="72"/>
      <c r="D82" s="72"/>
      <c r="E82" s="72"/>
      <c r="F82" s="43"/>
      <c r="G82" s="42"/>
      <c r="H82" s="42"/>
      <c r="I82" s="42"/>
      <c r="J82" s="256"/>
      <c r="K82" s="42"/>
      <c r="L82" s="256"/>
      <c r="M82" s="42"/>
      <c r="N82" s="72"/>
      <c r="O82" s="72"/>
    </row>
    <row r="83" spans="1:15" ht="13.8">
      <c r="A83" s="72"/>
      <c r="B83" s="330"/>
      <c r="C83" s="72"/>
      <c r="D83" s="72"/>
      <c r="E83" s="72"/>
      <c r="F83" s="43"/>
      <c r="G83" s="42"/>
      <c r="H83" s="42"/>
      <c r="I83" s="42"/>
      <c r="J83" s="256"/>
      <c r="K83" s="42"/>
      <c r="L83" s="256"/>
      <c r="M83" s="42"/>
      <c r="N83" s="72"/>
      <c r="O83" s="72"/>
    </row>
    <row r="84" spans="1:15" ht="13.8">
      <c r="A84" s="72"/>
      <c r="B84" s="330"/>
      <c r="C84" s="72"/>
      <c r="D84" s="72"/>
      <c r="E84" s="72"/>
      <c r="F84" s="43"/>
      <c r="G84" s="42"/>
      <c r="H84" s="42"/>
      <c r="I84" s="42"/>
      <c r="J84" s="256"/>
      <c r="K84" s="42"/>
      <c r="L84" s="256"/>
      <c r="M84" s="42"/>
      <c r="N84" s="72"/>
      <c r="O84" s="72"/>
    </row>
    <row r="85" spans="1:15" ht="13.8">
      <c r="A85" s="72"/>
      <c r="B85" s="330"/>
      <c r="C85" s="72"/>
      <c r="D85" s="72"/>
      <c r="E85" s="72"/>
      <c r="F85" s="43"/>
      <c r="G85" s="42"/>
      <c r="H85" s="42"/>
      <c r="I85" s="42"/>
      <c r="J85" s="256"/>
      <c r="K85" s="42"/>
      <c r="L85" s="256"/>
      <c r="M85" s="42"/>
      <c r="N85" s="72"/>
      <c r="O85" s="72"/>
    </row>
    <row r="86" spans="1:15" ht="13.8">
      <c r="A86" s="72"/>
      <c r="B86" s="330"/>
      <c r="C86" s="72"/>
      <c r="D86" s="72"/>
      <c r="E86" s="72"/>
      <c r="F86" s="43"/>
      <c r="G86" s="42"/>
      <c r="H86" s="42"/>
      <c r="I86" s="42"/>
      <c r="J86" s="256"/>
      <c r="K86" s="42"/>
      <c r="L86" s="256"/>
      <c r="M86" s="42"/>
      <c r="N86" s="72"/>
      <c r="O86" s="72"/>
    </row>
    <row r="87" spans="1:15" ht="13.8">
      <c r="A87" s="72"/>
      <c r="B87" s="330"/>
      <c r="C87" s="72"/>
      <c r="D87" s="72"/>
      <c r="E87" s="72"/>
      <c r="F87" s="43"/>
      <c r="G87" s="42"/>
      <c r="H87" s="42"/>
      <c r="I87" s="42"/>
      <c r="J87" s="256"/>
      <c r="K87" s="42"/>
      <c r="L87" s="256"/>
      <c r="M87" s="42"/>
      <c r="N87" s="72"/>
      <c r="O87" s="72"/>
    </row>
    <row r="88" spans="1:15" ht="13.8">
      <c r="A88" s="72"/>
      <c r="B88" s="330"/>
      <c r="C88" s="72"/>
      <c r="D88" s="72"/>
      <c r="E88" s="72"/>
      <c r="F88" s="43"/>
      <c r="G88" s="42"/>
      <c r="H88" s="42"/>
      <c r="I88" s="42"/>
      <c r="J88" s="256"/>
      <c r="K88" s="42"/>
      <c r="L88" s="256"/>
      <c r="M88" s="42"/>
      <c r="N88" s="72"/>
      <c r="O88" s="72"/>
    </row>
    <row r="89" spans="1:15" ht="13.8">
      <c r="A89" s="72"/>
      <c r="B89" s="330"/>
      <c r="C89" s="72"/>
      <c r="D89" s="72"/>
      <c r="E89" s="72"/>
      <c r="F89" s="43"/>
      <c r="G89" s="42"/>
      <c r="H89" s="42"/>
      <c r="I89" s="42"/>
      <c r="J89" s="256"/>
      <c r="K89" s="42"/>
      <c r="L89" s="256"/>
      <c r="M89" s="42"/>
      <c r="N89" s="72"/>
      <c r="O89" s="72"/>
    </row>
    <row r="90" spans="1:15" ht="13.8">
      <c r="A90" s="72"/>
      <c r="B90" s="330"/>
      <c r="C90" s="72"/>
      <c r="D90" s="72"/>
      <c r="E90" s="72"/>
      <c r="F90" s="43"/>
      <c r="G90" s="42"/>
      <c r="H90" s="42"/>
      <c r="I90" s="42"/>
      <c r="J90" s="256"/>
      <c r="K90" s="42"/>
      <c r="L90" s="256"/>
      <c r="M90" s="42"/>
      <c r="N90" s="72"/>
      <c r="O90" s="72"/>
    </row>
    <row r="91" spans="1:15" ht="13.8">
      <c r="A91" s="72"/>
      <c r="B91" s="330"/>
      <c r="C91" s="72"/>
      <c r="D91" s="72"/>
      <c r="E91" s="72"/>
      <c r="F91" s="43"/>
      <c r="G91" s="42"/>
      <c r="H91" s="42"/>
      <c r="I91" s="42"/>
      <c r="J91" s="256"/>
      <c r="K91" s="42"/>
      <c r="L91" s="256"/>
      <c r="M91" s="42"/>
      <c r="N91" s="72"/>
      <c r="O91" s="72"/>
    </row>
    <row r="92" spans="1:15" ht="13.8">
      <c r="A92" s="72"/>
      <c r="B92" s="330"/>
      <c r="C92" s="72"/>
      <c r="D92" s="72"/>
      <c r="E92" s="72"/>
      <c r="F92" s="43"/>
      <c r="G92" s="42"/>
      <c r="H92" s="42"/>
      <c r="I92" s="42"/>
      <c r="J92" s="256"/>
      <c r="K92" s="42"/>
      <c r="L92" s="256"/>
      <c r="M92" s="42"/>
      <c r="N92" s="72"/>
      <c r="O92" s="72"/>
    </row>
    <row r="93" spans="1:15" ht="13.8">
      <c r="A93" s="72"/>
      <c r="B93" s="330"/>
      <c r="C93" s="72"/>
      <c r="D93" s="72"/>
      <c r="E93" s="72"/>
      <c r="F93" s="43"/>
      <c r="G93" s="42"/>
      <c r="H93" s="42"/>
      <c r="I93" s="42"/>
      <c r="J93" s="256"/>
      <c r="K93" s="42"/>
      <c r="L93" s="256"/>
      <c r="M93" s="42"/>
      <c r="N93" s="72"/>
      <c r="O93" s="72"/>
    </row>
    <row r="94" spans="1:15" ht="13.8">
      <c r="A94" s="72"/>
      <c r="B94" s="330"/>
      <c r="C94" s="72"/>
      <c r="D94" s="72"/>
      <c r="E94" s="72"/>
      <c r="F94" s="43"/>
      <c r="G94" s="42"/>
      <c r="H94" s="42"/>
      <c r="I94" s="42"/>
      <c r="J94" s="256"/>
      <c r="K94" s="42"/>
      <c r="L94" s="256"/>
      <c r="M94" s="42"/>
      <c r="N94" s="72"/>
      <c r="O94" s="72"/>
    </row>
    <row r="95" spans="1:15" ht="13.8">
      <c r="A95" s="72"/>
      <c r="B95" s="330"/>
      <c r="C95" s="72"/>
      <c r="D95" s="72"/>
      <c r="E95" s="72"/>
      <c r="F95" s="43"/>
      <c r="G95" s="42"/>
      <c r="H95" s="42"/>
      <c r="I95" s="42"/>
      <c r="J95" s="256"/>
      <c r="K95" s="42"/>
      <c r="L95" s="256"/>
      <c r="M95" s="42"/>
      <c r="N95" s="72"/>
      <c r="O95" s="72"/>
    </row>
    <row r="96" spans="1:15" ht="13.8">
      <c r="A96" s="72"/>
      <c r="B96" s="330"/>
      <c r="C96" s="72"/>
      <c r="D96" s="72"/>
      <c r="E96" s="72"/>
      <c r="F96" s="43"/>
      <c r="G96" s="42"/>
      <c r="H96" s="42"/>
      <c r="I96" s="42"/>
      <c r="J96" s="256"/>
      <c r="K96" s="42"/>
      <c r="L96" s="256"/>
      <c r="M96" s="42"/>
      <c r="N96" s="72"/>
      <c r="O96" s="72"/>
    </row>
    <row r="97" spans="1:15" ht="13.8">
      <c r="A97" s="72"/>
      <c r="B97" s="330"/>
      <c r="C97" s="72"/>
      <c r="D97" s="72"/>
      <c r="E97" s="72"/>
      <c r="F97" s="43"/>
      <c r="G97" s="42"/>
      <c r="H97" s="42"/>
      <c r="I97" s="42"/>
      <c r="J97" s="256"/>
      <c r="K97" s="42"/>
      <c r="L97" s="256"/>
      <c r="M97" s="42"/>
      <c r="N97" s="72"/>
      <c r="O97" s="72"/>
    </row>
    <row r="98" spans="1:15" ht="13.8">
      <c r="A98" s="72"/>
      <c r="B98" s="330"/>
      <c r="C98" s="72"/>
      <c r="D98" s="72"/>
      <c r="E98" s="72"/>
      <c r="F98" s="43"/>
      <c r="G98" s="42"/>
      <c r="H98" s="42"/>
      <c r="I98" s="42"/>
      <c r="J98" s="256"/>
      <c r="K98" s="42"/>
      <c r="L98" s="256"/>
      <c r="M98" s="42"/>
      <c r="N98" s="72"/>
      <c r="O98" s="72"/>
    </row>
    <row r="99" spans="1:15" ht="13.8">
      <c r="A99" s="72"/>
      <c r="B99" s="330"/>
      <c r="C99" s="72"/>
      <c r="D99" s="72"/>
      <c r="E99" s="72"/>
      <c r="F99" s="43"/>
      <c r="G99" s="42"/>
      <c r="H99" s="42"/>
      <c r="I99" s="42"/>
      <c r="J99" s="256"/>
      <c r="K99" s="42"/>
      <c r="L99" s="256"/>
      <c r="M99" s="42"/>
      <c r="N99" s="72"/>
      <c r="O99" s="72"/>
    </row>
    <row r="100" spans="1:15" ht="13.8">
      <c r="A100" s="72"/>
      <c r="B100" s="330"/>
      <c r="C100" s="72"/>
      <c r="D100" s="72"/>
      <c r="E100" s="72"/>
      <c r="F100" s="43"/>
      <c r="G100" s="42"/>
      <c r="H100" s="42"/>
      <c r="I100" s="42"/>
      <c r="J100" s="256"/>
      <c r="K100" s="42"/>
      <c r="L100" s="256"/>
      <c r="M100" s="42"/>
      <c r="N100" s="72"/>
      <c r="O100" s="72"/>
    </row>
    <row r="101" spans="1:15" ht="13.8">
      <c r="A101" s="72"/>
      <c r="B101" s="330"/>
      <c r="C101" s="72"/>
      <c r="D101" s="72"/>
      <c r="E101" s="72"/>
      <c r="F101" s="43"/>
      <c r="G101" s="42"/>
      <c r="H101" s="42"/>
      <c r="I101" s="42"/>
      <c r="J101" s="256"/>
      <c r="K101" s="42"/>
      <c r="L101" s="256"/>
      <c r="M101" s="42"/>
      <c r="N101" s="72"/>
      <c r="O101" s="72"/>
    </row>
    <row r="102" spans="1:15" ht="13.8">
      <c r="A102" s="72"/>
      <c r="B102" s="330"/>
      <c r="C102" s="72"/>
      <c r="D102" s="72"/>
      <c r="E102" s="72"/>
      <c r="F102" s="43"/>
      <c r="G102" s="42"/>
      <c r="H102" s="42"/>
      <c r="I102" s="42"/>
      <c r="J102" s="256"/>
      <c r="K102" s="42"/>
      <c r="L102" s="256"/>
      <c r="M102" s="42"/>
      <c r="N102" s="72"/>
      <c r="O102" s="72"/>
    </row>
    <row r="103" spans="1:15" ht="13.8">
      <c r="A103" s="72"/>
      <c r="B103" s="330"/>
      <c r="C103" s="72"/>
      <c r="D103" s="72"/>
      <c r="E103" s="72"/>
      <c r="F103" s="43"/>
      <c r="G103" s="42"/>
      <c r="H103" s="42"/>
      <c r="I103" s="42"/>
      <c r="J103" s="256"/>
      <c r="K103" s="42"/>
      <c r="L103" s="256"/>
      <c r="M103" s="42"/>
      <c r="N103" s="72"/>
      <c r="O103" s="72"/>
    </row>
    <row r="104" spans="1:15" ht="13.8">
      <c r="A104" s="72"/>
      <c r="B104" s="330"/>
      <c r="C104" s="72"/>
      <c r="D104" s="72"/>
      <c r="E104" s="72"/>
      <c r="F104" s="43"/>
      <c r="G104" s="42"/>
      <c r="H104" s="42"/>
      <c r="I104" s="42"/>
      <c r="J104" s="256"/>
      <c r="K104" s="42"/>
      <c r="L104" s="256"/>
      <c r="M104" s="42"/>
      <c r="N104" s="72"/>
      <c r="O104" s="72"/>
    </row>
    <row r="105" spans="1:15" ht="13.8">
      <c r="A105" s="72"/>
      <c r="B105" s="330"/>
      <c r="C105" s="72"/>
      <c r="D105" s="72"/>
      <c r="E105" s="72"/>
      <c r="F105" s="43"/>
      <c r="G105" s="42"/>
      <c r="H105" s="42"/>
      <c r="I105" s="42"/>
      <c r="J105" s="256"/>
      <c r="K105" s="42"/>
      <c r="L105" s="256"/>
      <c r="M105" s="42"/>
      <c r="N105" s="72"/>
      <c r="O105" s="72"/>
    </row>
    <row r="106" spans="1:15" ht="13.8">
      <c r="A106" s="72"/>
      <c r="B106" s="330"/>
      <c r="C106" s="72"/>
      <c r="D106" s="72"/>
      <c r="E106" s="72"/>
      <c r="F106" s="43"/>
      <c r="G106" s="42"/>
      <c r="H106" s="42"/>
      <c r="I106" s="42"/>
      <c r="J106" s="256"/>
      <c r="K106" s="42"/>
      <c r="L106" s="256"/>
      <c r="M106" s="42"/>
      <c r="N106" s="72"/>
      <c r="O106" s="72"/>
    </row>
    <row r="107" spans="1:15" ht="13.8">
      <c r="A107" s="72"/>
      <c r="B107" s="330"/>
      <c r="C107" s="72"/>
      <c r="D107" s="72"/>
      <c r="E107" s="72"/>
      <c r="F107" s="43"/>
      <c r="G107" s="42"/>
      <c r="H107" s="42"/>
      <c r="I107" s="42"/>
      <c r="J107" s="256"/>
      <c r="K107" s="42"/>
      <c r="L107" s="256"/>
      <c r="M107" s="42"/>
      <c r="N107" s="72"/>
      <c r="O107" s="72"/>
    </row>
    <row r="108" spans="1:15" ht="13.8">
      <c r="A108" s="72"/>
      <c r="B108" s="330"/>
      <c r="C108" s="72"/>
      <c r="D108" s="72"/>
      <c r="E108" s="72"/>
      <c r="F108" s="43"/>
      <c r="G108" s="42"/>
      <c r="H108" s="42"/>
      <c r="I108" s="42"/>
      <c r="J108" s="256"/>
      <c r="K108" s="42"/>
      <c r="L108" s="256"/>
      <c r="M108" s="42"/>
      <c r="N108" s="72"/>
      <c r="O108" s="72"/>
    </row>
    <row r="109" spans="1:15" ht="13.8">
      <c r="A109" s="72"/>
      <c r="B109" s="330"/>
      <c r="C109" s="72"/>
      <c r="D109" s="72"/>
      <c r="E109" s="72"/>
      <c r="N109" s="72"/>
      <c r="O109" s="72"/>
    </row>
    <row r="110" spans="1:15" ht="13.8">
      <c r="A110" s="72"/>
      <c r="B110" s="330"/>
      <c r="C110" s="72"/>
      <c r="D110" s="72"/>
      <c r="E110" s="72"/>
      <c r="F110" s="72"/>
      <c r="J110" s="72"/>
      <c r="L110" s="72"/>
      <c r="N110" s="72"/>
      <c r="O110" s="72"/>
    </row>
    <row r="111" spans="1:15" ht="13.8">
      <c r="A111" s="72"/>
      <c r="B111" s="330"/>
      <c r="C111" s="72"/>
      <c r="D111" s="72"/>
      <c r="E111" s="72"/>
      <c r="F111" s="72"/>
      <c r="J111" s="72"/>
      <c r="L111" s="72"/>
      <c r="N111" s="72"/>
      <c r="O111" s="72"/>
    </row>
    <row r="112" spans="1:15" ht="13.8">
      <c r="A112" s="72"/>
      <c r="B112" s="330"/>
      <c r="C112" s="72"/>
      <c r="D112" s="72"/>
      <c r="E112" s="72"/>
      <c r="F112" s="72"/>
      <c r="J112" s="72"/>
      <c r="L112" s="72"/>
      <c r="N112" s="72"/>
      <c r="O112" s="72"/>
    </row>
    <row r="113" spans="1:15" ht="13.8">
      <c r="A113" s="72"/>
      <c r="B113" s="330"/>
      <c r="C113" s="72"/>
      <c r="D113" s="72"/>
      <c r="E113" s="72"/>
      <c r="F113" s="72"/>
      <c r="J113" s="72"/>
      <c r="L113" s="72"/>
      <c r="N113" s="72"/>
      <c r="O113" s="72"/>
    </row>
    <row r="114" spans="1:15" ht="13.8">
      <c r="A114" s="72"/>
      <c r="B114" s="330"/>
      <c r="C114" s="72"/>
      <c r="D114" s="72"/>
      <c r="E114" s="72"/>
      <c r="F114" s="72"/>
      <c r="J114" s="72"/>
      <c r="L114" s="72"/>
      <c r="N114" s="72"/>
      <c r="O114" s="72"/>
    </row>
    <row r="115" spans="1:15" ht="13.8">
      <c r="A115" s="72"/>
      <c r="B115" s="330"/>
      <c r="C115" s="72"/>
      <c r="D115" s="72"/>
      <c r="E115" s="72"/>
      <c r="F115" s="72"/>
      <c r="J115" s="72"/>
      <c r="L115" s="72"/>
      <c r="N115" s="72"/>
      <c r="O115" s="72"/>
    </row>
    <row r="116" spans="1:15" ht="13.8">
      <c r="A116" s="72"/>
      <c r="B116" s="330"/>
      <c r="C116" s="72"/>
      <c r="D116" s="72"/>
      <c r="E116" s="72"/>
      <c r="F116" s="72"/>
      <c r="J116" s="72"/>
      <c r="L116" s="72"/>
      <c r="N116" s="72"/>
      <c r="O116" s="72"/>
    </row>
    <row r="117" spans="1:15" ht="13.8">
      <c r="A117" s="72"/>
      <c r="B117" s="330"/>
      <c r="C117" s="72"/>
      <c r="D117" s="72"/>
      <c r="E117" s="72"/>
      <c r="F117" s="72"/>
      <c r="J117" s="72"/>
      <c r="L117" s="72"/>
      <c r="N117" s="72"/>
      <c r="O117" s="72"/>
    </row>
    <row r="118" spans="1:15" ht="13.8">
      <c r="A118" s="72"/>
      <c r="B118" s="330"/>
      <c r="C118" s="72"/>
      <c r="D118" s="72"/>
      <c r="E118" s="72"/>
      <c r="F118" s="72"/>
      <c r="J118" s="72"/>
      <c r="L118" s="72"/>
      <c r="N118" s="72"/>
      <c r="O118" s="72"/>
    </row>
    <row r="119" spans="1:15" ht="13.8">
      <c r="A119" s="72"/>
      <c r="B119" s="330"/>
      <c r="C119" s="72"/>
      <c r="D119" s="72"/>
      <c r="E119" s="72"/>
      <c r="F119" s="72"/>
      <c r="J119" s="72"/>
      <c r="L119" s="72"/>
      <c r="N119" s="72"/>
      <c r="O119" s="72"/>
    </row>
    <row r="120" spans="1:15" ht="13.8">
      <c r="A120" s="72"/>
      <c r="B120" s="330"/>
      <c r="C120" s="72"/>
      <c r="D120" s="72"/>
      <c r="E120" s="72"/>
      <c r="F120" s="72"/>
      <c r="J120" s="72"/>
      <c r="L120" s="72"/>
      <c r="N120" s="72"/>
      <c r="O120" s="72"/>
    </row>
    <row r="121" spans="1:15" ht="13.8">
      <c r="A121" s="72"/>
      <c r="B121" s="330"/>
      <c r="C121" s="72"/>
      <c r="D121" s="72"/>
      <c r="E121" s="72"/>
      <c r="F121" s="72"/>
      <c r="J121" s="72"/>
      <c r="L121" s="72"/>
      <c r="N121" s="72"/>
      <c r="O121" s="72"/>
    </row>
    <row r="122" spans="1:15" ht="13.8">
      <c r="A122" s="72"/>
      <c r="B122" s="330"/>
      <c r="C122" s="72"/>
      <c r="D122" s="72"/>
      <c r="E122" s="72"/>
      <c r="F122" s="72"/>
      <c r="J122" s="72"/>
      <c r="L122" s="72"/>
      <c r="N122" s="72"/>
      <c r="O122" s="72"/>
    </row>
    <row r="123" spans="1:15" ht="13.8">
      <c r="A123" s="72"/>
      <c r="B123" s="330"/>
      <c r="C123" s="72"/>
      <c r="D123" s="72"/>
      <c r="E123" s="72"/>
      <c r="F123" s="72"/>
      <c r="J123" s="72"/>
      <c r="L123" s="72"/>
      <c r="N123" s="72"/>
      <c r="O123" s="72"/>
    </row>
    <row r="124" spans="1:15" ht="13.8">
      <c r="A124" s="72"/>
      <c r="B124" s="330"/>
      <c r="C124" s="72"/>
      <c r="D124" s="72"/>
      <c r="E124" s="72"/>
      <c r="F124" s="72"/>
      <c r="J124" s="72"/>
      <c r="L124" s="72"/>
      <c r="N124" s="72"/>
      <c r="O124" s="72"/>
    </row>
    <row r="125" spans="1:15" ht="13.8">
      <c r="A125" s="72"/>
      <c r="B125" s="330"/>
      <c r="C125" s="72"/>
      <c r="D125" s="72"/>
      <c r="E125" s="72"/>
      <c r="F125" s="72"/>
      <c r="J125" s="72"/>
      <c r="L125" s="72"/>
      <c r="N125" s="72"/>
      <c r="O125" s="72"/>
    </row>
    <row r="126" spans="1:15" ht="13.8">
      <c r="A126" s="72"/>
      <c r="B126" s="330"/>
      <c r="C126" s="72"/>
      <c r="D126" s="72"/>
      <c r="E126" s="72"/>
      <c r="F126" s="72"/>
      <c r="J126" s="72"/>
      <c r="L126" s="72"/>
      <c r="N126" s="72"/>
      <c r="O126" s="72"/>
    </row>
    <row r="127" spans="1:15" ht="13.8">
      <c r="A127" s="72"/>
      <c r="B127" s="330"/>
      <c r="C127" s="72"/>
      <c r="D127" s="72"/>
      <c r="E127" s="72"/>
      <c r="F127" s="72"/>
      <c r="J127" s="72"/>
      <c r="L127" s="72"/>
      <c r="N127" s="72"/>
      <c r="O127" s="72"/>
    </row>
    <row r="128" spans="1:15" ht="13.8">
      <c r="A128" s="72"/>
      <c r="B128" s="330"/>
      <c r="C128" s="72"/>
      <c r="D128" s="72"/>
      <c r="E128" s="72"/>
      <c r="F128" s="72"/>
      <c r="J128" s="72"/>
      <c r="L128" s="72"/>
      <c r="N128" s="72"/>
      <c r="O128" s="72"/>
    </row>
    <row r="129" spans="1:15" ht="13.8">
      <c r="A129" s="72"/>
      <c r="B129" s="330"/>
      <c r="C129" s="72"/>
      <c r="D129" s="72"/>
      <c r="E129" s="72"/>
      <c r="F129" s="72"/>
      <c r="J129" s="72"/>
      <c r="L129" s="72"/>
      <c r="N129" s="72"/>
      <c r="O129" s="72"/>
    </row>
    <row r="130" spans="1:15" ht="13.8">
      <c r="A130" s="72"/>
      <c r="B130" s="330"/>
      <c r="C130" s="72"/>
      <c r="D130" s="72"/>
      <c r="E130" s="72"/>
      <c r="F130" s="72"/>
      <c r="J130" s="72"/>
      <c r="L130" s="72"/>
      <c r="N130" s="72"/>
      <c r="O130" s="72"/>
    </row>
    <row r="131" spans="1:15" ht="13.8">
      <c r="A131" s="72"/>
      <c r="B131" s="330"/>
      <c r="C131" s="72"/>
      <c r="D131" s="72"/>
      <c r="E131" s="72"/>
      <c r="F131" s="72"/>
      <c r="J131" s="72"/>
      <c r="L131" s="72"/>
      <c r="N131" s="72"/>
      <c r="O131" s="72"/>
    </row>
    <row r="132" spans="1:15" ht="13.8">
      <c r="A132" s="72"/>
      <c r="B132" s="330"/>
      <c r="C132" s="72"/>
      <c r="D132" s="72"/>
      <c r="E132" s="72"/>
      <c r="F132" s="72"/>
      <c r="J132" s="72"/>
      <c r="L132" s="72"/>
      <c r="N132" s="72"/>
      <c r="O132" s="72"/>
    </row>
    <row r="133" spans="1:15" ht="13.8">
      <c r="A133" s="72"/>
      <c r="B133" s="330"/>
      <c r="C133" s="72"/>
      <c r="D133" s="72"/>
      <c r="E133" s="72"/>
      <c r="F133" s="72"/>
      <c r="J133" s="72"/>
      <c r="L133" s="72"/>
      <c r="N133" s="72"/>
      <c r="O133" s="72"/>
    </row>
    <row r="134" spans="1:15" ht="13.8">
      <c r="A134" s="72"/>
      <c r="B134" s="330"/>
      <c r="C134" s="72"/>
      <c r="D134" s="72"/>
      <c r="E134" s="72"/>
      <c r="F134" s="72"/>
      <c r="J134" s="72"/>
      <c r="L134" s="72"/>
      <c r="N134" s="72"/>
      <c r="O134" s="72"/>
    </row>
    <row r="135" spans="1:15" ht="13.8">
      <c r="A135" s="72"/>
      <c r="B135" s="330"/>
      <c r="C135" s="72"/>
      <c r="D135" s="72"/>
      <c r="E135" s="72"/>
      <c r="F135" s="72"/>
      <c r="J135" s="72"/>
      <c r="L135" s="72"/>
      <c r="N135" s="72"/>
      <c r="O135" s="72"/>
    </row>
    <row r="136" spans="1:15" ht="13.8">
      <c r="A136" s="72"/>
      <c r="B136" s="330"/>
      <c r="C136" s="72"/>
      <c r="D136" s="72"/>
      <c r="E136" s="72"/>
      <c r="F136" s="72"/>
      <c r="J136" s="72"/>
      <c r="L136" s="72"/>
      <c r="N136" s="72"/>
      <c r="O136" s="72"/>
    </row>
    <row r="137" spans="1:15" ht="13.8">
      <c r="A137" s="72"/>
      <c r="B137" s="330"/>
      <c r="C137" s="72"/>
      <c r="D137" s="72"/>
      <c r="E137" s="72"/>
      <c r="F137" s="72"/>
      <c r="J137" s="72"/>
      <c r="L137" s="72"/>
      <c r="N137" s="72"/>
      <c r="O137" s="72"/>
    </row>
    <row r="138" spans="1:15" ht="13.8">
      <c r="A138" s="72"/>
      <c r="B138" s="330"/>
      <c r="C138" s="72"/>
      <c r="D138" s="72"/>
      <c r="E138" s="72"/>
      <c r="F138" s="72"/>
      <c r="J138" s="72"/>
      <c r="L138" s="72"/>
      <c r="N138" s="72"/>
      <c r="O138" s="72"/>
    </row>
    <row r="139" spans="1:15" ht="13.8">
      <c r="A139" s="72"/>
      <c r="B139" s="330"/>
      <c r="C139" s="72"/>
      <c r="D139" s="72"/>
      <c r="E139" s="72"/>
      <c r="F139" s="72"/>
      <c r="J139" s="72"/>
      <c r="L139" s="72"/>
      <c r="N139" s="72"/>
      <c r="O139" s="72"/>
    </row>
    <row r="140" spans="1:15" ht="13.8">
      <c r="A140" s="72"/>
      <c r="B140" s="330"/>
      <c r="C140" s="72"/>
      <c r="D140" s="72"/>
      <c r="E140" s="72"/>
      <c r="F140" s="72"/>
      <c r="J140" s="72"/>
      <c r="L140" s="72"/>
      <c r="N140" s="72"/>
      <c r="O140" s="72"/>
    </row>
    <row r="141" spans="1:15" ht="13.8">
      <c r="A141" s="72"/>
      <c r="B141" s="330"/>
      <c r="C141" s="72"/>
      <c r="D141" s="72"/>
      <c r="E141" s="72"/>
      <c r="F141" s="72"/>
      <c r="J141" s="72"/>
      <c r="L141" s="72"/>
      <c r="N141" s="72"/>
      <c r="O141" s="72"/>
    </row>
    <row r="142" spans="1:15" ht="13.8">
      <c r="A142" s="72"/>
      <c r="B142" s="330"/>
      <c r="C142" s="72"/>
      <c r="D142" s="72"/>
      <c r="E142" s="72"/>
      <c r="F142" s="72"/>
      <c r="J142" s="72"/>
      <c r="L142" s="72"/>
      <c r="N142" s="72"/>
      <c r="O142" s="72"/>
    </row>
    <row r="143" spans="1:15" ht="13.8">
      <c r="A143" s="72"/>
      <c r="B143" s="330"/>
      <c r="C143" s="72"/>
      <c r="D143" s="72"/>
      <c r="E143" s="72"/>
      <c r="F143" s="72"/>
      <c r="J143" s="72"/>
      <c r="L143" s="72"/>
      <c r="N143" s="72"/>
      <c r="O143" s="72"/>
    </row>
    <row r="144" spans="1:15" ht="13.8">
      <c r="A144" s="72"/>
      <c r="B144" s="330"/>
      <c r="C144" s="72"/>
      <c r="D144" s="72"/>
      <c r="E144" s="72"/>
      <c r="F144" s="72"/>
      <c r="J144" s="72"/>
      <c r="L144" s="72"/>
      <c r="N144" s="72"/>
      <c r="O144" s="72"/>
    </row>
    <row r="145" spans="1:15" ht="13.8">
      <c r="A145" s="72"/>
      <c r="B145" s="330"/>
      <c r="C145" s="72"/>
      <c r="D145" s="72"/>
      <c r="E145" s="72"/>
      <c r="F145" s="72"/>
      <c r="J145" s="72"/>
      <c r="L145" s="72"/>
      <c r="N145" s="72"/>
      <c r="O145" s="72"/>
    </row>
    <row r="146" spans="1:15" ht="13.8">
      <c r="A146" s="72"/>
      <c r="B146" s="330"/>
      <c r="C146" s="72"/>
      <c r="D146" s="72"/>
      <c r="E146" s="72"/>
      <c r="F146" s="72"/>
      <c r="J146" s="72"/>
      <c r="L146" s="72"/>
      <c r="N146" s="72"/>
      <c r="O146" s="72"/>
    </row>
    <row r="147" spans="1:15" ht="13.8">
      <c r="A147" s="72"/>
      <c r="B147" s="330"/>
      <c r="C147" s="72"/>
      <c r="D147" s="72"/>
      <c r="E147" s="72"/>
      <c r="F147" s="72"/>
      <c r="J147" s="72"/>
      <c r="L147" s="72"/>
      <c r="N147" s="72"/>
      <c r="O147" s="72"/>
    </row>
    <row r="148" spans="1:15" ht="13.8">
      <c r="A148" s="72"/>
      <c r="B148" s="330"/>
      <c r="C148" s="72"/>
      <c r="D148" s="72"/>
      <c r="E148" s="72"/>
      <c r="F148" s="72"/>
      <c r="J148" s="72"/>
      <c r="L148" s="72"/>
      <c r="N148" s="72"/>
      <c r="O148" s="72"/>
    </row>
    <row r="149" spans="1:15" ht="13.8">
      <c r="A149" s="72"/>
      <c r="B149" s="330"/>
      <c r="C149" s="72"/>
      <c r="D149" s="72"/>
      <c r="E149" s="72"/>
      <c r="F149" s="72"/>
      <c r="J149" s="72"/>
      <c r="L149" s="72"/>
      <c r="N149" s="72"/>
      <c r="O149" s="72"/>
    </row>
    <row r="150" spans="1:15" ht="13.8">
      <c r="A150" s="72"/>
      <c r="B150" s="330"/>
      <c r="C150" s="72"/>
      <c r="D150" s="72"/>
      <c r="E150" s="72"/>
      <c r="F150" s="72"/>
      <c r="J150" s="72"/>
      <c r="L150" s="72"/>
      <c r="N150" s="72"/>
      <c r="O150" s="72"/>
    </row>
    <row r="151" spans="1:15" ht="13.8">
      <c r="A151" s="72"/>
      <c r="B151" s="330"/>
      <c r="C151" s="72"/>
      <c r="D151" s="72"/>
      <c r="E151" s="72"/>
      <c r="F151" s="72"/>
      <c r="J151" s="72"/>
      <c r="L151" s="72"/>
      <c r="N151" s="72"/>
      <c r="O151" s="72"/>
    </row>
    <row r="152" spans="1:15" ht="13.8">
      <c r="A152" s="72"/>
      <c r="B152" s="330"/>
      <c r="C152" s="72"/>
      <c r="D152" s="72"/>
      <c r="E152" s="72"/>
      <c r="F152" s="72"/>
      <c r="J152" s="72"/>
      <c r="L152" s="72"/>
      <c r="N152" s="72"/>
      <c r="O152" s="72"/>
    </row>
    <row r="153" spans="1:15" ht="13.8">
      <c r="A153" s="72"/>
      <c r="B153" s="330"/>
      <c r="C153" s="72"/>
      <c r="D153" s="72"/>
      <c r="E153" s="72"/>
      <c r="F153" s="72"/>
      <c r="J153" s="72"/>
      <c r="L153" s="72"/>
      <c r="N153" s="72"/>
      <c r="O153" s="72"/>
    </row>
    <row r="154" spans="1:15" ht="13.8">
      <c r="A154" s="72"/>
      <c r="B154" s="330"/>
      <c r="C154" s="72"/>
      <c r="D154" s="72"/>
      <c r="E154" s="72"/>
      <c r="F154" s="72"/>
      <c r="J154" s="72"/>
      <c r="L154" s="72"/>
      <c r="N154" s="72"/>
      <c r="O154" s="72"/>
    </row>
    <row r="155" spans="1:15" ht="13.8">
      <c r="A155" s="72"/>
      <c r="B155" s="330"/>
      <c r="C155" s="72"/>
      <c r="D155" s="72"/>
      <c r="E155" s="72"/>
      <c r="F155" s="72"/>
      <c r="J155" s="72"/>
      <c r="L155" s="72"/>
      <c r="N155" s="72"/>
      <c r="O155" s="72"/>
    </row>
    <row r="156" spans="1:15" ht="13.8">
      <c r="A156" s="72"/>
      <c r="B156" s="330"/>
      <c r="C156" s="72"/>
      <c r="D156" s="72"/>
      <c r="E156" s="72"/>
      <c r="F156" s="72"/>
      <c r="J156" s="72"/>
      <c r="L156" s="72"/>
      <c r="N156" s="72"/>
      <c r="O156" s="72"/>
    </row>
    <row r="157" spans="1:15" ht="13.8">
      <c r="A157" s="72"/>
      <c r="B157" s="330"/>
      <c r="C157" s="72"/>
      <c r="D157" s="72"/>
      <c r="E157" s="72"/>
      <c r="F157" s="72"/>
      <c r="J157" s="72"/>
      <c r="L157" s="72"/>
      <c r="N157" s="72"/>
      <c r="O157" s="72"/>
    </row>
    <row r="158" spans="1:15">
      <c r="N158" s="72"/>
      <c r="O158" s="72"/>
    </row>
    <row r="159" spans="1:15">
      <c r="N159" s="72"/>
      <c r="O159" s="72"/>
    </row>
    <row r="160" spans="1:15">
      <c r="N160" s="72"/>
      <c r="O160" s="72"/>
    </row>
    <row r="161" spans="1:15">
      <c r="N161" s="72"/>
      <c r="O161" s="72"/>
    </row>
    <row r="162" spans="1:15">
      <c r="A162" s="80"/>
      <c r="F162" s="72"/>
      <c r="J162" s="72"/>
      <c r="L162" s="72"/>
      <c r="N162" s="72"/>
      <c r="O162" s="72"/>
    </row>
    <row r="163" spans="1:15">
      <c r="A163" s="80"/>
      <c r="F163" s="72"/>
      <c r="J163" s="72"/>
      <c r="L163" s="72"/>
      <c r="N163" s="72"/>
      <c r="O163" s="72"/>
    </row>
    <row r="164" spans="1:15">
      <c r="A164" s="80"/>
      <c r="F164" s="72"/>
      <c r="J164" s="72"/>
      <c r="L164" s="72"/>
      <c r="N164" s="72"/>
      <c r="O164" s="72"/>
    </row>
    <row r="165" spans="1:15">
      <c r="A165" s="80"/>
      <c r="F165" s="72"/>
      <c r="J165" s="72"/>
      <c r="L165" s="72"/>
      <c r="N165" s="72"/>
      <c r="O165" s="72"/>
    </row>
    <row r="166" spans="1:15">
      <c r="A166" s="80"/>
      <c r="F166" s="72"/>
      <c r="J166" s="72"/>
      <c r="L166" s="72"/>
      <c r="N166" s="72"/>
      <c r="O166" s="72"/>
    </row>
    <row r="167" spans="1:15">
      <c r="A167" s="80"/>
      <c r="F167" s="72"/>
      <c r="J167" s="72"/>
      <c r="L167" s="72"/>
      <c r="N167" s="72"/>
      <c r="O167" s="72"/>
    </row>
    <row r="168" spans="1:15">
      <c r="A168" s="80"/>
      <c r="F168" s="72"/>
      <c r="J168" s="72"/>
      <c r="L168" s="72"/>
      <c r="N168" s="72"/>
      <c r="O168" s="72"/>
    </row>
    <row r="169" spans="1:15">
      <c r="A169" s="80"/>
      <c r="F169" s="72"/>
      <c r="J169" s="72"/>
      <c r="L169" s="72"/>
      <c r="N169" s="72"/>
      <c r="O169" s="72"/>
    </row>
    <row r="170" spans="1:15">
      <c r="A170" s="80"/>
      <c r="F170" s="72"/>
      <c r="J170" s="72"/>
      <c r="L170" s="72"/>
      <c r="N170" s="72"/>
      <c r="O170" s="72"/>
    </row>
    <row r="171" spans="1:15">
      <c r="A171" s="80"/>
      <c r="F171" s="72"/>
      <c r="J171" s="72"/>
      <c r="L171" s="72"/>
      <c r="N171" s="72"/>
      <c r="O171" s="72"/>
    </row>
    <row r="172" spans="1:15">
      <c r="A172" s="80"/>
      <c r="F172" s="72"/>
      <c r="J172" s="72"/>
      <c r="L172" s="72"/>
      <c r="N172" s="72"/>
      <c r="O172" s="72"/>
    </row>
    <row r="173" spans="1:15">
      <c r="A173" s="80"/>
      <c r="F173" s="72"/>
      <c r="J173" s="72"/>
      <c r="L173" s="72"/>
      <c r="N173" s="72"/>
      <c r="O173" s="72"/>
    </row>
    <row r="174" spans="1:15">
      <c r="A174" s="80"/>
      <c r="F174" s="72"/>
      <c r="J174" s="72"/>
      <c r="L174" s="72"/>
      <c r="N174" s="72"/>
      <c r="O174" s="72"/>
    </row>
    <row r="175" spans="1:15">
      <c r="A175" s="80"/>
      <c r="F175" s="72"/>
      <c r="J175" s="72"/>
      <c r="L175" s="72"/>
      <c r="N175" s="72"/>
      <c r="O175" s="72"/>
    </row>
    <row r="176" spans="1:15">
      <c r="A176" s="80"/>
      <c r="F176" s="72"/>
      <c r="J176" s="72"/>
      <c r="L176" s="72"/>
      <c r="N176" s="72"/>
      <c r="O176" s="72"/>
    </row>
    <row r="177" spans="1:15">
      <c r="A177" s="80"/>
      <c r="F177" s="72"/>
      <c r="J177" s="72"/>
      <c r="L177" s="72"/>
      <c r="N177" s="72"/>
      <c r="O177" s="72"/>
    </row>
    <row r="178" spans="1:15">
      <c r="A178" s="80"/>
      <c r="F178" s="72"/>
      <c r="J178" s="72"/>
      <c r="L178" s="72"/>
      <c r="N178" s="72"/>
      <c r="O178" s="72"/>
    </row>
    <row r="179" spans="1:15">
      <c r="A179" s="80"/>
      <c r="F179" s="72"/>
      <c r="J179" s="72"/>
      <c r="L179" s="72"/>
      <c r="N179" s="72"/>
      <c r="O179" s="72"/>
    </row>
    <row r="180" spans="1:15">
      <c r="A180" s="80"/>
      <c r="F180" s="72"/>
      <c r="J180" s="72"/>
      <c r="L180" s="72"/>
      <c r="N180" s="72"/>
      <c r="O180" s="72"/>
    </row>
    <row r="181" spans="1:15">
      <c r="A181" s="80"/>
      <c r="F181" s="72"/>
      <c r="J181" s="72"/>
      <c r="L181" s="72"/>
      <c r="N181" s="72"/>
      <c r="O181" s="72"/>
    </row>
    <row r="182" spans="1:15">
      <c r="A182" s="80"/>
      <c r="F182" s="72"/>
      <c r="J182" s="72"/>
      <c r="L182" s="72"/>
      <c r="N182" s="72"/>
      <c r="O182" s="72"/>
    </row>
    <row r="183" spans="1:15">
      <c r="A183" s="80"/>
      <c r="F183" s="72"/>
      <c r="J183" s="72"/>
      <c r="L183" s="72"/>
      <c r="N183" s="72"/>
      <c r="O183" s="72"/>
    </row>
    <row r="184" spans="1:15">
      <c r="A184" s="80"/>
      <c r="F184" s="72"/>
      <c r="J184" s="72"/>
      <c r="L184" s="72"/>
      <c r="N184" s="72"/>
      <c r="O184" s="72"/>
    </row>
    <row r="188" spans="1:15">
      <c r="A188" s="80"/>
      <c r="F188" s="72"/>
      <c r="J188" s="72"/>
      <c r="L188" s="72"/>
      <c r="N188" s="72"/>
      <c r="O188" s="72"/>
    </row>
    <row r="189" spans="1:15">
      <c r="A189" s="80"/>
      <c r="F189" s="72"/>
      <c r="J189" s="72"/>
      <c r="L189" s="72"/>
      <c r="N189" s="72"/>
      <c r="O189" s="72"/>
    </row>
    <row r="190" spans="1:15">
      <c r="A190" s="80"/>
      <c r="F190" s="72"/>
      <c r="J190" s="72"/>
      <c r="L190" s="72"/>
      <c r="N190" s="72"/>
      <c r="O190" s="72"/>
    </row>
    <row r="191" spans="1:15">
      <c r="A191" s="80"/>
      <c r="F191" s="72"/>
      <c r="J191" s="72"/>
      <c r="L191" s="72"/>
      <c r="N191" s="72"/>
      <c r="O191" s="72"/>
    </row>
    <row r="192" spans="1:15">
      <c r="A192" s="80"/>
      <c r="F192" s="72"/>
      <c r="J192" s="72"/>
      <c r="L192" s="72"/>
      <c r="N192" s="72"/>
      <c r="O192" s="72"/>
    </row>
    <row r="193" spans="1:15">
      <c r="A193" s="80"/>
      <c r="F193" s="72"/>
      <c r="J193" s="72"/>
      <c r="L193" s="72"/>
      <c r="N193" s="72"/>
      <c r="O193" s="72"/>
    </row>
    <row r="207" spans="1:15">
      <c r="A207" s="58"/>
      <c r="B207" s="429"/>
      <c r="D207" s="67"/>
      <c r="F207" s="45"/>
      <c r="G207" s="63"/>
      <c r="H207" s="63"/>
      <c r="I207" s="63"/>
      <c r="J207" s="110"/>
      <c r="K207" s="63"/>
      <c r="L207" s="110"/>
      <c r="M207" s="63"/>
      <c r="N207" s="45"/>
      <c r="O207" s="72"/>
    </row>
    <row r="208" spans="1:15">
      <c r="A208" s="58"/>
      <c r="B208" s="429"/>
      <c r="D208" s="67"/>
      <c r="F208" s="45"/>
      <c r="G208" s="63"/>
      <c r="H208" s="63"/>
      <c r="I208" s="63"/>
      <c r="J208" s="110"/>
      <c r="K208" s="63"/>
      <c r="L208" s="110"/>
      <c r="M208" s="63"/>
      <c r="N208" s="45"/>
      <c r="O208" s="72"/>
    </row>
    <row r="209" spans="1:15">
      <c r="A209" s="58"/>
      <c r="B209" s="429"/>
      <c r="D209" s="67"/>
      <c r="F209" s="45"/>
      <c r="G209" s="63"/>
      <c r="H209" s="63"/>
      <c r="I209" s="63"/>
      <c r="J209" s="110"/>
      <c r="K209" s="63"/>
      <c r="L209" s="110"/>
      <c r="M209" s="63"/>
      <c r="N209" s="45"/>
      <c r="O209" s="72"/>
    </row>
    <row r="210" spans="1:15">
      <c r="A210" s="58"/>
      <c r="B210" s="429"/>
      <c r="D210" s="67"/>
      <c r="F210" s="45"/>
      <c r="G210" s="63"/>
      <c r="H210" s="63"/>
      <c r="I210" s="63"/>
      <c r="J210" s="110"/>
      <c r="K210" s="63"/>
      <c r="L210" s="110"/>
      <c r="M210" s="63"/>
      <c r="N210" s="45"/>
      <c r="O210" s="72"/>
    </row>
    <row r="211" spans="1:15">
      <c r="A211" s="58"/>
      <c r="B211" s="429"/>
      <c r="D211" s="67"/>
      <c r="F211" s="45"/>
      <c r="G211" s="63"/>
      <c r="H211" s="63"/>
      <c r="I211" s="63"/>
      <c r="J211" s="110"/>
      <c r="K211" s="63"/>
      <c r="L211" s="110"/>
      <c r="M211" s="63"/>
      <c r="N211" s="45"/>
      <c r="O211" s="72"/>
    </row>
    <row r="214" spans="1:15">
      <c r="A214" s="58"/>
      <c r="B214" s="429"/>
      <c r="D214" s="67"/>
      <c r="F214" s="45"/>
      <c r="G214" s="63"/>
      <c r="H214" s="63"/>
      <c r="I214" s="63"/>
      <c r="J214" s="110"/>
      <c r="K214" s="63"/>
      <c r="L214" s="110"/>
      <c r="M214" s="63"/>
      <c r="N214" s="45"/>
      <c r="O214" s="72"/>
    </row>
    <row r="215" spans="1:15">
      <c r="A215" s="58"/>
      <c r="B215" s="429"/>
      <c r="D215" s="67"/>
      <c r="F215" s="45"/>
      <c r="G215" s="63"/>
      <c r="H215" s="63"/>
      <c r="I215" s="63"/>
      <c r="J215" s="110"/>
      <c r="K215" s="63"/>
      <c r="L215" s="110"/>
      <c r="M215" s="63"/>
      <c r="N215" s="45"/>
      <c r="O215" s="72"/>
    </row>
    <row r="216" spans="1:15">
      <c r="A216" s="58"/>
      <c r="B216" s="429"/>
      <c r="D216" s="67"/>
      <c r="F216" s="45"/>
      <c r="G216" s="63"/>
      <c r="H216" s="63"/>
      <c r="I216" s="63"/>
      <c r="J216" s="110"/>
      <c r="K216" s="63"/>
      <c r="L216" s="110"/>
      <c r="M216" s="63"/>
      <c r="N216" s="45"/>
      <c r="O216" s="72"/>
    </row>
    <row r="217" spans="1:15">
      <c r="A217" s="58"/>
      <c r="B217" s="429"/>
      <c r="D217" s="67"/>
      <c r="F217" s="45"/>
      <c r="G217" s="63"/>
      <c r="H217" s="63"/>
      <c r="I217" s="63"/>
      <c r="J217" s="110"/>
      <c r="K217" s="63"/>
      <c r="L217" s="110"/>
      <c r="M217" s="63"/>
      <c r="N217" s="45"/>
      <c r="O217" s="72"/>
    </row>
    <row r="218" spans="1:15">
      <c r="A218" s="58"/>
      <c r="B218" s="429"/>
      <c r="D218" s="67"/>
      <c r="F218" s="45"/>
      <c r="G218" s="63"/>
      <c r="H218" s="63"/>
      <c r="I218" s="63"/>
      <c r="J218" s="110"/>
      <c r="K218" s="63"/>
      <c r="L218" s="110"/>
      <c r="M218" s="63"/>
      <c r="N218" s="45"/>
      <c r="O218" s="72"/>
    </row>
    <row r="219" spans="1:15">
      <c r="A219" s="58"/>
      <c r="B219" s="429"/>
      <c r="D219" s="67"/>
      <c r="F219" s="45"/>
      <c r="G219" s="63"/>
      <c r="H219" s="63"/>
      <c r="I219" s="63"/>
      <c r="J219" s="110"/>
      <c r="K219" s="63"/>
      <c r="L219" s="110"/>
      <c r="M219" s="63"/>
      <c r="N219" s="45"/>
      <c r="O219" s="72"/>
    </row>
    <row r="220" spans="1:15">
      <c r="A220" s="58"/>
      <c r="B220" s="429"/>
      <c r="D220" s="67"/>
      <c r="F220" s="45"/>
      <c r="G220" s="63"/>
      <c r="H220" s="63"/>
      <c r="I220" s="63"/>
      <c r="J220" s="110"/>
      <c r="K220" s="63"/>
      <c r="L220" s="110"/>
      <c r="M220" s="63"/>
      <c r="N220" s="45"/>
      <c r="O220" s="72"/>
    </row>
    <row r="221" spans="1:15">
      <c r="A221" s="58"/>
      <c r="B221" s="429"/>
      <c r="D221" s="67"/>
      <c r="F221" s="45"/>
      <c r="G221" s="63"/>
      <c r="H221" s="63"/>
      <c r="I221" s="63"/>
      <c r="J221" s="110"/>
      <c r="K221" s="63"/>
      <c r="L221" s="110"/>
      <c r="M221" s="63"/>
      <c r="N221" s="45"/>
      <c r="O221" s="72"/>
    </row>
    <row r="222" spans="1:15">
      <c r="A222" s="58"/>
      <c r="B222" s="429"/>
      <c r="D222" s="67"/>
      <c r="F222" s="45"/>
      <c r="G222" s="63"/>
      <c r="H222" s="63"/>
      <c r="I222" s="63"/>
      <c r="J222" s="110"/>
      <c r="K222" s="63"/>
      <c r="L222" s="110"/>
      <c r="M222" s="63"/>
      <c r="N222" s="45"/>
      <c r="O222" s="72"/>
    </row>
    <row r="223" spans="1:15">
      <c r="A223" s="58"/>
      <c r="B223" s="429"/>
      <c r="D223" s="67"/>
      <c r="F223" s="45"/>
      <c r="G223" s="63"/>
      <c r="H223" s="63"/>
      <c r="I223" s="63"/>
      <c r="J223" s="110"/>
      <c r="K223" s="63"/>
      <c r="L223" s="110"/>
      <c r="M223" s="63"/>
      <c r="N223" s="45"/>
      <c r="O223" s="72"/>
    </row>
    <row r="224" spans="1:15">
      <c r="A224" s="58"/>
      <c r="B224" s="429"/>
      <c r="D224" s="67"/>
      <c r="F224" s="45"/>
      <c r="G224" s="63"/>
      <c r="H224" s="63"/>
      <c r="I224" s="63"/>
      <c r="J224" s="110"/>
      <c r="K224" s="63"/>
      <c r="L224" s="110"/>
      <c r="M224" s="63"/>
      <c r="N224" s="45"/>
      <c r="O224" s="72"/>
    </row>
    <row r="225" spans="1:15">
      <c r="A225" s="58"/>
      <c r="B225" s="429"/>
      <c r="D225" s="67"/>
      <c r="F225" s="45"/>
      <c r="G225" s="63"/>
      <c r="H225" s="63"/>
      <c r="I225" s="63"/>
      <c r="J225" s="110"/>
      <c r="K225" s="63"/>
      <c r="L225" s="110"/>
      <c r="M225" s="63"/>
      <c r="N225" s="45"/>
      <c r="O225" s="72"/>
    </row>
    <row r="226" spans="1:15">
      <c r="A226" s="58"/>
      <c r="B226" s="429"/>
      <c r="D226" s="67"/>
      <c r="F226" s="45"/>
      <c r="G226" s="63"/>
      <c r="H226" s="63"/>
      <c r="I226" s="63"/>
      <c r="J226" s="110"/>
      <c r="K226" s="63"/>
      <c r="L226" s="110"/>
      <c r="M226" s="63"/>
      <c r="N226" s="45"/>
      <c r="O226" s="72"/>
    </row>
    <row r="227" spans="1:15">
      <c r="A227" s="58"/>
      <c r="B227" s="429"/>
      <c r="D227" s="67"/>
      <c r="F227" s="45"/>
      <c r="G227" s="63"/>
      <c r="H227" s="63"/>
      <c r="I227" s="63"/>
      <c r="J227" s="110"/>
      <c r="K227" s="63"/>
      <c r="L227" s="110"/>
      <c r="M227" s="63"/>
      <c r="N227" s="45"/>
      <c r="O227" s="72"/>
    </row>
    <row r="228" spans="1:15">
      <c r="A228" s="58"/>
      <c r="B228" s="429"/>
      <c r="D228" s="67"/>
      <c r="F228" s="45"/>
      <c r="G228" s="63"/>
      <c r="H228" s="63"/>
      <c r="I228" s="63"/>
      <c r="J228" s="110"/>
      <c r="K228" s="63"/>
      <c r="L228" s="110"/>
      <c r="M228" s="63"/>
      <c r="N228" s="45"/>
      <c r="O228" s="72"/>
    </row>
    <row r="229" spans="1:15">
      <c r="A229" s="58"/>
      <c r="B229" s="429"/>
      <c r="D229" s="67"/>
      <c r="F229" s="45"/>
      <c r="G229" s="63"/>
      <c r="H229" s="63"/>
      <c r="I229" s="63"/>
      <c r="J229" s="110"/>
      <c r="K229" s="63"/>
      <c r="L229" s="110"/>
      <c r="M229" s="63"/>
      <c r="N229" s="45"/>
      <c r="O229" s="72"/>
    </row>
    <row r="230" spans="1:15">
      <c r="A230" s="58"/>
      <c r="B230" s="429"/>
      <c r="D230" s="67"/>
      <c r="F230" s="45"/>
      <c r="G230" s="63"/>
      <c r="H230" s="63"/>
      <c r="I230" s="63"/>
      <c r="J230" s="110"/>
      <c r="K230" s="63"/>
      <c r="L230" s="110"/>
      <c r="M230" s="63"/>
      <c r="N230" s="45"/>
      <c r="O230" s="72"/>
    </row>
    <row r="231" spans="1:15">
      <c r="A231" s="58"/>
      <c r="B231" s="429"/>
      <c r="D231" s="67"/>
      <c r="F231" s="45"/>
      <c r="G231" s="63"/>
      <c r="H231" s="63"/>
      <c r="I231" s="63"/>
      <c r="J231" s="110"/>
      <c r="K231" s="63"/>
      <c r="L231" s="110"/>
      <c r="M231" s="63"/>
      <c r="N231" s="45"/>
      <c r="O231" s="72"/>
    </row>
    <row r="232" spans="1:15">
      <c r="A232" s="58"/>
      <c r="B232" s="429"/>
      <c r="D232" s="67"/>
      <c r="F232" s="45"/>
      <c r="G232" s="63"/>
      <c r="H232" s="63"/>
      <c r="I232" s="63"/>
      <c r="J232" s="110"/>
      <c r="K232" s="63"/>
      <c r="L232" s="110"/>
      <c r="M232" s="63"/>
      <c r="N232" s="45"/>
      <c r="O232" s="72"/>
    </row>
    <row r="233" spans="1:15">
      <c r="A233" s="58"/>
      <c r="B233" s="429"/>
      <c r="D233" s="67"/>
      <c r="F233" s="45"/>
      <c r="G233" s="63"/>
      <c r="H233" s="63"/>
      <c r="I233" s="63"/>
      <c r="J233" s="110"/>
      <c r="K233" s="63"/>
      <c r="L233" s="110"/>
      <c r="M233" s="63"/>
      <c r="N233" s="45"/>
      <c r="O233" s="72"/>
    </row>
    <row r="234" spans="1:15">
      <c r="A234" s="58"/>
      <c r="B234" s="429"/>
      <c r="D234" s="67"/>
      <c r="F234" s="45"/>
      <c r="G234" s="63"/>
      <c r="H234" s="63"/>
      <c r="I234" s="63"/>
      <c r="J234" s="110"/>
      <c r="K234" s="63"/>
      <c r="L234" s="110"/>
      <c r="M234" s="63"/>
      <c r="N234" s="45"/>
      <c r="O234" s="72"/>
    </row>
    <row r="235" spans="1:15">
      <c r="A235" s="58"/>
      <c r="B235" s="429"/>
      <c r="D235" s="67"/>
      <c r="F235" s="45"/>
      <c r="G235" s="63"/>
      <c r="H235" s="63"/>
      <c r="I235" s="63"/>
      <c r="J235" s="110"/>
      <c r="K235" s="63"/>
      <c r="L235" s="110"/>
      <c r="M235" s="63"/>
      <c r="N235" s="45"/>
      <c r="O235" s="72"/>
    </row>
    <row r="236" spans="1:15">
      <c r="A236" s="58"/>
      <c r="B236" s="429"/>
      <c r="D236" s="67"/>
      <c r="F236" s="45"/>
      <c r="G236" s="63"/>
      <c r="H236" s="63"/>
      <c r="I236" s="63"/>
      <c r="J236" s="110"/>
      <c r="K236" s="63"/>
      <c r="L236" s="110"/>
      <c r="M236" s="63"/>
      <c r="N236" s="45"/>
      <c r="O236" s="72"/>
    </row>
    <row r="237" spans="1:15">
      <c r="A237" s="58"/>
      <c r="B237" s="429"/>
      <c r="D237" s="67"/>
      <c r="F237" s="45"/>
      <c r="G237" s="63"/>
      <c r="H237" s="63"/>
      <c r="I237" s="63"/>
      <c r="J237" s="110"/>
      <c r="K237" s="63"/>
      <c r="L237" s="110"/>
      <c r="M237" s="63"/>
      <c r="N237" s="45"/>
      <c r="O237" s="72"/>
    </row>
    <row r="238" spans="1:15">
      <c r="A238" s="58"/>
      <c r="B238" s="429"/>
      <c r="D238" s="67"/>
      <c r="F238" s="45"/>
      <c r="G238" s="63"/>
      <c r="H238" s="63"/>
      <c r="I238" s="63"/>
      <c r="J238" s="110"/>
      <c r="K238" s="63"/>
      <c r="L238" s="110"/>
      <c r="M238" s="63"/>
      <c r="N238" s="45"/>
      <c r="O238" s="72"/>
    </row>
    <row r="239" spans="1:15">
      <c r="A239" s="58"/>
      <c r="B239" s="429"/>
      <c r="D239" s="67"/>
      <c r="F239" s="45"/>
      <c r="G239" s="63"/>
      <c r="H239" s="63"/>
      <c r="I239" s="63"/>
      <c r="J239" s="110"/>
      <c r="K239" s="63"/>
      <c r="L239" s="110"/>
      <c r="M239" s="63"/>
      <c r="N239" s="45"/>
      <c r="O239" s="72"/>
    </row>
    <row r="240" spans="1:15">
      <c r="A240" s="58"/>
      <c r="B240" s="429"/>
      <c r="D240" s="67"/>
      <c r="F240" s="45"/>
      <c r="G240" s="63"/>
      <c r="H240" s="63"/>
      <c r="I240" s="63"/>
      <c r="J240" s="110"/>
      <c r="K240" s="63"/>
      <c r="L240" s="110"/>
      <c r="M240" s="63"/>
      <c r="N240" s="45"/>
      <c r="O240" s="72"/>
    </row>
    <row r="241" spans="1:15">
      <c r="A241" s="58"/>
      <c r="B241" s="429"/>
      <c r="D241" s="67"/>
      <c r="F241" s="45"/>
      <c r="G241" s="63"/>
      <c r="H241" s="63"/>
      <c r="I241" s="63"/>
      <c r="J241" s="110"/>
      <c r="K241" s="63"/>
      <c r="L241" s="110"/>
      <c r="M241" s="63"/>
      <c r="N241" s="45"/>
      <c r="O241" s="72"/>
    </row>
    <row r="242" spans="1:15">
      <c r="A242" s="58"/>
      <c r="B242" s="429"/>
      <c r="D242" s="67"/>
      <c r="F242" s="45"/>
      <c r="G242" s="63"/>
      <c r="H242" s="63"/>
      <c r="I242" s="63"/>
      <c r="J242" s="110"/>
      <c r="K242" s="63"/>
      <c r="L242" s="110"/>
      <c r="M242" s="63"/>
      <c r="N242" s="45"/>
      <c r="O242" s="72"/>
    </row>
    <row r="243" spans="1:15">
      <c r="A243" s="58"/>
      <c r="B243" s="429"/>
      <c r="D243" s="67"/>
      <c r="F243" s="45"/>
      <c r="G243" s="63"/>
      <c r="H243" s="63"/>
      <c r="I243" s="63"/>
      <c r="J243" s="110"/>
      <c r="K243" s="63"/>
      <c r="L243" s="110"/>
      <c r="M243" s="63"/>
      <c r="N243" s="45"/>
      <c r="O243" s="72"/>
    </row>
    <row r="244" spans="1:15">
      <c r="A244" s="58"/>
      <c r="B244" s="429"/>
      <c r="D244" s="67"/>
      <c r="F244" s="45"/>
      <c r="G244" s="63"/>
      <c r="H244" s="63"/>
      <c r="I244" s="63"/>
      <c r="J244" s="110"/>
      <c r="K244" s="63"/>
      <c r="L244" s="110"/>
      <c r="M244" s="63"/>
      <c r="N244" s="45"/>
      <c r="O244" s="72"/>
    </row>
    <row r="245" spans="1:15">
      <c r="A245" s="58"/>
      <c r="B245" s="429"/>
      <c r="D245" s="67"/>
      <c r="F245" s="45"/>
      <c r="G245" s="63"/>
      <c r="H245" s="63"/>
      <c r="I245" s="63"/>
      <c r="J245" s="110"/>
      <c r="K245" s="63"/>
      <c r="L245" s="110"/>
      <c r="M245" s="63"/>
      <c r="N245" s="45"/>
      <c r="O245" s="72"/>
    </row>
    <row r="246" spans="1:15">
      <c r="A246" s="58"/>
      <c r="B246" s="429"/>
      <c r="D246" s="67"/>
      <c r="F246" s="45"/>
      <c r="G246" s="63"/>
      <c r="H246" s="63"/>
      <c r="I246" s="63"/>
      <c r="J246" s="110"/>
      <c r="K246" s="63"/>
      <c r="L246" s="110"/>
      <c r="M246" s="63"/>
      <c r="N246" s="45"/>
      <c r="O246" s="72"/>
    </row>
    <row r="247" spans="1:15">
      <c r="A247" s="58"/>
      <c r="B247" s="429"/>
      <c r="D247" s="67"/>
      <c r="F247" s="45"/>
      <c r="G247" s="63"/>
      <c r="H247" s="63"/>
      <c r="I247" s="63"/>
      <c r="J247" s="110"/>
      <c r="K247" s="63"/>
      <c r="L247" s="110"/>
      <c r="M247" s="63"/>
      <c r="N247" s="45"/>
      <c r="O247" s="72"/>
    </row>
    <row r="248" spans="1:15">
      <c r="A248" s="58"/>
      <c r="B248" s="429"/>
      <c r="D248" s="67"/>
      <c r="F248" s="45"/>
      <c r="G248" s="63"/>
      <c r="H248" s="63"/>
      <c r="I248" s="63"/>
      <c r="J248" s="110"/>
      <c r="K248" s="63"/>
      <c r="L248" s="110"/>
      <c r="M248" s="63"/>
      <c r="N248" s="45"/>
      <c r="O248" s="72"/>
    </row>
    <row r="249" spans="1:15">
      <c r="A249" s="58"/>
      <c r="B249" s="429"/>
      <c r="D249" s="67"/>
      <c r="F249" s="45"/>
      <c r="G249" s="63"/>
      <c r="H249" s="63"/>
      <c r="I249" s="63"/>
      <c r="J249" s="110"/>
      <c r="K249" s="63"/>
      <c r="L249" s="110"/>
      <c r="M249" s="63"/>
      <c r="N249" s="45"/>
      <c r="O249" s="72"/>
    </row>
    <row r="250" spans="1:15">
      <c r="A250" s="58"/>
      <c r="B250" s="429"/>
      <c r="D250" s="67"/>
      <c r="F250" s="45"/>
      <c r="G250" s="63"/>
      <c r="H250" s="63"/>
      <c r="I250" s="63"/>
      <c r="J250" s="110"/>
      <c r="K250" s="63"/>
      <c r="L250" s="110"/>
      <c r="M250" s="63"/>
      <c r="N250" s="45"/>
      <c r="O250" s="72"/>
    </row>
    <row r="251" spans="1:15">
      <c r="A251" s="58"/>
      <c r="B251" s="429"/>
      <c r="D251" s="67"/>
      <c r="F251" s="45"/>
      <c r="G251" s="63"/>
      <c r="H251" s="63"/>
      <c r="I251" s="63"/>
      <c r="J251" s="110"/>
      <c r="K251" s="63"/>
      <c r="L251" s="110"/>
      <c r="M251" s="63"/>
      <c r="N251" s="45"/>
      <c r="O251" s="72"/>
    </row>
    <row r="252" spans="1:15">
      <c r="A252" s="58"/>
      <c r="B252" s="429"/>
      <c r="D252" s="67"/>
      <c r="F252" s="45"/>
      <c r="G252" s="63"/>
      <c r="H252" s="63"/>
      <c r="I252" s="63"/>
      <c r="J252" s="110"/>
      <c r="K252" s="63"/>
      <c r="L252" s="110"/>
      <c r="M252" s="63"/>
      <c r="N252" s="45"/>
      <c r="O252" s="72"/>
    </row>
    <row r="253" spans="1:15">
      <c r="A253" s="58"/>
      <c r="B253" s="429"/>
      <c r="D253" s="67"/>
      <c r="F253" s="45"/>
      <c r="G253" s="63"/>
      <c r="H253" s="63"/>
      <c r="I253" s="63"/>
      <c r="J253" s="110"/>
      <c r="K253" s="63"/>
      <c r="L253" s="110"/>
      <c r="M253" s="63"/>
      <c r="N253" s="45"/>
      <c r="O253" s="72"/>
    </row>
    <row r="254" spans="1:15">
      <c r="A254" s="58"/>
      <c r="B254" s="429"/>
      <c r="D254" s="67"/>
      <c r="F254" s="45"/>
      <c r="G254" s="63"/>
      <c r="H254" s="63"/>
      <c r="I254" s="63"/>
      <c r="J254" s="110"/>
      <c r="K254" s="63"/>
      <c r="L254" s="110"/>
      <c r="M254" s="63"/>
      <c r="N254" s="45"/>
      <c r="O254" s="72"/>
    </row>
    <row r="255" spans="1:15">
      <c r="A255" s="58"/>
      <c r="B255" s="429"/>
      <c r="D255" s="67"/>
      <c r="F255" s="45"/>
      <c r="G255" s="63"/>
      <c r="H255" s="63"/>
      <c r="I255" s="63"/>
      <c r="J255" s="110"/>
      <c r="K255" s="63"/>
      <c r="L255" s="110"/>
      <c r="M255" s="63"/>
      <c r="N255" s="45"/>
      <c r="O255" s="72"/>
    </row>
    <row r="256" spans="1:15">
      <c r="A256" s="58"/>
      <c r="B256" s="429"/>
      <c r="D256" s="67"/>
      <c r="F256" s="45"/>
      <c r="G256" s="63"/>
      <c r="H256" s="63"/>
      <c r="I256" s="63"/>
      <c r="J256" s="110"/>
      <c r="K256" s="63"/>
      <c r="L256" s="110"/>
      <c r="M256" s="63"/>
      <c r="N256" s="45"/>
      <c r="O256" s="72"/>
    </row>
    <row r="257" spans="1:15">
      <c r="A257" s="58"/>
      <c r="B257" s="429"/>
      <c r="D257" s="67"/>
      <c r="F257" s="45"/>
      <c r="G257" s="63"/>
      <c r="H257" s="63"/>
      <c r="I257" s="63"/>
      <c r="J257" s="110"/>
      <c r="K257" s="63"/>
      <c r="L257" s="110"/>
      <c r="M257" s="63"/>
      <c r="N257" s="45"/>
      <c r="O257" s="72"/>
    </row>
    <row r="258" spans="1:15">
      <c r="A258" s="58"/>
      <c r="B258" s="429"/>
      <c r="D258" s="67"/>
      <c r="F258" s="45"/>
      <c r="G258" s="63"/>
      <c r="H258" s="63"/>
      <c r="I258" s="63"/>
      <c r="J258" s="110"/>
      <c r="K258" s="63"/>
      <c r="L258" s="110"/>
      <c r="M258" s="63"/>
      <c r="N258" s="45"/>
      <c r="O258" s="72"/>
    </row>
    <row r="259" spans="1:15">
      <c r="A259" s="58"/>
      <c r="B259" s="429"/>
      <c r="D259" s="67"/>
      <c r="F259" s="45"/>
      <c r="G259" s="63"/>
      <c r="H259" s="63"/>
      <c r="I259" s="63"/>
      <c r="J259" s="110"/>
      <c r="K259" s="63"/>
      <c r="L259" s="110"/>
      <c r="M259" s="63"/>
      <c r="N259" s="45"/>
      <c r="O259" s="72"/>
    </row>
    <row r="260" spans="1:15">
      <c r="A260" s="58"/>
      <c r="B260" s="429"/>
      <c r="D260" s="67"/>
      <c r="F260" s="45"/>
      <c r="G260" s="63"/>
      <c r="H260" s="63"/>
      <c r="I260" s="63"/>
      <c r="J260" s="110"/>
      <c r="K260" s="63"/>
      <c r="L260" s="110"/>
      <c r="M260" s="63"/>
      <c r="N260" s="45"/>
      <c r="O260" s="72"/>
    </row>
    <row r="261" spans="1:15">
      <c r="A261" s="58"/>
      <c r="B261" s="429"/>
      <c r="D261" s="67"/>
      <c r="F261" s="45"/>
      <c r="G261" s="63"/>
      <c r="H261" s="63"/>
      <c r="I261" s="63"/>
      <c r="J261" s="110"/>
      <c r="K261" s="63"/>
      <c r="L261" s="110"/>
      <c r="M261" s="63"/>
      <c r="N261" s="45"/>
      <c r="O261" s="72"/>
    </row>
    <row r="262" spans="1:15">
      <c r="A262" s="58"/>
      <c r="B262" s="429"/>
      <c r="D262" s="67"/>
      <c r="F262" s="45"/>
      <c r="G262" s="63"/>
      <c r="H262" s="63"/>
      <c r="I262" s="63"/>
      <c r="J262" s="110"/>
      <c r="K262" s="63"/>
      <c r="L262" s="110"/>
      <c r="M262" s="63"/>
      <c r="N262" s="45"/>
      <c r="O262" s="72"/>
    </row>
    <row r="263" spans="1:15">
      <c r="A263" s="58"/>
      <c r="B263" s="429"/>
      <c r="D263" s="67"/>
      <c r="F263" s="45"/>
      <c r="G263" s="63"/>
      <c r="H263" s="63"/>
      <c r="I263" s="63"/>
      <c r="J263" s="110"/>
      <c r="K263" s="63"/>
      <c r="L263" s="110"/>
      <c r="M263" s="63"/>
      <c r="N263" s="45"/>
      <c r="O263" s="72"/>
    </row>
    <row r="264" spans="1:15">
      <c r="A264" s="58"/>
      <c r="B264" s="429"/>
      <c r="D264" s="67"/>
      <c r="F264" s="45"/>
      <c r="G264" s="63"/>
      <c r="H264" s="63"/>
      <c r="I264" s="63"/>
      <c r="J264" s="110"/>
      <c r="K264" s="63"/>
      <c r="L264" s="110"/>
      <c r="M264" s="63"/>
      <c r="N264" s="45"/>
      <c r="O264" s="72"/>
    </row>
    <row r="265" spans="1:15">
      <c r="A265" s="58"/>
      <c r="B265" s="429"/>
      <c r="D265" s="67"/>
      <c r="F265" s="45"/>
      <c r="G265" s="63"/>
      <c r="H265" s="63"/>
      <c r="I265" s="63"/>
      <c r="J265" s="110"/>
      <c r="K265" s="63"/>
      <c r="L265" s="110"/>
      <c r="M265" s="63"/>
      <c r="N265" s="45"/>
      <c r="O265" s="72"/>
    </row>
    <row r="266" spans="1:15">
      <c r="A266" s="58"/>
      <c r="B266" s="429"/>
      <c r="D266" s="67"/>
      <c r="F266" s="45"/>
      <c r="G266" s="63"/>
      <c r="H266" s="63"/>
      <c r="I266" s="63"/>
      <c r="J266" s="110"/>
      <c r="K266" s="63"/>
      <c r="L266" s="110"/>
      <c r="M266" s="63"/>
      <c r="N266" s="45"/>
      <c r="O266" s="72"/>
    </row>
    <row r="267" spans="1:15">
      <c r="A267" s="58"/>
      <c r="B267" s="429"/>
      <c r="D267" s="67"/>
      <c r="F267" s="45"/>
      <c r="G267" s="63"/>
      <c r="H267" s="63"/>
      <c r="I267" s="63"/>
      <c r="J267" s="110"/>
      <c r="K267" s="63"/>
      <c r="L267" s="110"/>
      <c r="M267" s="63"/>
      <c r="N267" s="45"/>
      <c r="O267" s="72"/>
    </row>
    <row r="268" spans="1:15">
      <c r="A268" s="58"/>
      <c r="B268" s="429"/>
      <c r="D268" s="67"/>
      <c r="F268" s="45"/>
      <c r="G268" s="63"/>
      <c r="H268" s="63"/>
      <c r="I268" s="63"/>
      <c r="J268" s="110"/>
      <c r="K268" s="63"/>
      <c r="L268" s="110"/>
      <c r="M268" s="63"/>
      <c r="N268" s="45"/>
      <c r="O268" s="72"/>
    </row>
    <row r="269" spans="1:15">
      <c r="A269" s="58"/>
      <c r="B269" s="429"/>
      <c r="D269" s="67"/>
      <c r="F269" s="45"/>
      <c r="G269" s="63"/>
      <c r="H269" s="63"/>
      <c r="I269" s="63"/>
      <c r="J269" s="110"/>
      <c r="K269" s="63"/>
      <c r="L269" s="110"/>
      <c r="M269" s="63"/>
      <c r="N269" s="45"/>
      <c r="O269" s="72"/>
    </row>
    <row r="270" spans="1:15">
      <c r="A270" s="58"/>
      <c r="B270" s="429"/>
      <c r="D270" s="67"/>
      <c r="F270" s="45"/>
      <c r="G270" s="63"/>
      <c r="H270" s="63"/>
      <c r="I270" s="63"/>
      <c r="J270" s="110"/>
      <c r="K270" s="63"/>
      <c r="L270" s="110"/>
      <c r="M270" s="63"/>
      <c r="N270" s="45"/>
      <c r="O270" s="72"/>
    </row>
    <row r="271" spans="1:15">
      <c r="A271" s="58"/>
      <c r="B271" s="429"/>
      <c r="D271" s="67"/>
      <c r="F271" s="45"/>
      <c r="G271" s="63"/>
      <c r="H271" s="63"/>
      <c r="I271" s="63"/>
      <c r="J271" s="110"/>
      <c r="K271" s="63"/>
      <c r="L271" s="110"/>
      <c r="M271" s="63"/>
      <c r="N271" s="45"/>
      <c r="O271" s="72"/>
    </row>
    <row r="272" spans="1:15">
      <c r="A272" s="58"/>
      <c r="B272" s="429"/>
      <c r="D272" s="67"/>
      <c r="F272" s="45"/>
      <c r="G272" s="63"/>
      <c r="H272" s="63"/>
      <c r="I272" s="63"/>
      <c r="J272" s="110"/>
      <c r="K272" s="63"/>
      <c r="L272" s="110"/>
      <c r="M272" s="63"/>
      <c r="N272" s="45"/>
      <c r="O272" s="72"/>
    </row>
    <row r="273" spans="1:15">
      <c r="A273" s="58"/>
      <c r="B273" s="429"/>
      <c r="D273" s="67"/>
      <c r="F273" s="45"/>
      <c r="G273" s="63"/>
      <c r="H273" s="63"/>
      <c r="I273" s="63"/>
      <c r="J273" s="110"/>
      <c r="K273" s="63"/>
      <c r="L273" s="110"/>
      <c r="M273" s="63"/>
      <c r="N273" s="45"/>
      <c r="O273" s="72"/>
    </row>
    <row r="274" spans="1:15">
      <c r="A274" s="58"/>
      <c r="B274" s="429"/>
      <c r="D274" s="67"/>
      <c r="F274" s="45"/>
      <c r="G274" s="63"/>
      <c r="H274" s="63"/>
      <c r="I274" s="63"/>
      <c r="J274" s="110"/>
      <c r="K274" s="63"/>
      <c r="L274" s="110"/>
      <c r="M274" s="63"/>
      <c r="N274" s="45"/>
      <c r="O274" s="72"/>
    </row>
    <row r="275" spans="1:15">
      <c r="A275" s="58"/>
      <c r="B275" s="429"/>
      <c r="D275" s="67"/>
      <c r="F275" s="45"/>
      <c r="G275" s="63"/>
      <c r="H275" s="63"/>
      <c r="I275" s="63"/>
      <c r="J275" s="110"/>
      <c r="K275" s="63"/>
      <c r="L275" s="110"/>
      <c r="M275" s="63"/>
      <c r="N275" s="45"/>
      <c r="O275" s="72"/>
    </row>
    <row r="276" spans="1:15">
      <c r="A276" s="58"/>
      <c r="B276" s="429"/>
      <c r="D276" s="67"/>
      <c r="F276" s="45"/>
      <c r="G276" s="63"/>
      <c r="H276" s="63"/>
      <c r="I276" s="63"/>
      <c r="J276" s="110"/>
      <c r="K276" s="63"/>
      <c r="L276" s="110"/>
      <c r="M276" s="63"/>
      <c r="N276" s="45"/>
      <c r="O276" s="72"/>
    </row>
    <row r="277" spans="1:15">
      <c r="A277" s="58"/>
      <c r="B277" s="429"/>
      <c r="D277" s="67"/>
      <c r="F277" s="45"/>
      <c r="G277" s="63"/>
      <c r="H277" s="63"/>
      <c r="I277" s="63"/>
      <c r="J277" s="110"/>
      <c r="K277" s="63"/>
      <c r="L277" s="110"/>
      <c r="M277" s="63"/>
      <c r="N277" s="45"/>
      <c r="O277" s="72"/>
    </row>
    <row r="278" spans="1:15">
      <c r="A278" s="58"/>
      <c r="B278" s="429"/>
      <c r="D278" s="67"/>
      <c r="F278" s="45"/>
      <c r="G278" s="63"/>
      <c r="H278" s="63"/>
      <c r="I278" s="63"/>
      <c r="J278" s="110"/>
      <c r="K278" s="63"/>
      <c r="L278" s="110"/>
      <c r="M278" s="63"/>
      <c r="N278" s="45"/>
      <c r="O278" s="72"/>
    </row>
    <row r="279" spans="1:15">
      <c r="A279" s="58"/>
      <c r="B279" s="429"/>
      <c r="D279" s="67"/>
      <c r="F279" s="45"/>
      <c r="G279" s="63"/>
      <c r="H279" s="63"/>
      <c r="I279" s="63"/>
      <c r="J279" s="110"/>
      <c r="K279" s="63"/>
      <c r="L279" s="110"/>
      <c r="M279" s="63"/>
      <c r="N279" s="45"/>
      <c r="O279" s="72"/>
    </row>
    <row r="280" spans="1:15">
      <c r="A280" s="58"/>
      <c r="B280" s="429"/>
      <c r="D280" s="67"/>
      <c r="F280" s="45"/>
      <c r="G280" s="63"/>
      <c r="H280" s="63"/>
      <c r="I280" s="63"/>
      <c r="J280" s="110"/>
      <c r="K280" s="63"/>
      <c r="L280" s="110"/>
      <c r="M280" s="63"/>
      <c r="N280" s="45"/>
      <c r="O280" s="72"/>
    </row>
    <row r="281" spans="1:15">
      <c r="A281" s="58"/>
      <c r="B281" s="429"/>
      <c r="D281" s="67"/>
      <c r="F281" s="45"/>
      <c r="G281" s="63"/>
      <c r="H281" s="63"/>
      <c r="I281" s="63"/>
      <c r="J281" s="110"/>
      <c r="K281" s="63"/>
      <c r="L281" s="110"/>
      <c r="M281" s="63"/>
      <c r="N281" s="45"/>
      <c r="O281" s="72"/>
    </row>
    <row r="282" spans="1:15">
      <c r="A282" s="58"/>
      <c r="B282" s="429"/>
      <c r="D282" s="67"/>
      <c r="F282" s="45"/>
      <c r="G282" s="63"/>
      <c r="H282" s="63"/>
      <c r="I282" s="63"/>
      <c r="J282" s="110"/>
      <c r="K282" s="63"/>
      <c r="L282" s="110"/>
      <c r="M282" s="63"/>
      <c r="N282" s="45"/>
      <c r="O282" s="72"/>
    </row>
    <row r="283" spans="1:15">
      <c r="A283" s="58"/>
      <c r="B283" s="429"/>
      <c r="D283" s="67"/>
      <c r="F283" s="45"/>
      <c r="G283" s="63"/>
      <c r="H283" s="63"/>
      <c r="I283" s="63"/>
      <c r="J283" s="110"/>
      <c r="K283" s="63"/>
      <c r="L283" s="110"/>
      <c r="M283" s="63"/>
      <c r="N283" s="45"/>
      <c r="O283" s="72"/>
    </row>
    <row r="284" spans="1:15">
      <c r="A284" s="58"/>
      <c r="B284" s="429"/>
      <c r="D284" s="67"/>
      <c r="F284" s="45"/>
      <c r="G284" s="63"/>
      <c r="H284" s="63"/>
      <c r="I284" s="63"/>
      <c r="J284" s="110"/>
      <c r="K284" s="63"/>
      <c r="L284" s="110"/>
      <c r="M284" s="63"/>
      <c r="N284" s="45"/>
      <c r="O284" s="72"/>
    </row>
    <row r="285" spans="1:15">
      <c r="A285" s="58"/>
      <c r="B285" s="429"/>
      <c r="D285" s="67"/>
      <c r="F285" s="45"/>
      <c r="G285" s="63"/>
      <c r="H285" s="63"/>
      <c r="I285" s="63"/>
      <c r="J285" s="110"/>
      <c r="K285" s="63"/>
      <c r="L285" s="110"/>
      <c r="M285" s="63"/>
      <c r="N285" s="45"/>
      <c r="O285" s="72"/>
    </row>
    <row r="286" spans="1:15">
      <c r="A286" s="58"/>
      <c r="B286" s="429"/>
      <c r="D286" s="67"/>
      <c r="F286" s="45"/>
      <c r="G286" s="63"/>
      <c r="H286" s="63"/>
      <c r="I286" s="63"/>
      <c r="J286" s="110"/>
      <c r="K286" s="63"/>
      <c r="L286" s="110"/>
      <c r="M286" s="63"/>
      <c r="N286" s="45"/>
      <c r="O286" s="72"/>
    </row>
    <row r="287" spans="1:15">
      <c r="A287" s="58"/>
      <c r="B287" s="429"/>
      <c r="D287" s="67"/>
      <c r="F287" s="45"/>
      <c r="G287" s="63"/>
      <c r="H287" s="63"/>
      <c r="I287" s="63"/>
      <c r="J287" s="110"/>
      <c r="K287" s="63"/>
      <c r="L287" s="110"/>
      <c r="M287" s="63"/>
      <c r="N287" s="45"/>
      <c r="O287" s="72"/>
    </row>
    <row r="288" spans="1:15">
      <c r="A288" s="58"/>
      <c r="B288" s="429"/>
      <c r="D288" s="67"/>
      <c r="F288" s="45"/>
      <c r="G288" s="63"/>
      <c r="H288" s="63"/>
      <c r="I288" s="63"/>
      <c r="J288" s="110"/>
      <c r="K288" s="63"/>
      <c r="L288" s="110"/>
      <c r="M288" s="63"/>
      <c r="N288" s="45"/>
      <c r="O288" s="72"/>
    </row>
    <row r="289" spans="1:15">
      <c r="A289" s="58"/>
      <c r="B289" s="429"/>
      <c r="D289" s="67"/>
      <c r="F289" s="45"/>
      <c r="G289" s="63"/>
      <c r="H289" s="63"/>
      <c r="I289" s="63"/>
      <c r="J289" s="110"/>
      <c r="K289" s="63"/>
      <c r="L289" s="110"/>
      <c r="M289" s="63"/>
      <c r="N289" s="45"/>
      <c r="O289" s="72"/>
    </row>
    <row r="290" spans="1:15">
      <c r="A290" s="58"/>
      <c r="B290" s="429"/>
      <c r="D290" s="67"/>
      <c r="F290" s="45"/>
      <c r="G290" s="63"/>
      <c r="H290" s="63"/>
      <c r="I290" s="63"/>
      <c r="J290" s="110"/>
      <c r="K290" s="63"/>
      <c r="L290" s="110"/>
      <c r="M290" s="63"/>
      <c r="N290" s="45"/>
      <c r="O290" s="72"/>
    </row>
    <row r="291" spans="1:15">
      <c r="A291" s="58"/>
      <c r="B291" s="429"/>
      <c r="D291" s="67"/>
      <c r="F291" s="45"/>
      <c r="G291" s="63"/>
      <c r="H291" s="63"/>
      <c r="I291" s="63"/>
      <c r="J291" s="110"/>
      <c r="K291" s="63"/>
      <c r="L291" s="110"/>
      <c r="M291" s="63"/>
      <c r="N291" s="45"/>
      <c r="O291" s="72"/>
    </row>
    <row r="292" spans="1:15">
      <c r="A292" s="58"/>
      <c r="B292" s="429"/>
      <c r="D292" s="67"/>
      <c r="F292" s="45"/>
      <c r="G292" s="63"/>
      <c r="H292" s="63"/>
      <c r="I292" s="63"/>
      <c r="J292" s="110"/>
      <c r="K292" s="63"/>
      <c r="L292" s="110"/>
      <c r="M292" s="63"/>
      <c r="N292" s="45"/>
      <c r="O292" s="72"/>
    </row>
    <row r="293" spans="1:15">
      <c r="A293" s="58"/>
      <c r="B293" s="429"/>
      <c r="D293" s="67"/>
      <c r="F293" s="45"/>
      <c r="G293" s="63"/>
      <c r="H293" s="63"/>
      <c r="I293" s="63"/>
      <c r="J293" s="110"/>
      <c r="K293" s="63"/>
      <c r="L293" s="110"/>
      <c r="M293" s="63"/>
      <c r="N293" s="45"/>
      <c r="O293" s="72"/>
    </row>
    <row r="294" spans="1:15">
      <c r="A294" s="58"/>
      <c r="B294" s="429"/>
      <c r="D294" s="67"/>
      <c r="F294" s="45"/>
      <c r="G294" s="63"/>
      <c r="H294" s="63"/>
      <c r="I294" s="63"/>
      <c r="J294" s="110"/>
      <c r="K294" s="63"/>
      <c r="L294" s="110"/>
      <c r="M294" s="63"/>
      <c r="N294" s="45"/>
      <c r="O294" s="72"/>
    </row>
    <row r="295" spans="1:15">
      <c r="A295" s="58"/>
      <c r="B295" s="429"/>
      <c r="D295" s="67"/>
      <c r="F295" s="45"/>
      <c r="G295" s="63"/>
      <c r="H295" s="63"/>
      <c r="I295" s="63"/>
      <c r="J295" s="110"/>
      <c r="K295" s="63"/>
      <c r="L295" s="110"/>
      <c r="M295" s="63"/>
      <c r="N295" s="45"/>
      <c r="O295" s="72"/>
    </row>
    <row r="296" spans="1:15">
      <c r="A296" s="58"/>
      <c r="B296" s="429"/>
      <c r="D296" s="67"/>
      <c r="F296" s="45"/>
      <c r="G296" s="63"/>
      <c r="H296" s="63"/>
      <c r="I296" s="63"/>
      <c r="J296" s="110"/>
      <c r="K296" s="63"/>
      <c r="L296" s="110"/>
      <c r="M296" s="63"/>
      <c r="N296" s="45"/>
      <c r="O296" s="72"/>
    </row>
    <row r="297" spans="1:15">
      <c r="A297" s="58"/>
      <c r="B297" s="429"/>
      <c r="D297" s="67"/>
      <c r="F297" s="45"/>
      <c r="G297" s="63"/>
      <c r="H297" s="63"/>
      <c r="I297" s="63"/>
      <c r="J297" s="110"/>
      <c r="K297" s="63"/>
      <c r="L297" s="110"/>
      <c r="M297" s="63"/>
      <c r="N297" s="45"/>
      <c r="O297" s="72"/>
    </row>
    <row r="298" spans="1:15">
      <c r="A298" s="58"/>
      <c r="B298" s="429"/>
      <c r="D298" s="67"/>
      <c r="F298" s="45"/>
      <c r="G298" s="63"/>
      <c r="H298" s="63"/>
      <c r="I298" s="63"/>
      <c r="J298" s="110"/>
      <c r="K298" s="63"/>
      <c r="L298" s="110"/>
      <c r="M298" s="63"/>
      <c r="N298" s="45"/>
      <c r="O298" s="72"/>
    </row>
    <row r="299" spans="1:15">
      <c r="A299" s="58"/>
      <c r="B299" s="429"/>
      <c r="D299" s="67"/>
      <c r="F299" s="45"/>
      <c r="G299" s="63"/>
      <c r="H299" s="63"/>
      <c r="I299" s="63"/>
      <c r="J299" s="110"/>
      <c r="K299" s="63"/>
      <c r="L299" s="110"/>
      <c r="M299" s="63"/>
      <c r="N299" s="45"/>
      <c r="O299" s="72"/>
    </row>
    <row r="300" spans="1:15">
      <c r="A300" s="58"/>
      <c r="B300" s="429"/>
      <c r="D300" s="67"/>
      <c r="F300" s="45"/>
      <c r="G300" s="63"/>
      <c r="H300" s="63"/>
      <c r="I300" s="63"/>
      <c r="J300" s="110"/>
      <c r="K300" s="63"/>
      <c r="L300" s="110"/>
      <c r="M300" s="63"/>
      <c r="N300" s="45"/>
      <c r="O300" s="72"/>
    </row>
    <row r="301" spans="1:15">
      <c r="A301" s="58"/>
      <c r="B301" s="429"/>
      <c r="D301" s="67"/>
      <c r="F301" s="45"/>
      <c r="G301" s="63"/>
      <c r="H301" s="63"/>
      <c r="I301" s="63"/>
      <c r="J301" s="110"/>
      <c r="K301" s="63"/>
      <c r="L301" s="110"/>
      <c r="M301" s="63"/>
      <c r="N301" s="45"/>
      <c r="O301" s="72"/>
    </row>
    <row r="302" spans="1:15">
      <c r="A302" s="58"/>
      <c r="B302" s="429"/>
      <c r="D302" s="67"/>
      <c r="F302" s="45"/>
      <c r="G302" s="63"/>
      <c r="H302" s="63"/>
      <c r="I302" s="63"/>
      <c r="J302" s="110"/>
      <c r="K302" s="63"/>
      <c r="L302" s="110"/>
      <c r="M302" s="63"/>
      <c r="N302" s="45"/>
      <c r="O302" s="72"/>
    </row>
    <row r="303" spans="1:15">
      <c r="A303" s="58"/>
      <c r="B303" s="429"/>
      <c r="D303" s="67"/>
      <c r="F303" s="45"/>
      <c r="G303" s="63"/>
      <c r="H303" s="63"/>
      <c r="I303" s="63"/>
      <c r="J303" s="110"/>
      <c r="K303" s="63"/>
      <c r="L303" s="110"/>
      <c r="M303" s="63"/>
      <c r="N303" s="45"/>
      <c r="O303" s="72"/>
    </row>
    <row r="304" spans="1:15">
      <c r="A304" s="58"/>
      <c r="B304" s="429"/>
      <c r="D304" s="67"/>
      <c r="F304" s="45"/>
      <c r="G304" s="63"/>
      <c r="H304" s="63"/>
      <c r="I304" s="63"/>
      <c r="J304" s="110"/>
      <c r="K304" s="63"/>
      <c r="L304" s="110"/>
      <c r="M304" s="63"/>
      <c r="N304" s="45"/>
      <c r="O304" s="72"/>
    </row>
    <row r="305" spans="1:15">
      <c r="A305" s="58"/>
      <c r="B305" s="429"/>
      <c r="D305" s="67"/>
      <c r="F305" s="45"/>
      <c r="G305" s="63"/>
      <c r="H305" s="63"/>
      <c r="I305" s="63"/>
      <c r="J305" s="110"/>
      <c r="K305" s="63"/>
      <c r="L305" s="110"/>
      <c r="M305" s="63"/>
      <c r="N305" s="45"/>
      <c r="O305" s="72"/>
    </row>
    <row r="306" spans="1:15">
      <c r="A306" s="58"/>
      <c r="B306" s="429"/>
      <c r="D306" s="67"/>
      <c r="F306" s="45"/>
      <c r="G306" s="63"/>
      <c r="H306" s="63"/>
      <c r="I306" s="63"/>
      <c r="J306" s="110"/>
      <c r="K306" s="63"/>
      <c r="L306" s="110"/>
      <c r="M306" s="63"/>
      <c r="N306" s="45"/>
      <c r="O306" s="72"/>
    </row>
    <row r="307" spans="1:15">
      <c r="A307" s="58"/>
      <c r="B307" s="429"/>
      <c r="D307" s="67"/>
      <c r="F307" s="45"/>
      <c r="G307" s="63"/>
      <c r="H307" s="63"/>
      <c r="I307" s="63"/>
      <c r="J307" s="110"/>
      <c r="K307" s="63"/>
      <c r="L307" s="110"/>
      <c r="M307" s="63"/>
      <c r="N307" s="45"/>
      <c r="O307" s="72"/>
    </row>
    <row r="308" spans="1:15">
      <c r="A308" s="58"/>
      <c r="B308" s="429"/>
      <c r="D308" s="67"/>
      <c r="F308" s="45"/>
      <c r="G308" s="63"/>
      <c r="H308" s="63"/>
      <c r="I308" s="63"/>
      <c r="J308" s="110"/>
      <c r="K308" s="63"/>
      <c r="L308" s="110"/>
      <c r="M308" s="63"/>
      <c r="N308" s="45"/>
      <c r="O308" s="72"/>
    </row>
    <row r="309" spans="1:15">
      <c r="A309" s="58"/>
      <c r="B309" s="429"/>
      <c r="D309" s="67"/>
      <c r="F309" s="45"/>
      <c r="G309" s="63"/>
      <c r="H309" s="63"/>
      <c r="I309" s="63"/>
      <c r="J309" s="110"/>
      <c r="K309" s="63"/>
      <c r="L309" s="110"/>
      <c r="M309" s="63"/>
      <c r="N309" s="45"/>
      <c r="O309" s="72"/>
    </row>
    <row r="310" spans="1:15">
      <c r="A310" s="58"/>
      <c r="B310" s="429"/>
      <c r="D310" s="67"/>
      <c r="F310" s="45"/>
      <c r="G310" s="63"/>
      <c r="H310" s="63"/>
      <c r="I310" s="63"/>
      <c r="J310" s="110"/>
      <c r="K310" s="63"/>
      <c r="L310" s="110"/>
      <c r="M310" s="63"/>
      <c r="N310" s="45"/>
      <c r="O310" s="72"/>
    </row>
    <row r="311" spans="1:15">
      <c r="A311" s="58"/>
      <c r="B311" s="429"/>
      <c r="D311" s="67"/>
      <c r="F311" s="45"/>
      <c r="G311" s="63"/>
      <c r="H311" s="63"/>
      <c r="I311" s="63"/>
      <c r="J311" s="110"/>
      <c r="K311" s="63"/>
      <c r="L311" s="110"/>
      <c r="M311" s="63"/>
      <c r="N311" s="45"/>
      <c r="O311" s="72"/>
    </row>
    <row r="312" spans="1:15">
      <c r="A312" s="58"/>
      <c r="B312" s="429"/>
      <c r="D312" s="67"/>
      <c r="F312" s="45"/>
      <c r="G312" s="63"/>
      <c r="H312" s="63"/>
      <c r="I312" s="63"/>
      <c r="J312" s="110"/>
      <c r="K312" s="63"/>
      <c r="L312" s="110"/>
      <c r="M312" s="63"/>
      <c r="N312" s="45"/>
      <c r="O312" s="72"/>
    </row>
    <row r="313" spans="1:15">
      <c r="A313" s="58"/>
      <c r="B313" s="429"/>
      <c r="D313" s="67"/>
      <c r="F313" s="45"/>
      <c r="G313" s="63"/>
      <c r="H313" s="63"/>
      <c r="I313" s="63"/>
      <c r="J313" s="110"/>
      <c r="K313" s="63"/>
      <c r="L313" s="110"/>
      <c r="M313" s="63"/>
      <c r="N313" s="45"/>
      <c r="O313" s="72"/>
    </row>
    <row r="314" spans="1:15">
      <c r="A314" s="58"/>
      <c r="B314" s="429"/>
      <c r="D314" s="67"/>
      <c r="F314" s="45"/>
      <c r="G314" s="63"/>
      <c r="H314" s="63"/>
      <c r="I314" s="63"/>
      <c r="J314" s="110"/>
      <c r="K314" s="63"/>
      <c r="L314" s="110"/>
      <c r="M314" s="63"/>
      <c r="N314" s="45"/>
      <c r="O314" s="72"/>
    </row>
    <row r="315" spans="1:15">
      <c r="A315" s="58"/>
      <c r="B315" s="429"/>
      <c r="D315" s="67"/>
      <c r="F315" s="45"/>
      <c r="G315" s="63"/>
      <c r="H315" s="63"/>
      <c r="I315" s="63"/>
      <c r="J315" s="110"/>
      <c r="K315" s="63"/>
      <c r="L315" s="110"/>
      <c r="M315" s="63"/>
      <c r="N315" s="45"/>
      <c r="O315" s="72"/>
    </row>
    <row r="316" spans="1:15">
      <c r="A316" s="58"/>
      <c r="B316" s="429"/>
      <c r="D316" s="67"/>
      <c r="F316" s="45"/>
      <c r="G316" s="63"/>
      <c r="H316" s="63"/>
      <c r="I316" s="63"/>
      <c r="J316" s="110"/>
      <c r="K316" s="63"/>
      <c r="L316" s="110"/>
      <c r="M316" s="63"/>
      <c r="N316" s="45"/>
      <c r="O316" s="72"/>
    </row>
    <row r="317" spans="1:15">
      <c r="A317" s="58"/>
      <c r="B317" s="429"/>
      <c r="D317" s="67"/>
      <c r="F317" s="45"/>
      <c r="G317" s="63"/>
      <c r="H317" s="63"/>
      <c r="I317" s="63"/>
      <c r="J317" s="110"/>
      <c r="K317" s="63"/>
      <c r="L317" s="110"/>
      <c r="M317" s="63"/>
      <c r="N317" s="45"/>
      <c r="O317" s="72"/>
    </row>
    <row r="318" spans="1:15">
      <c r="A318" s="58"/>
      <c r="B318" s="429"/>
      <c r="D318" s="67"/>
      <c r="F318" s="45"/>
      <c r="G318" s="63"/>
      <c r="H318" s="63"/>
      <c r="I318" s="63"/>
      <c r="J318" s="110"/>
      <c r="K318" s="63"/>
      <c r="L318" s="110"/>
      <c r="M318" s="63"/>
      <c r="N318" s="45"/>
      <c r="O318" s="72"/>
    </row>
    <row r="319" spans="1:15">
      <c r="A319" s="58"/>
      <c r="B319" s="429"/>
      <c r="D319" s="67"/>
      <c r="F319" s="45"/>
      <c r="G319" s="63"/>
      <c r="H319" s="63"/>
      <c r="I319" s="63"/>
      <c r="J319" s="110"/>
      <c r="K319" s="63"/>
      <c r="L319" s="110"/>
      <c r="M319" s="63"/>
      <c r="N319" s="45"/>
      <c r="O319" s="72"/>
    </row>
    <row r="320" spans="1:15">
      <c r="A320" s="58"/>
      <c r="B320" s="429"/>
      <c r="D320" s="67"/>
      <c r="F320" s="45"/>
      <c r="G320" s="63"/>
      <c r="H320" s="63"/>
      <c r="I320" s="63"/>
      <c r="J320" s="110"/>
      <c r="K320" s="63"/>
      <c r="L320" s="110"/>
      <c r="M320" s="63"/>
      <c r="N320" s="45"/>
      <c r="O320" s="72"/>
    </row>
    <row r="321" spans="1:15">
      <c r="A321" s="58"/>
      <c r="B321" s="429"/>
      <c r="D321" s="67"/>
      <c r="F321" s="45"/>
      <c r="G321" s="63"/>
      <c r="H321" s="63"/>
      <c r="I321" s="63"/>
      <c r="J321" s="110"/>
      <c r="K321" s="63"/>
      <c r="L321" s="110"/>
      <c r="M321" s="63"/>
      <c r="N321" s="45"/>
      <c r="O321" s="72"/>
    </row>
    <row r="322" spans="1:15">
      <c r="A322" s="58"/>
      <c r="B322" s="429"/>
      <c r="D322" s="67"/>
      <c r="F322" s="45"/>
      <c r="G322" s="63"/>
      <c r="H322" s="63"/>
      <c r="I322" s="63"/>
      <c r="J322" s="110"/>
      <c r="K322" s="63"/>
      <c r="L322" s="110"/>
      <c r="M322" s="63"/>
      <c r="N322" s="45"/>
      <c r="O322" s="72"/>
    </row>
    <row r="323" spans="1:15">
      <c r="A323" s="58"/>
      <c r="B323" s="429"/>
      <c r="D323" s="67"/>
      <c r="F323" s="45"/>
      <c r="G323" s="63"/>
      <c r="H323" s="63"/>
      <c r="I323" s="63"/>
      <c r="J323" s="110"/>
      <c r="K323" s="63"/>
      <c r="L323" s="110"/>
      <c r="M323" s="63"/>
      <c r="N323" s="45"/>
      <c r="O323" s="72"/>
    </row>
    <row r="324" spans="1:15">
      <c r="A324" s="58"/>
      <c r="B324" s="429"/>
      <c r="D324" s="67"/>
      <c r="F324" s="45"/>
      <c r="G324" s="63"/>
      <c r="H324" s="63"/>
      <c r="I324" s="63"/>
      <c r="J324" s="110"/>
      <c r="K324" s="63"/>
      <c r="L324" s="110"/>
      <c r="M324" s="63"/>
      <c r="N324" s="45"/>
      <c r="O324" s="72"/>
    </row>
    <row r="325" spans="1:15">
      <c r="A325" s="58"/>
      <c r="B325" s="429"/>
      <c r="D325" s="67"/>
      <c r="F325" s="45"/>
      <c r="G325" s="63"/>
      <c r="H325" s="63"/>
      <c r="I325" s="63"/>
      <c r="J325" s="110"/>
      <c r="K325" s="63"/>
      <c r="L325" s="110"/>
      <c r="M325" s="63"/>
      <c r="N325" s="45"/>
      <c r="O325" s="72"/>
    </row>
    <row r="326" spans="1:15">
      <c r="A326" s="58"/>
      <c r="B326" s="429"/>
      <c r="D326" s="67"/>
      <c r="F326" s="45"/>
      <c r="G326" s="63"/>
      <c r="H326" s="63"/>
      <c r="I326" s="63"/>
      <c r="J326" s="110"/>
      <c r="K326" s="63"/>
      <c r="L326" s="110"/>
      <c r="M326" s="63"/>
      <c r="N326" s="45"/>
      <c r="O326" s="72"/>
    </row>
    <row r="327" spans="1:15">
      <c r="A327" s="58"/>
      <c r="B327" s="429"/>
      <c r="D327" s="67"/>
      <c r="F327" s="45"/>
      <c r="G327" s="63"/>
      <c r="H327" s="63"/>
      <c r="I327" s="63"/>
      <c r="J327" s="110"/>
      <c r="K327" s="63"/>
      <c r="L327" s="110"/>
      <c r="M327" s="63"/>
      <c r="N327" s="45"/>
      <c r="O327" s="72"/>
    </row>
    <row r="328" spans="1:15">
      <c r="A328" s="58"/>
      <c r="B328" s="429"/>
      <c r="D328" s="67"/>
      <c r="F328" s="45"/>
      <c r="G328" s="63"/>
      <c r="H328" s="63"/>
      <c r="I328" s="63"/>
      <c r="J328" s="110"/>
      <c r="K328" s="63"/>
      <c r="L328" s="110"/>
      <c r="M328" s="63"/>
      <c r="N328" s="45"/>
      <c r="O328" s="72"/>
    </row>
    <row r="329" spans="1:15">
      <c r="A329" s="58"/>
      <c r="B329" s="429"/>
      <c r="D329" s="67"/>
      <c r="F329" s="45"/>
      <c r="G329" s="63"/>
      <c r="H329" s="63"/>
      <c r="I329" s="63"/>
      <c r="J329" s="110"/>
      <c r="K329" s="63"/>
      <c r="L329" s="110"/>
      <c r="M329" s="63"/>
      <c r="N329" s="45"/>
      <c r="O329" s="72"/>
    </row>
    <row r="330" spans="1:15">
      <c r="A330" s="58"/>
      <c r="B330" s="429"/>
      <c r="D330" s="67"/>
      <c r="F330" s="45"/>
      <c r="G330" s="63"/>
      <c r="H330" s="63"/>
      <c r="I330" s="63"/>
      <c r="J330" s="110"/>
      <c r="K330" s="63"/>
      <c r="L330" s="110"/>
      <c r="M330" s="63"/>
      <c r="N330" s="45"/>
      <c r="O330" s="72"/>
    </row>
    <row r="331" spans="1:15">
      <c r="A331" s="58"/>
      <c r="B331" s="429"/>
      <c r="D331" s="67"/>
      <c r="F331" s="45"/>
      <c r="G331" s="63"/>
      <c r="H331" s="63"/>
      <c r="I331" s="63"/>
      <c r="J331" s="110"/>
      <c r="K331" s="63"/>
      <c r="L331" s="110"/>
      <c r="M331" s="63"/>
      <c r="N331" s="45"/>
      <c r="O331" s="72"/>
    </row>
    <row r="332" spans="1:15">
      <c r="A332" s="58"/>
      <c r="B332" s="429"/>
      <c r="D332" s="67"/>
      <c r="F332" s="45"/>
      <c r="G332" s="63"/>
      <c r="H332" s="63"/>
      <c r="I332" s="63"/>
      <c r="J332" s="110"/>
      <c r="K332" s="63"/>
      <c r="L332" s="110"/>
      <c r="M332" s="63"/>
      <c r="N332" s="45"/>
      <c r="O332" s="72"/>
    </row>
    <row r="333" spans="1:15">
      <c r="A333" s="58"/>
      <c r="B333" s="429"/>
      <c r="D333" s="67"/>
      <c r="F333" s="45"/>
      <c r="G333" s="63"/>
      <c r="H333" s="63"/>
      <c r="I333" s="63"/>
      <c r="J333" s="110"/>
      <c r="K333" s="63"/>
      <c r="L333" s="110"/>
      <c r="M333" s="63"/>
      <c r="N333" s="45"/>
      <c r="O333" s="72"/>
    </row>
    <row r="334" spans="1:15">
      <c r="A334" s="58"/>
      <c r="B334" s="429"/>
      <c r="D334" s="67"/>
      <c r="F334" s="45"/>
      <c r="G334" s="63"/>
      <c r="H334" s="63"/>
      <c r="I334" s="63"/>
      <c r="J334" s="110"/>
      <c r="K334" s="63"/>
      <c r="L334" s="110"/>
      <c r="M334" s="63"/>
      <c r="N334" s="45"/>
      <c r="O334" s="72"/>
    </row>
    <row r="335" spans="1:15">
      <c r="A335" s="58"/>
      <c r="B335" s="429"/>
      <c r="D335" s="67"/>
      <c r="F335" s="45"/>
      <c r="G335" s="63"/>
      <c r="H335" s="63"/>
      <c r="I335" s="63"/>
      <c r="J335" s="110"/>
      <c r="K335" s="63"/>
      <c r="L335" s="110"/>
      <c r="M335" s="63"/>
      <c r="N335" s="45"/>
      <c r="O335" s="72"/>
    </row>
    <row r="336" spans="1:15">
      <c r="A336" s="58"/>
      <c r="B336" s="429"/>
      <c r="D336" s="67"/>
      <c r="F336" s="45"/>
      <c r="G336" s="63"/>
      <c r="H336" s="63"/>
      <c r="I336" s="63"/>
      <c r="J336" s="110"/>
      <c r="K336" s="63"/>
      <c r="L336" s="110"/>
      <c r="M336" s="63"/>
      <c r="N336" s="45"/>
      <c r="O336" s="72"/>
    </row>
    <row r="337" spans="1:15">
      <c r="A337" s="58"/>
      <c r="B337" s="429"/>
      <c r="D337" s="67"/>
      <c r="F337" s="45"/>
      <c r="G337" s="63"/>
      <c r="H337" s="63"/>
      <c r="I337" s="63"/>
      <c r="J337" s="110"/>
      <c r="K337" s="63"/>
      <c r="L337" s="110"/>
      <c r="M337" s="63"/>
      <c r="N337" s="45"/>
      <c r="O337" s="72"/>
    </row>
    <row r="338" spans="1:15">
      <c r="A338" s="58"/>
      <c r="B338" s="429"/>
      <c r="D338" s="67"/>
      <c r="F338" s="45"/>
      <c r="G338" s="63"/>
      <c r="H338" s="63"/>
      <c r="I338" s="63"/>
      <c r="J338" s="110"/>
      <c r="K338" s="63"/>
      <c r="L338" s="110"/>
      <c r="M338" s="63"/>
      <c r="N338" s="45"/>
      <c r="O338" s="72"/>
    </row>
    <row r="339" spans="1:15">
      <c r="A339" s="58"/>
      <c r="B339" s="429"/>
      <c r="D339" s="67"/>
      <c r="F339" s="45"/>
      <c r="G339" s="63"/>
      <c r="H339" s="63"/>
      <c r="I339" s="63"/>
      <c r="J339" s="110"/>
      <c r="K339" s="63"/>
      <c r="L339" s="110"/>
      <c r="M339" s="63"/>
      <c r="N339" s="45"/>
      <c r="O339" s="72"/>
    </row>
    <row r="340" spans="1:15">
      <c r="A340" s="58"/>
      <c r="B340" s="429"/>
      <c r="D340" s="67"/>
      <c r="F340" s="45"/>
      <c r="G340" s="63"/>
      <c r="H340" s="63"/>
      <c r="I340" s="63"/>
      <c r="J340" s="110"/>
      <c r="K340" s="63"/>
      <c r="L340" s="110"/>
      <c r="M340" s="63"/>
      <c r="N340" s="45"/>
      <c r="O340" s="72"/>
    </row>
    <row r="341" spans="1:15">
      <c r="A341" s="58"/>
      <c r="B341" s="429"/>
      <c r="D341" s="67"/>
      <c r="F341" s="45"/>
      <c r="G341" s="63"/>
      <c r="H341" s="63"/>
      <c r="I341" s="63"/>
      <c r="J341" s="110"/>
      <c r="K341" s="63"/>
      <c r="L341" s="110"/>
      <c r="M341" s="63"/>
      <c r="N341" s="45"/>
      <c r="O341" s="72"/>
    </row>
    <row r="342" spans="1:15">
      <c r="A342" s="58"/>
      <c r="B342" s="429"/>
      <c r="D342" s="67"/>
      <c r="F342" s="45"/>
      <c r="G342" s="63"/>
      <c r="H342" s="63"/>
      <c r="I342" s="63"/>
      <c r="J342" s="110"/>
      <c r="K342" s="63"/>
      <c r="L342" s="110"/>
      <c r="M342" s="63"/>
      <c r="N342" s="45"/>
      <c r="O342" s="72"/>
    </row>
    <row r="343" spans="1:15">
      <c r="A343" s="58"/>
      <c r="B343" s="429"/>
      <c r="D343" s="67"/>
      <c r="F343" s="45"/>
      <c r="G343" s="63"/>
      <c r="H343" s="63"/>
      <c r="I343" s="63"/>
      <c r="J343" s="110"/>
      <c r="K343" s="63"/>
      <c r="L343" s="110"/>
      <c r="M343" s="63"/>
      <c r="N343" s="45"/>
      <c r="O343" s="72"/>
    </row>
    <row r="344" spans="1:15">
      <c r="A344" s="58"/>
      <c r="B344" s="429"/>
      <c r="D344" s="67"/>
      <c r="F344" s="45"/>
      <c r="G344" s="63"/>
      <c r="H344" s="63"/>
      <c r="I344" s="63"/>
      <c r="J344" s="110"/>
      <c r="K344" s="63"/>
      <c r="L344" s="110"/>
      <c r="M344" s="63"/>
      <c r="N344" s="45"/>
      <c r="O344" s="72"/>
    </row>
    <row r="345" spans="1:15">
      <c r="A345" s="58"/>
      <c r="B345" s="429"/>
      <c r="D345" s="67"/>
      <c r="F345" s="45"/>
      <c r="G345" s="63"/>
      <c r="H345" s="63"/>
      <c r="I345" s="63"/>
      <c r="J345" s="110"/>
      <c r="K345" s="63"/>
      <c r="L345" s="110"/>
      <c r="M345" s="63"/>
      <c r="N345" s="45"/>
      <c r="O345" s="72"/>
    </row>
    <row r="346" spans="1:15">
      <c r="A346" s="58"/>
      <c r="B346" s="429"/>
      <c r="D346" s="67"/>
      <c r="F346" s="45"/>
      <c r="G346" s="63"/>
      <c r="H346" s="63"/>
      <c r="I346" s="63"/>
      <c r="J346" s="110"/>
      <c r="K346" s="63"/>
      <c r="L346" s="110"/>
      <c r="M346" s="63"/>
      <c r="N346" s="45"/>
      <c r="O346" s="72"/>
    </row>
    <row r="347" spans="1:15">
      <c r="A347" s="58"/>
      <c r="B347" s="429"/>
      <c r="D347" s="67"/>
      <c r="F347" s="45"/>
      <c r="G347" s="63"/>
      <c r="H347" s="63"/>
      <c r="I347" s="63"/>
      <c r="J347" s="110"/>
      <c r="K347" s="63"/>
      <c r="L347" s="110"/>
      <c r="M347" s="63"/>
      <c r="N347" s="45"/>
      <c r="O347" s="72"/>
    </row>
    <row r="348" spans="1:15">
      <c r="A348" s="58"/>
      <c r="B348" s="429"/>
      <c r="D348" s="67"/>
      <c r="F348" s="45"/>
      <c r="G348" s="63"/>
      <c r="H348" s="63"/>
      <c r="I348" s="63"/>
      <c r="J348" s="110"/>
      <c r="K348" s="63"/>
      <c r="L348" s="110"/>
      <c r="M348" s="63"/>
      <c r="N348" s="45"/>
      <c r="O348" s="72"/>
    </row>
    <row r="349" spans="1:15">
      <c r="A349" s="58"/>
      <c r="B349" s="429"/>
      <c r="D349" s="67"/>
      <c r="F349" s="45"/>
      <c r="G349" s="63"/>
      <c r="H349" s="63"/>
      <c r="I349" s="63"/>
      <c r="J349" s="110"/>
      <c r="K349" s="63"/>
      <c r="L349" s="110"/>
      <c r="M349" s="63"/>
      <c r="N349" s="45"/>
      <c r="O349" s="72"/>
    </row>
    <row r="350" spans="1:15">
      <c r="A350" s="58"/>
      <c r="B350" s="429"/>
      <c r="D350" s="67"/>
      <c r="F350" s="45"/>
      <c r="G350" s="63"/>
      <c r="H350" s="63"/>
      <c r="I350" s="63"/>
      <c r="J350" s="110"/>
      <c r="K350" s="63"/>
      <c r="L350" s="110"/>
      <c r="M350" s="63"/>
      <c r="N350" s="45"/>
      <c r="O350" s="72"/>
    </row>
    <row r="351" spans="1:15">
      <c r="A351" s="58"/>
      <c r="B351" s="429"/>
      <c r="D351" s="67"/>
      <c r="F351" s="45"/>
      <c r="G351" s="63"/>
      <c r="H351" s="63"/>
      <c r="I351" s="63"/>
      <c r="J351" s="110"/>
      <c r="K351" s="63"/>
      <c r="L351" s="110"/>
      <c r="M351" s="63"/>
      <c r="N351" s="45"/>
      <c r="O351" s="72"/>
    </row>
    <row r="352" spans="1:15">
      <c r="A352" s="58"/>
      <c r="B352" s="429"/>
      <c r="D352" s="67"/>
      <c r="F352" s="45"/>
      <c r="G352" s="63"/>
      <c r="H352" s="63"/>
      <c r="I352" s="63"/>
      <c r="J352" s="110"/>
      <c r="K352" s="63"/>
      <c r="L352" s="110"/>
      <c r="M352" s="63"/>
      <c r="N352" s="45"/>
      <c r="O352" s="72"/>
    </row>
    <row r="353" spans="1:15">
      <c r="A353" s="58"/>
      <c r="B353" s="429"/>
      <c r="D353" s="67"/>
      <c r="F353" s="45"/>
      <c r="G353" s="63"/>
      <c r="H353" s="63"/>
      <c r="I353" s="63"/>
      <c r="J353" s="110"/>
      <c r="K353" s="63"/>
      <c r="L353" s="110"/>
      <c r="M353" s="63"/>
      <c r="N353" s="45"/>
      <c r="O353" s="72"/>
    </row>
    <row r="354" spans="1:15">
      <c r="A354" s="58"/>
      <c r="B354" s="429"/>
      <c r="D354" s="67"/>
      <c r="F354" s="45"/>
      <c r="G354" s="63"/>
      <c r="H354" s="63"/>
      <c r="I354" s="63"/>
      <c r="J354" s="110"/>
      <c r="K354" s="63"/>
      <c r="L354" s="110"/>
      <c r="M354" s="63"/>
      <c r="N354" s="45"/>
      <c r="O354" s="72"/>
    </row>
    <row r="355" spans="1:15">
      <c r="A355" s="58"/>
      <c r="B355" s="429"/>
      <c r="D355" s="67"/>
      <c r="F355" s="45"/>
      <c r="G355" s="63"/>
      <c r="H355" s="63"/>
      <c r="I355" s="63"/>
      <c r="J355" s="110"/>
      <c r="K355" s="63"/>
      <c r="L355" s="110"/>
      <c r="M355" s="63"/>
      <c r="N355" s="45"/>
      <c r="O355" s="72"/>
    </row>
    <row r="356" spans="1:15">
      <c r="A356" s="58"/>
      <c r="B356" s="429"/>
      <c r="D356" s="67"/>
      <c r="F356" s="45"/>
      <c r="G356" s="63"/>
      <c r="H356" s="63"/>
      <c r="I356" s="63"/>
      <c r="J356" s="110"/>
      <c r="K356" s="63"/>
      <c r="L356" s="110"/>
      <c r="M356" s="63"/>
      <c r="N356" s="45"/>
      <c r="O356" s="72"/>
    </row>
    <row r="357" spans="1:15">
      <c r="A357" s="58"/>
      <c r="B357" s="429"/>
      <c r="D357" s="67"/>
      <c r="F357" s="45"/>
      <c r="G357" s="63"/>
      <c r="H357" s="63"/>
      <c r="I357" s="63"/>
      <c r="J357" s="110"/>
      <c r="K357" s="63"/>
      <c r="L357" s="110"/>
      <c r="M357" s="63"/>
      <c r="N357" s="45"/>
      <c r="O357" s="72"/>
    </row>
    <row r="358" spans="1:15">
      <c r="A358" s="58"/>
      <c r="B358" s="429"/>
      <c r="D358" s="67"/>
      <c r="F358" s="45"/>
      <c r="G358" s="63"/>
      <c r="H358" s="63"/>
      <c r="I358" s="63"/>
      <c r="J358" s="110"/>
      <c r="K358" s="63"/>
      <c r="L358" s="110"/>
      <c r="M358" s="63"/>
      <c r="N358" s="45"/>
      <c r="O358" s="72"/>
    </row>
    <row r="359" spans="1:15">
      <c r="A359" s="58"/>
      <c r="B359" s="429"/>
      <c r="D359" s="67"/>
      <c r="F359" s="45"/>
      <c r="G359" s="63"/>
      <c r="H359" s="63"/>
      <c r="I359" s="63"/>
      <c r="J359" s="110"/>
      <c r="K359" s="63"/>
      <c r="L359" s="110"/>
      <c r="M359" s="63"/>
      <c r="N359" s="45"/>
      <c r="O359" s="72"/>
    </row>
    <row r="360" spans="1:15">
      <c r="A360" s="58"/>
      <c r="B360" s="429"/>
      <c r="D360" s="67"/>
      <c r="F360" s="45"/>
      <c r="G360" s="63"/>
      <c r="H360" s="63"/>
      <c r="I360" s="63"/>
      <c r="J360" s="110"/>
      <c r="K360" s="63"/>
      <c r="L360" s="110"/>
      <c r="M360" s="63"/>
      <c r="N360" s="45"/>
      <c r="O360" s="72"/>
    </row>
    <row r="361" spans="1:15">
      <c r="A361" s="58"/>
      <c r="B361" s="429"/>
      <c r="D361" s="67"/>
      <c r="F361" s="45"/>
      <c r="G361" s="63"/>
      <c r="H361" s="63"/>
      <c r="I361" s="63"/>
      <c r="J361" s="110"/>
      <c r="K361" s="63"/>
      <c r="L361" s="110"/>
      <c r="M361" s="63"/>
      <c r="N361" s="45"/>
      <c r="O361" s="72"/>
    </row>
    <row r="362" spans="1:15">
      <c r="A362" s="58"/>
      <c r="B362" s="429"/>
      <c r="D362" s="67"/>
      <c r="F362" s="45"/>
      <c r="G362" s="63"/>
      <c r="H362" s="63"/>
      <c r="I362" s="63"/>
      <c r="J362" s="110"/>
      <c r="K362" s="63"/>
      <c r="L362" s="110"/>
      <c r="M362" s="63"/>
      <c r="N362" s="45"/>
      <c r="O362" s="72"/>
    </row>
    <row r="363" spans="1:15">
      <c r="A363" s="58"/>
      <c r="B363" s="429"/>
      <c r="D363" s="67"/>
      <c r="F363" s="45"/>
      <c r="G363" s="63"/>
      <c r="H363" s="63"/>
      <c r="I363" s="63"/>
      <c r="J363" s="110"/>
      <c r="K363" s="63"/>
      <c r="L363" s="110"/>
      <c r="M363" s="63"/>
      <c r="N363" s="45"/>
      <c r="O363" s="72"/>
    </row>
    <row r="364" spans="1:15">
      <c r="A364" s="58"/>
      <c r="B364" s="429"/>
      <c r="D364" s="67"/>
      <c r="F364" s="45"/>
      <c r="G364" s="63"/>
      <c r="H364" s="63"/>
      <c r="I364" s="63"/>
      <c r="J364" s="110"/>
      <c r="K364" s="63"/>
      <c r="L364" s="110"/>
      <c r="M364" s="63"/>
      <c r="N364" s="45"/>
      <c r="O364" s="72"/>
    </row>
    <row r="365" spans="1:15">
      <c r="A365" s="58"/>
      <c r="B365" s="429"/>
      <c r="D365" s="67"/>
      <c r="F365" s="45"/>
      <c r="G365" s="63"/>
      <c r="H365" s="63"/>
      <c r="I365" s="63"/>
      <c r="J365" s="110"/>
      <c r="K365" s="63"/>
      <c r="L365" s="110"/>
      <c r="M365" s="63"/>
      <c r="N365" s="45"/>
      <c r="O365" s="72"/>
    </row>
    <row r="366" spans="1:15">
      <c r="A366" s="58"/>
      <c r="B366" s="429"/>
      <c r="D366" s="67"/>
      <c r="F366" s="45"/>
      <c r="G366" s="63"/>
      <c r="H366" s="63"/>
      <c r="I366" s="63"/>
      <c r="J366" s="110"/>
      <c r="K366" s="63"/>
      <c r="L366" s="110"/>
      <c r="M366" s="63"/>
      <c r="N366" s="45"/>
      <c r="O366" s="72"/>
    </row>
    <row r="367" spans="1:15">
      <c r="A367" s="58"/>
      <c r="B367" s="429"/>
      <c r="D367" s="67"/>
      <c r="F367" s="45"/>
      <c r="G367" s="63"/>
      <c r="H367" s="63"/>
      <c r="I367" s="63"/>
      <c r="J367" s="110"/>
      <c r="K367" s="63"/>
      <c r="L367" s="110"/>
      <c r="M367" s="63"/>
      <c r="N367" s="45"/>
      <c r="O367" s="72"/>
    </row>
    <row r="368" spans="1:15">
      <c r="A368" s="58"/>
      <c r="B368" s="429"/>
      <c r="D368" s="67"/>
      <c r="F368" s="45"/>
      <c r="G368" s="63"/>
      <c r="H368" s="63"/>
      <c r="I368" s="63"/>
      <c r="J368" s="110"/>
      <c r="K368" s="63"/>
      <c r="L368" s="110"/>
      <c r="M368" s="63"/>
      <c r="N368" s="45"/>
      <c r="O368" s="72"/>
    </row>
    <row r="369" spans="1:15">
      <c r="A369" s="58"/>
      <c r="B369" s="429"/>
      <c r="D369" s="67"/>
      <c r="F369" s="45"/>
      <c r="G369" s="63"/>
      <c r="H369" s="63"/>
      <c r="I369" s="63"/>
      <c r="J369" s="110"/>
      <c r="K369" s="63"/>
      <c r="L369" s="110"/>
      <c r="M369" s="63"/>
      <c r="N369" s="45"/>
      <c r="O369" s="72"/>
    </row>
    <row r="370" spans="1:15">
      <c r="A370" s="58"/>
      <c r="B370" s="429"/>
      <c r="D370" s="67"/>
      <c r="F370" s="45"/>
      <c r="G370" s="63"/>
      <c r="H370" s="63"/>
      <c r="I370" s="63"/>
      <c r="J370" s="110"/>
      <c r="K370" s="63"/>
      <c r="L370" s="110"/>
      <c r="M370" s="63"/>
      <c r="N370" s="45"/>
      <c r="O370" s="72"/>
    </row>
    <row r="371" spans="1:15">
      <c r="A371" s="58"/>
      <c r="B371" s="429"/>
      <c r="D371" s="67"/>
      <c r="F371" s="45"/>
      <c r="G371" s="63"/>
      <c r="H371" s="63"/>
      <c r="I371" s="63"/>
      <c r="J371" s="110"/>
      <c r="K371" s="63"/>
      <c r="L371" s="110"/>
      <c r="M371" s="63"/>
      <c r="N371" s="45"/>
      <c r="O371" s="72"/>
    </row>
    <row r="372" spans="1:15">
      <c r="A372" s="58"/>
      <c r="B372" s="429"/>
      <c r="D372" s="67"/>
      <c r="F372" s="45"/>
      <c r="G372" s="63"/>
      <c r="H372" s="63"/>
      <c r="I372" s="63"/>
      <c r="J372" s="110"/>
      <c r="K372" s="63"/>
      <c r="L372" s="110"/>
      <c r="M372" s="63"/>
      <c r="N372" s="45"/>
      <c r="O372" s="72"/>
    </row>
    <row r="373" spans="1:15">
      <c r="A373" s="58"/>
      <c r="B373" s="429"/>
      <c r="D373" s="67"/>
      <c r="F373" s="45"/>
      <c r="G373" s="63"/>
      <c r="H373" s="63"/>
      <c r="I373" s="63"/>
      <c r="J373" s="110"/>
      <c r="K373" s="63"/>
      <c r="L373" s="110"/>
      <c r="M373" s="63"/>
      <c r="N373" s="45"/>
      <c r="O373" s="72"/>
    </row>
    <row r="374" spans="1:15">
      <c r="A374" s="58"/>
      <c r="B374" s="429"/>
      <c r="D374" s="67"/>
      <c r="F374" s="45"/>
      <c r="G374" s="63"/>
      <c r="H374" s="63"/>
      <c r="I374" s="63"/>
      <c r="J374" s="110"/>
      <c r="K374" s="63"/>
      <c r="L374" s="110"/>
      <c r="M374" s="63"/>
      <c r="N374" s="45"/>
      <c r="O374" s="72"/>
    </row>
    <row r="375" spans="1:15">
      <c r="A375" s="58"/>
      <c r="B375" s="429"/>
      <c r="D375" s="67"/>
      <c r="F375" s="45"/>
      <c r="G375" s="63"/>
      <c r="H375" s="63"/>
      <c r="I375" s="63"/>
      <c r="J375" s="110"/>
      <c r="K375" s="63"/>
      <c r="L375" s="110"/>
      <c r="M375" s="63"/>
      <c r="N375" s="45"/>
      <c r="O375" s="72"/>
    </row>
    <row r="376" spans="1:15">
      <c r="A376" s="58"/>
      <c r="B376" s="429"/>
      <c r="D376" s="67"/>
      <c r="F376" s="45"/>
      <c r="G376" s="63"/>
      <c r="H376" s="63"/>
      <c r="I376" s="63"/>
      <c r="J376" s="110"/>
      <c r="K376" s="63"/>
      <c r="L376" s="110"/>
      <c r="M376" s="63"/>
      <c r="N376" s="45"/>
      <c r="O376" s="72"/>
    </row>
    <row r="377" spans="1:15">
      <c r="A377" s="58"/>
      <c r="B377" s="429"/>
      <c r="D377" s="67"/>
      <c r="F377" s="45"/>
      <c r="G377" s="63"/>
      <c r="H377" s="63"/>
      <c r="I377" s="63"/>
      <c r="J377" s="110"/>
      <c r="K377" s="63"/>
      <c r="L377" s="110"/>
      <c r="M377" s="63"/>
      <c r="N377" s="45"/>
      <c r="O377" s="72"/>
    </row>
    <row r="378" spans="1:15">
      <c r="A378" s="58"/>
      <c r="B378" s="429"/>
      <c r="D378" s="67"/>
      <c r="F378" s="45"/>
      <c r="G378" s="63"/>
      <c r="H378" s="63"/>
      <c r="I378" s="63"/>
      <c r="J378" s="110"/>
      <c r="K378" s="63"/>
      <c r="L378" s="110"/>
      <c r="M378" s="63"/>
      <c r="N378" s="45"/>
      <c r="O378" s="72"/>
    </row>
    <row r="379" spans="1:15">
      <c r="A379" s="58"/>
      <c r="B379" s="429"/>
      <c r="D379" s="67"/>
      <c r="F379" s="45"/>
      <c r="G379" s="63"/>
      <c r="H379" s="63"/>
      <c r="I379" s="63"/>
      <c r="J379" s="110"/>
      <c r="K379" s="63"/>
      <c r="L379" s="110"/>
      <c r="M379" s="63"/>
      <c r="N379" s="45"/>
      <c r="O379" s="72"/>
    </row>
    <row r="380" spans="1:15">
      <c r="A380" s="58"/>
      <c r="B380" s="429"/>
      <c r="D380" s="67"/>
      <c r="F380" s="45"/>
      <c r="G380" s="63"/>
      <c r="H380" s="63"/>
      <c r="I380" s="63"/>
      <c r="J380" s="110"/>
      <c r="K380" s="63"/>
      <c r="L380" s="110"/>
      <c r="M380" s="63"/>
      <c r="N380" s="45"/>
      <c r="O380" s="72"/>
    </row>
    <row r="381" spans="1:15">
      <c r="A381" s="58"/>
      <c r="B381" s="429"/>
      <c r="D381" s="67"/>
      <c r="F381" s="45"/>
      <c r="G381" s="63"/>
      <c r="H381" s="63"/>
      <c r="I381" s="63"/>
      <c r="J381" s="110"/>
      <c r="K381" s="63"/>
      <c r="L381" s="110"/>
      <c r="M381" s="63"/>
      <c r="N381" s="45"/>
      <c r="O381" s="72"/>
    </row>
    <row r="382" spans="1:15">
      <c r="A382" s="58"/>
      <c r="B382" s="429"/>
      <c r="D382" s="67"/>
      <c r="F382" s="45"/>
      <c r="G382" s="63"/>
      <c r="H382" s="63"/>
      <c r="I382" s="63"/>
      <c r="J382" s="110"/>
      <c r="K382" s="63"/>
      <c r="L382" s="110"/>
      <c r="M382" s="63"/>
      <c r="N382" s="45"/>
      <c r="O382" s="72"/>
    </row>
    <row r="383" spans="1:15">
      <c r="A383" s="58"/>
      <c r="B383" s="429"/>
      <c r="D383" s="67"/>
      <c r="F383" s="45"/>
      <c r="G383" s="63"/>
      <c r="H383" s="63"/>
      <c r="I383" s="63"/>
      <c r="J383" s="110"/>
      <c r="K383" s="63"/>
      <c r="L383" s="110"/>
      <c r="M383" s="63"/>
      <c r="N383" s="45"/>
      <c r="O383" s="72"/>
    </row>
    <row r="384" spans="1:15">
      <c r="A384" s="58"/>
      <c r="B384" s="429"/>
      <c r="D384" s="67"/>
      <c r="F384" s="45"/>
      <c r="G384" s="63"/>
      <c r="H384" s="63"/>
      <c r="I384" s="63"/>
      <c r="J384" s="110"/>
      <c r="K384" s="63"/>
      <c r="L384" s="110"/>
      <c r="M384" s="63"/>
      <c r="N384" s="45"/>
      <c r="O384" s="72"/>
    </row>
    <row r="385" spans="1:15">
      <c r="A385" s="58"/>
      <c r="B385" s="429"/>
      <c r="D385" s="67"/>
      <c r="F385" s="45"/>
      <c r="G385" s="63"/>
      <c r="H385" s="63"/>
      <c r="I385" s="63"/>
      <c r="J385" s="110"/>
      <c r="K385" s="63"/>
      <c r="L385" s="110"/>
      <c r="M385" s="63"/>
      <c r="N385" s="45"/>
      <c r="O385" s="72"/>
    </row>
    <row r="386" spans="1:15">
      <c r="A386" s="58"/>
      <c r="B386" s="429"/>
      <c r="D386" s="67"/>
      <c r="F386" s="45"/>
      <c r="G386" s="63"/>
      <c r="H386" s="63"/>
      <c r="I386" s="63"/>
      <c r="J386" s="110"/>
      <c r="K386" s="63"/>
      <c r="L386" s="110"/>
      <c r="M386" s="63"/>
      <c r="N386" s="45"/>
      <c r="O386" s="72"/>
    </row>
    <row r="387" spans="1:15">
      <c r="A387" s="58"/>
      <c r="B387" s="429"/>
      <c r="D387" s="67"/>
      <c r="F387" s="45"/>
      <c r="G387" s="63"/>
      <c r="H387" s="63"/>
      <c r="I387" s="63"/>
      <c r="J387" s="110"/>
      <c r="K387" s="63"/>
      <c r="L387" s="110"/>
      <c r="M387" s="63"/>
      <c r="N387" s="45"/>
      <c r="O387" s="72"/>
    </row>
    <row r="388" spans="1:15">
      <c r="A388" s="58"/>
      <c r="B388" s="429"/>
      <c r="D388" s="67"/>
      <c r="F388" s="45"/>
      <c r="G388" s="63"/>
      <c r="H388" s="63"/>
      <c r="I388" s="63"/>
      <c r="J388" s="110"/>
      <c r="K388" s="63"/>
      <c r="L388" s="110"/>
      <c r="M388" s="63"/>
      <c r="N388" s="45"/>
      <c r="O388" s="72"/>
    </row>
    <row r="389" spans="1:15">
      <c r="A389" s="58"/>
      <c r="B389" s="429"/>
      <c r="D389" s="67"/>
      <c r="F389" s="45"/>
      <c r="G389" s="63"/>
      <c r="H389" s="63"/>
      <c r="I389" s="63"/>
      <c r="J389" s="110"/>
      <c r="K389" s="63"/>
      <c r="L389" s="110"/>
      <c r="M389" s="63"/>
      <c r="N389" s="45"/>
      <c r="O389" s="72"/>
    </row>
    <row r="390" spans="1:15">
      <c r="A390" s="58"/>
      <c r="B390" s="429"/>
      <c r="D390" s="67"/>
      <c r="F390" s="45"/>
      <c r="G390" s="63"/>
      <c r="H390" s="63"/>
      <c r="I390" s="63"/>
      <c r="J390" s="110"/>
      <c r="K390" s="63"/>
      <c r="L390" s="110"/>
      <c r="M390" s="63"/>
      <c r="N390" s="45"/>
      <c r="O390" s="72"/>
    </row>
    <row r="391" spans="1:15">
      <c r="A391" s="58"/>
      <c r="B391" s="429"/>
      <c r="D391" s="67"/>
      <c r="F391" s="45"/>
      <c r="G391" s="63"/>
      <c r="H391" s="63"/>
      <c r="I391" s="63"/>
      <c r="J391" s="110"/>
      <c r="K391" s="63"/>
      <c r="L391" s="110"/>
      <c r="M391" s="63"/>
      <c r="N391" s="45"/>
      <c r="O391" s="72"/>
    </row>
    <row r="392" spans="1:15">
      <c r="A392" s="58"/>
      <c r="B392" s="429"/>
      <c r="D392" s="67"/>
      <c r="F392" s="45"/>
      <c r="G392" s="63"/>
      <c r="H392" s="63"/>
      <c r="I392" s="63"/>
      <c r="J392" s="110"/>
      <c r="K392" s="63"/>
      <c r="L392" s="110"/>
      <c r="M392" s="63"/>
      <c r="N392" s="45"/>
      <c r="O392" s="72"/>
    </row>
    <row r="393" spans="1:15">
      <c r="A393" s="58"/>
      <c r="B393" s="429"/>
      <c r="D393" s="67"/>
      <c r="F393" s="45"/>
      <c r="G393" s="63"/>
      <c r="H393" s="63"/>
      <c r="I393" s="63"/>
      <c r="J393" s="110"/>
      <c r="K393" s="63"/>
      <c r="L393" s="110"/>
      <c r="M393" s="63"/>
      <c r="N393" s="45"/>
      <c r="O393" s="72"/>
    </row>
    <row r="394" spans="1:15">
      <c r="A394" s="58"/>
      <c r="B394" s="429"/>
      <c r="D394" s="67"/>
      <c r="F394" s="45"/>
      <c r="G394" s="63"/>
      <c r="H394" s="63"/>
      <c r="I394" s="63"/>
      <c r="J394" s="110"/>
      <c r="K394" s="63"/>
      <c r="L394" s="110"/>
      <c r="M394" s="63"/>
      <c r="N394" s="45"/>
      <c r="O394" s="72"/>
    </row>
    <row r="395" spans="1:15">
      <c r="A395" s="58"/>
      <c r="B395" s="429"/>
      <c r="D395" s="67"/>
      <c r="F395" s="45"/>
      <c r="G395" s="63"/>
      <c r="H395" s="63"/>
      <c r="I395" s="63"/>
      <c r="J395" s="110"/>
      <c r="K395" s="63"/>
      <c r="L395" s="110"/>
      <c r="M395" s="63"/>
      <c r="N395" s="45"/>
      <c r="O395" s="72"/>
    </row>
    <row r="396" spans="1:15">
      <c r="A396" s="58"/>
      <c r="B396" s="429"/>
      <c r="D396" s="67"/>
      <c r="F396" s="45"/>
      <c r="G396" s="63"/>
      <c r="H396" s="63"/>
      <c r="I396" s="63"/>
      <c r="J396" s="110"/>
      <c r="K396" s="63"/>
      <c r="L396" s="110"/>
      <c r="M396" s="63"/>
      <c r="N396" s="45"/>
      <c r="O396" s="72"/>
    </row>
    <row r="397" spans="1:15">
      <c r="A397" s="58"/>
      <c r="B397" s="429"/>
      <c r="D397" s="67"/>
      <c r="F397" s="45"/>
      <c r="G397" s="63"/>
      <c r="H397" s="63"/>
      <c r="I397" s="63"/>
      <c r="J397" s="110"/>
      <c r="K397" s="63"/>
      <c r="L397" s="110"/>
      <c r="M397" s="63"/>
      <c r="N397" s="45"/>
      <c r="O397" s="72"/>
    </row>
    <row r="398" spans="1:15">
      <c r="A398" s="58"/>
      <c r="B398" s="429"/>
      <c r="D398" s="67"/>
      <c r="F398" s="45"/>
      <c r="G398" s="63"/>
      <c r="H398" s="63"/>
      <c r="I398" s="63"/>
      <c r="J398" s="110"/>
      <c r="K398" s="63"/>
      <c r="L398" s="110"/>
      <c r="M398" s="63"/>
      <c r="N398" s="45"/>
      <c r="O398" s="72"/>
    </row>
    <row r="399" spans="1:15">
      <c r="A399" s="58"/>
      <c r="B399" s="429"/>
      <c r="D399" s="67"/>
      <c r="F399" s="45"/>
      <c r="G399" s="63"/>
      <c r="H399" s="63"/>
      <c r="I399" s="63"/>
      <c r="J399" s="110"/>
      <c r="K399" s="63"/>
      <c r="L399" s="110"/>
      <c r="M399" s="63"/>
      <c r="N399" s="45"/>
      <c r="O399" s="72"/>
    </row>
    <row r="400" spans="1:15">
      <c r="A400" s="58"/>
      <c r="B400" s="429"/>
      <c r="D400" s="67"/>
      <c r="F400" s="45"/>
      <c r="G400" s="63"/>
      <c r="H400" s="63"/>
      <c r="I400" s="63"/>
      <c r="J400" s="110"/>
      <c r="K400" s="63"/>
      <c r="L400" s="110"/>
      <c r="M400" s="63"/>
      <c r="N400" s="45"/>
      <c r="O400" s="72"/>
    </row>
    <row r="401" spans="1:15">
      <c r="A401" s="58"/>
      <c r="B401" s="429"/>
      <c r="D401" s="67"/>
      <c r="F401" s="45"/>
      <c r="G401" s="63"/>
      <c r="H401" s="63"/>
      <c r="I401" s="63"/>
      <c r="J401" s="110"/>
      <c r="K401" s="63"/>
      <c r="L401" s="110"/>
      <c r="M401" s="63"/>
      <c r="N401" s="45"/>
      <c r="O401" s="72"/>
    </row>
    <row r="402" spans="1:15">
      <c r="A402" s="58"/>
      <c r="B402" s="429"/>
      <c r="D402" s="67"/>
      <c r="F402" s="45"/>
      <c r="G402" s="63"/>
      <c r="H402" s="63"/>
      <c r="I402" s="63"/>
      <c r="J402" s="110"/>
      <c r="K402" s="63"/>
      <c r="L402" s="110"/>
      <c r="M402" s="63"/>
      <c r="N402" s="45"/>
      <c r="O402" s="72"/>
    </row>
    <row r="403" spans="1:15">
      <c r="A403" s="58"/>
      <c r="B403" s="429"/>
      <c r="D403" s="67"/>
      <c r="F403" s="45"/>
      <c r="G403" s="63"/>
      <c r="H403" s="63"/>
      <c r="I403" s="63"/>
      <c r="J403" s="110"/>
      <c r="K403" s="63"/>
      <c r="L403" s="110"/>
      <c r="M403" s="63"/>
      <c r="N403" s="45"/>
      <c r="O403" s="72"/>
    </row>
    <row r="404" spans="1:15">
      <c r="A404" s="58"/>
      <c r="B404" s="429"/>
      <c r="D404" s="67"/>
      <c r="F404" s="45"/>
      <c r="G404" s="63"/>
      <c r="H404" s="63"/>
      <c r="I404" s="63"/>
      <c r="J404" s="110"/>
      <c r="K404" s="63"/>
      <c r="L404" s="110"/>
      <c r="M404" s="63"/>
      <c r="N404" s="45"/>
      <c r="O404" s="72"/>
    </row>
    <row r="405" spans="1:15">
      <c r="A405" s="58"/>
      <c r="B405" s="429"/>
      <c r="D405" s="67"/>
      <c r="F405" s="45"/>
      <c r="G405" s="63"/>
      <c r="H405" s="63"/>
      <c r="I405" s="63"/>
      <c r="J405" s="110"/>
      <c r="K405" s="63"/>
      <c r="L405" s="110"/>
      <c r="M405" s="63"/>
      <c r="N405" s="45"/>
      <c r="O405" s="72"/>
    </row>
    <row r="406" spans="1:15">
      <c r="A406" s="58"/>
      <c r="B406" s="429"/>
      <c r="D406" s="67"/>
      <c r="F406" s="45"/>
      <c r="G406" s="63"/>
      <c r="H406" s="63"/>
      <c r="I406" s="63"/>
      <c r="J406" s="110"/>
      <c r="K406" s="63"/>
      <c r="L406" s="110"/>
      <c r="M406" s="63"/>
      <c r="N406" s="45"/>
      <c r="O406" s="72"/>
    </row>
    <row r="407" spans="1:15">
      <c r="A407" s="58"/>
      <c r="B407" s="429"/>
      <c r="D407" s="67"/>
      <c r="F407" s="45"/>
      <c r="G407" s="63"/>
      <c r="H407" s="63"/>
      <c r="I407" s="63"/>
      <c r="J407" s="110"/>
      <c r="K407" s="63"/>
      <c r="L407" s="110"/>
      <c r="M407" s="63"/>
      <c r="N407" s="45"/>
      <c r="O407" s="72"/>
    </row>
    <row r="408" spans="1:15">
      <c r="A408" s="58"/>
      <c r="B408" s="429"/>
      <c r="D408" s="67"/>
      <c r="F408" s="45"/>
      <c r="G408" s="63"/>
      <c r="H408" s="63"/>
      <c r="I408" s="63"/>
      <c r="J408" s="110"/>
      <c r="K408" s="63"/>
      <c r="L408" s="110"/>
      <c r="M408" s="63"/>
      <c r="N408" s="45"/>
      <c r="O408" s="72"/>
    </row>
    <row r="409" spans="1:15">
      <c r="A409" s="58"/>
      <c r="B409" s="429"/>
      <c r="D409" s="67"/>
      <c r="F409" s="45"/>
      <c r="G409" s="63"/>
      <c r="H409" s="63"/>
      <c r="I409" s="63"/>
      <c r="J409" s="110"/>
      <c r="K409" s="63"/>
      <c r="L409" s="110"/>
      <c r="M409" s="63"/>
      <c r="N409" s="45"/>
      <c r="O409" s="72"/>
    </row>
    <row r="410" spans="1:15">
      <c r="A410" s="58"/>
      <c r="B410" s="429"/>
      <c r="D410" s="67"/>
      <c r="F410" s="45"/>
      <c r="G410" s="63"/>
      <c r="H410" s="63"/>
      <c r="I410" s="63"/>
      <c r="J410" s="110"/>
      <c r="K410" s="63"/>
      <c r="L410" s="110"/>
      <c r="M410" s="63"/>
      <c r="N410" s="45"/>
      <c r="O410" s="72"/>
    </row>
    <row r="411" spans="1:15">
      <c r="A411" s="58"/>
      <c r="B411" s="429"/>
      <c r="D411" s="67"/>
      <c r="F411" s="45"/>
      <c r="G411" s="63"/>
      <c r="H411" s="63"/>
      <c r="I411" s="63"/>
      <c r="J411" s="110"/>
      <c r="K411" s="63"/>
      <c r="L411" s="110"/>
      <c r="M411" s="63"/>
      <c r="N411" s="45"/>
      <c r="O411" s="72"/>
    </row>
    <row r="412" spans="1:15">
      <c r="A412" s="58"/>
      <c r="B412" s="429"/>
      <c r="D412" s="67"/>
      <c r="F412" s="45"/>
      <c r="G412" s="63"/>
      <c r="H412" s="63"/>
      <c r="I412" s="63"/>
      <c r="J412" s="110"/>
      <c r="K412" s="63"/>
      <c r="L412" s="110"/>
      <c r="M412" s="63"/>
      <c r="N412" s="45"/>
      <c r="O412" s="72"/>
    </row>
    <row r="413" spans="1:15">
      <c r="A413" s="58"/>
      <c r="B413" s="429"/>
      <c r="D413" s="67"/>
      <c r="F413" s="45"/>
      <c r="G413" s="63"/>
      <c r="H413" s="63"/>
      <c r="I413" s="63"/>
      <c r="J413" s="110"/>
      <c r="K413" s="63"/>
      <c r="L413" s="110"/>
      <c r="M413" s="63"/>
      <c r="N413" s="45"/>
      <c r="O413" s="72"/>
    </row>
    <row r="414" spans="1:15">
      <c r="A414" s="58"/>
      <c r="B414" s="429"/>
      <c r="D414" s="67"/>
      <c r="F414" s="45"/>
      <c r="G414" s="63"/>
      <c r="H414" s="63"/>
      <c r="I414" s="63"/>
      <c r="J414" s="110"/>
      <c r="K414" s="63"/>
      <c r="L414" s="110"/>
      <c r="M414" s="63"/>
      <c r="N414" s="45"/>
      <c r="O414" s="72"/>
    </row>
    <row r="415" spans="1:15">
      <c r="A415" s="58"/>
      <c r="B415" s="429"/>
      <c r="D415" s="67"/>
      <c r="F415" s="45"/>
      <c r="G415" s="63"/>
      <c r="H415" s="63"/>
      <c r="I415" s="63"/>
      <c r="J415" s="110"/>
      <c r="K415" s="63"/>
      <c r="L415" s="110"/>
      <c r="M415" s="63"/>
      <c r="N415" s="45"/>
      <c r="O415" s="72"/>
    </row>
    <row r="416" spans="1:15">
      <c r="A416" s="58"/>
      <c r="B416" s="429"/>
      <c r="D416" s="67"/>
      <c r="F416" s="45"/>
      <c r="G416" s="63"/>
      <c r="H416" s="63"/>
      <c r="I416" s="63"/>
      <c r="J416" s="110"/>
      <c r="K416" s="63"/>
      <c r="L416" s="110"/>
      <c r="M416" s="63"/>
      <c r="N416" s="45"/>
      <c r="O416" s="72"/>
    </row>
    <row r="417" spans="1:15">
      <c r="A417" s="58"/>
      <c r="B417" s="429"/>
      <c r="D417" s="67"/>
      <c r="F417" s="45"/>
      <c r="G417" s="63"/>
      <c r="H417" s="63"/>
      <c r="I417" s="63"/>
      <c r="J417" s="110"/>
      <c r="K417" s="63"/>
      <c r="L417" s="110"/>
      <c r="M417" s="63"/>
      <c r="N417" s="45"/>
      <c r="O417" s="72"/>
    </row>
    <row r="418" spans="1:15">
      <c r="A418" s="58"/>
      <c r="B418" s="429"/>
      <c r="D418" s="67"/>
      <c r="F418" s="45"/>
      <c r="G418" s="63"/>
      <c r="H418" s="63"/>
      <c r="I418" s="63"/>
      <c r="J418" s="110"/>
      <c r="K418" s="63"/>
      <c r="L418" s="110"/>
      <c r="M418" s="63"/>
      <c r="N418" s="45"/>
      <c r="O418" s="72"/>
    </row>
    <row r="419" spans="1:15">
      <c r="A419" s="58"/>
      <c r="B419" s="429"/>
      <c r="D419" s="67"/>
      <c r="F419" s="45"/>
      <c r="G419" s="63"/>
      <c r="H419" s="63"/>
      <c r="I419" s="63"/>
      <c r="J419" s="110"/>
      <c r="K419" s="63"/>
      <c r="L419" s="110"/>
      <c r="M419" s="63"/>
      <c r="N419" s="45"/>
      <c r="O419" s="72"/>
    </row>
    <row r="420" spans="1:15">
      <c r="A420" s="58"/>
      <c r="B420" s="429"/>
      <c r="D420" s="67"/>
      <c r="F420" s="45"/>
      <c r="G420" s="63"/>
      <c r="H420" s="63"/>
      <c r="I420" s="63"/>
      <c r="J420" s="110"/>
      <c r="K420" s="63"/>
      <c r="L420" s="110"/>
      <c r="M420" s="63"/>
      <c r="N420" s="45"/>
      <c r="O420" s="72"/>
    </row>
    <row r="421" spans="1:15">
      <c r="A421" s="58"/>
      <c r="B421" s="429"/>
      <c r="D421" s="67"/>
      <c r="F421" s="45"/>
      <c r="G421" s="63"/>
      <c r="H421" s="63"/>
      <c r="I421" s="63"/>
      <c r="J421" s="110"/>
      <c r="K421" s="63"/>
      <c r="L421" s="110"/>
      <c r="M421" s="63"/>
      <c r="N421" s="45"/>
      <c r="O421" s="72"/>
    </row>
    <row r="422" spans="1:15">
      <c r="A422" s="58"/>
      <c r="B422" s="429"/>
      <c r="D422" s="67"/>
      <c r="F422" s="45"/>
      <c r="G422" s="63"/>
      <c r="H422" s="63"/>
      <c r="I422" s="63"/>
      <c r="J422" s="110"/>
      <c r="K422" s="63"/>
      <c r="L422" s="110"/>
      <c r="M422" s="63"/>
      <c r="N422" s="45"/>
      <c r="O422" s="72"/>
    </row>
    <row r="423" spans="1:15">
      <c r="A423" s="58"/>
      <c r="B423" s="429"/>
      <c r="D423" s="67"/>
      <c r="F423" s="45"/>
      <c r="G423" s="63"/>
      <c r="H423" s="63"/>
      <c r="I423" s="63"/>
      <c r="J423" s="110"/>
      <c r="K423" s="63"/>
      <c r="L423" s="110"/>
      <c r="M423" s="63"/>
      <c r="N423" s="45"/>
      <c r="O423" s="72"/>
    </row>
    <row r="424" spans="1:15">
      <c r="A424" s="58"/>
      <c r="B424" s="429"/>
      <c r="D424" s="67"/>
      <c r="F424" s="45"/>
      <c r="G424" s="63"/>
      <c r="H424" s="63"/>
      <c r="I424" s="63"/>
      <c r="J424" s="110"/>
      <c r="K424" s="63"/>
      <c r="L424" s="110"/>
      <c r="M424" s="63"/>
      <c r="N424" s="45"/>
      <c r="O424" s="72"/>
    </row>
    <row r="425" spans="1:15">
      <c r="A425" s="58"/>
      <c r="B425" s="429"/>
      <c r="D425" s="67"/>
      <c r="F425" s="45"/>
      <c r="G425" s="63"/>
      <c r="H425" s="63"/>
      <c r="I425" s="63"/>
      <c r="J425" s="110"/>
      <c r="K425" s="63"/>
      <c r="L425" s="110"/>
      <c r="M425" s="63"/>
      <c r="N425" s="45"/>
      <c r="O425" s="72"/>
    </row>
    <row r="426" spans="1:15">
      <c r="A426" s="58"/>
      <c r="B426" s="429"/>
      <c r="D426" s="67"/>
      <c r="F426" s="45"/>
      <c r="G426" s="63"/>
      <c r="H426" s="63"/>
      <c r="I426" s="63"/>
      <c r="J426" s="110"/>
      <c r="K426" s="63"/>
      <c r="L426" s="110"/>
      <c r="M426" s="63"/>
      <c r="N426" s="45"/>
      <c r="O426" s="72"/>
    </row>
    <row r="427" spans="1:15">
      <c r="A427" s="58"/>
      <c r="B427" s="429"/>
      <c r="D427" s="67"/>
      <c r="F427" s="45"/>
      <c r="G427" s="63"/>
      <c r="H427" s="63"/>
      <c r="I427" s="63"/>
      <c r="J427" s="110"/>
      <c r="K427" s="63"/>
      <c r="L427" s="110"/>
      <c r="M427" s="63"/>
      <c r="N427" s="45"/>
      <c r="O427" s="72"/>
    </row>
    <row r="428" spans="1:15">
      <c r="A428" s="58"/>
      <c r="B428" s="429"/>
      <c r="D428" s="67"/>
      <c r="F428" s="45"/>
      <c r="G428" s="63"/>
      <c r="H428" s="63"/>
      <c r="I428" s="63"/>
      <c r="J428" s="110"/>
      <c r="K428" s="63"/>
      <c r="L428" s="110"/>
      <c r="M428" s="63"/>
      <c r="N428" s="45"/>
      <c r="O428" s="72"/>
    </row>
    <row r="429" spans="1:15">
      <c r="A429" s="58"/>
      <c r="B429" s="429"/>
      <c r="D429" s="67"/>
      <c r="F429" s="45"/>
      <c r="G429" s="63"/>
      <c r="H429" s="63"/>
      <c r="I429" s="63"/>
      <c r="J429" s="110"/>
      <c r="K429" s="63"/>
      <c r="L429" s="110"/>
      <c r="M429" s="63"/>
      <c r="N429" s="45"/>
      <c r="O429" s="72"/>
    </row>
    <row r="430" spans="1:15">
      <c r="A430" s="58"/>
      <c r="B430" s="429"/>
      <c r="D430" s="67"/>
      <c r="F430" s="45"/>
      <c r="G430" s="63"/>
      <c r="H430" s="63"/>
      <c r="I430" s="63"/>
      <c r="J430" s="110"/>
      <c r="K430" s="63"/>
      <c r="L430" s="110"/>
      <c r="M430" s="63"/>
      <c r="N430" s="45"/>
      <c r="O430" s="72"/>
    </row>
    <row r="431" spans="1:15">
      <c r="A431" s="58"/>
      <c r="B431" s="429"/>
      <c r="D431" s="67"/>
      <c r="F431" s="45"/>
      <c r="G431" s="63"/>
      <c r="H431" s="63"/>
      <c r="I431" s="63"/>
      <c r="J431" s="110"/>
      <c r="K431" s="63"/>
      <c r="L431" s="110"/>
      <c r="M431" s="63"/>
      <c r="N431" s="45"/>
      <c r="O431" s="72"/>
    </row>
    <row r="432" spans="1:15">
      <c r="A432" s="58"/>
      <c r="B432" s="429"/>
      <c r="D432" s="67"/>
      <c r="F432" s="45"/>
      <c r="G432" s="63"/>
      <c r="H432" s="63"/>
      <c r="I432" s="63"/>
      <c r="J432" s="110"/>
      <c r="K432" s="63"/>
      <c r="L432" s="110"/>
      <c r="M432" s="63"/>
      <c r="N432" s="45"/>
      <c r="O432" s="72"/>
    </row>
    <row r="433" spans="1:15">
      <c r="A433" s="58"/>
      <c r="B433" s="429"/>
      <c r="D433" s="67"/>
      <c r="F433" s="45"/>
      <c r="G433" s="63"/>
      <c r="H433" s="63"/>
      <c r="I433" s="63"/>
      <c r="J433" s="110"/>
      <c r="K433" s="63"/>
      <c r="L433" s="110"/>
      <c r="M433" s="63"/>
      <c r="N433" s="45"/>
      <c r="O433" s="72"/>
    </row>
    <row r="434" spans="1:15">
      <c r="A434" s="58"/>
      <c r="B434" s="429"/>
      <c r="D434" s="67"/>
      <c r="F434" s="45"/>
      <c r="G434" s="63"/>
      <c r="H434" s="63"/>
      <c r="I434" s="63"/>
      <c r="J434" s="110"/>
      <c r="K434" s="63"/>
      <c r="L434" s="110"/>
      <c r="M434" s="63"/>
      <c r="N434" s="45"/>
      <c r="O434" s="72"/>
    </row>
    <row r="435" spans="1:15">
      <c r="A435" s="58"/>
      <c r="B435" s="429"/>
      <c r="D435" s="67"/>
      <c r="F435" s="45"/>
      <c r="G435" s="63"/>
      <c r="H435" s="63"/>
      <c r="I435" s="63"/>
      <c r="J435" s="110"/>
      <c r="K435" s="63"/>
      <c r="L435" s="110"/>
      <c r="M435" s="63"/>
      <c r="N435" s="45"/>
      <c r="O435" s="72"/>
    </row>
    <row r="436" spans="1:15">
      <c r="A436" s="58"/>
      <c r="B436" s="429"/>
      <c r="D436" s="67"/>
      <c r="F436" s="45"/>
      <c r="G436" s="63"/>
      <c r="H436" s="63"/>
      <c r="I436" s="63"/>
      <c r="J436" s="110"/>
      <c r="K436" s="63"/>
      <c r="L436" s="110"/>
      <c r="M436" s="63"/>
      <c r="N436" s="45"/>
      <c r="O436" s="72"/>
    </row>
    <row r="437" spans="1:15">
      <c r="A437" s="58"/>
      <c r="B437" s="429"/>
      <c r="D437" s="67"/>
      <c r="F437" s="45"/>
      <c r="G437" s="63"/>
      <c r="H437" s="63"/>
      <c r="I437" s="63"/>
      <c r="J437" s="110"/>
      <c r="K437" s="63"/>
      <c r="L437" s="110"/>
      <c r="M437" s="63"/>
      <c r="N437" s="45"/>
      <c r="O437" s="72"/>
    </row>
    <row r="438" spans="1:15">
      <c r="A438" s="58"/>
      <c r="B438" s="429"/>
      <c r="D438" s="67"/>
      <c r="F438" s="45"/>
      <c r="G438" s="63"/>
      <c r="H438" s="63"/>
      <c r="I438" s="63"/>
      <c r="J438" s="110"/>
      <c r="K438" s="63"/>
      <c r="L438" s="110"/>
      <c r="M438" s="63"/>
      <c r="N438" s="45"/>
      <c r="O438" s="72"/>
    </row>
    <row r="439" spans="1:15">
      <c r="A439" s="58"/>
      <c r="B439" s="429"/>
      <c r="D439" s="67"/>
      <c r="F439" s="45"/>
      <c r="G439" s="63"/>
      <c r="H439" s="63"/>
      <c r="I439" s="63"/>
      <c r="J439" s="110"/>
      <c r="K439" s="63"/>
      <c r="L439" s="110"/>
      <c r="M439" s="63"/>
      <c r="N439" s="45"/>
      <c r="O439" s="72"/>
    </row>
    <row r="440" spans="1:15">
      <c r="A440" s="58"/>
      <c r="B440" s="429"/>
      <c r="D440" s="67"/>
      <c r="F440" s="45"/>
      <c r="G440" s="63"/>
      <c r="H440" s="63"/>
      <c r="I440" s="63"/>
      <c r="J440" s="110"/>
      <c r="K440" s="63"/>
      <c r="L440" s="110"/>
      <c r="M440" s="63"/>
      <c r="N440" s="45"/>
      <c r="O440" s="72"/>
    </row>
    <row r="441" spans="1:15">
      <c r="A441" s="58"/>
      <c r="B441" s="429"/>
      <c r="D441" s="67"/>
      <c r="F441" s="45"/>
      <c r="G441" s="63"/>
      <c r="H441" s="63"/>
      <c r="I441" s="63"/>
      <c r="J441" s="110"/>
      <c r="K441" s="63"/>
      <c r="L441" s="110"/>
      <c r="M441" s="63"/>
      <c r="N441" s="45"/>
      <c r="O441" s="72"/>
    </row>
    <row r="442" spans="1:15">
      <c r="A442" s="58"/>
      <c r="B442" s="429"/>
      <c r="D442" s="67"/>
      <c r="F442" s="45"/>
      <c r="G442" s="63"/>
      <c r="H442" s="63"/>
      <c r="I442" s="63"/>
      <c r="J442" s="110"/>
      <c r="K442" s="63"/>
      <c r="L442" s="110"/>
      <c r="M442" s="63"/>
      <c r="N442" s="45"/>
      <c r="O442" s="72"/>
    </row>
    <row r="443" spans="1:15">
      <c r="A443" s="58"/>
      <c r="B443" s="429"/>
      <c r="D443" s="67"/>
      <c r="F443" s="45"/>
      <c r="G443" s="63"/>
      <c r="H443" s="63"/>
      <c r="I443" s="63"/>
      <c r="J443" s="110"/>
      <c r="K443" s="63"/>
      <c r="L443" s="110"/>
      <c r="M443" s="63"/>
      <c r="N443" s="45"/>
      <c r="O443" s="72"/>
    </row>
    <row r="444" spans="1:15">
      <c r="A444" s="58"/>
      <c r="B444" s="429"/>
      <c r="D444" s="67"/>
      <c r="F444" s="45"/>
      <c r="G444" s="63"/>
      <c r="H444" s="63"/>
      <c r="I444" s="63"/>
      <c r="J444" s="110"/>
      <c r="K444" s="63"/>
      <c r="L444" s="110"/>
      <c r="M444" s="63"/>
      <c r="N444" s="45"/>
      <c r="O444" s="72"/>
    </row>
    <row r="445" spans="1:15">
      <c r="A445" s="58"/>
      <c r="B445" s="429"/>
      <c r="D445" s="67"/>
      <c r="F445" s="45"/>
      <c r="G445" s="63"/>
      <c r="H445" s="63"/>
      <c r="I445" s="63"/>
      <c r="J445" s="110"/>
      <c r="K445" s="63"/>
      <c r="L445" s="110"/>
      <c r="M445" s="63"/>
      <c r="N445" s="45"/>
      <c r="O445" s="72"/>
    </row>
    <row r="446" spans="1:15">
      <c r="A446" s="58"/>
      <c r="B446" s="429"/>
      <c r="D446" s="67"/>
      <c r="F446" s="45"/>
      <c r="G446" s="63"/>
      <c r="H446" s="63"/>
      <c r="I446" s="63"/>
      <c r="J446" s="110"/>
      <c r="K446" s="63"/>
      <c r="L446" s="110"/>
      <c r="M446" s="63"/>
      <c r="N446" s="45"/>
      <c r="O446" s="72"/>
    </row>
    <row r="447" spans="1:15">
      <c r="A447" s="58"/>
      <c r="B447" s="429"/>
      <c r="D447" s="67"/>
      <c r="F447" s="45"/>
      <c r="G447" s="63"/>
      <c r="H447" s="63"/>
      <c r="I447" s="63"/>
      <c r="J447" s="110"/>
      <c r="K447" s="63"/>
      <c r="L447" s="110"/>
      <c r="M447" s="63"/>
      <c r="N447" s="45"/>
      <c r="O447" s="72"/>
    </row>
    <row r="448" spans="1:15">
      <c r="A448" s="58"/>
      <c r="B448" s="429"/>
      <c r="D448" s="67"/>
      <c r="F448" s="45"/>
      <c r="G448" s="63"/>
      <c r="H448" s="63"/>
      <c r="I448" s="63"/>
      <c r="J448" s="110"/>
      <c r="K448" s="63"/>
      <c r="L448" s="110"/>
      <c r="M448" s="63"/>
      <c r="N448" s="45"/>
      <c r="O448" s="72"/>
    </row>
    <row r="449" spans="1:15">
      <c r="A449" s="58"/>
      <c r="B449" s="429"/>
      <c r="D449" s="67"/>
      <c r="F449" s="45"/>
      <c r="G449" s="63"/>
      <c r="H449" s="63"/>
      <c r="I449" s="63"/>
      <c r="J449" s="110"/>
      <c r="K449" s="63"/>
      <c r="L449" s="110"/>
      <c r="M449" s="63"/>
      <c r="N449" s="45"/>
      <c r="O449" s="72"/>
    </row>
    <row r="450" spans="1:15">
      <c r="A450" s="58"/>
      <c r="B450" s="429"/>
      <c r="D450" s="67"/>
      <c r="F450" s="45"/>
      <c r="G450" s="63"/>
      <c r="H450" s="63"/>
      <c r="I450" s="63"/>
      <c r="J450" s="110"/>
      <c r="K450" s="63"/>
      <c r="L450" s="110"/>
      <c r="M450" s="63"/>
      <c r="N450" s="45"/>
      <c r="O450" s="72"/>
    </row>
    <row r="451" spans="1:15">
      <c r="A451" s="58"/>
      <c r="B451" s="429"/>
      <c r="D451" s="67"/>
      <c r="F451" s="45"/>
      <c r="G451" s="63"/>
      <c r="H451" s="63"/>
      <c r="I451" s="63"/>
      <c r="J451" s="110"/>
      <c r="K451" s="63"/>
      <c r="L451" s="110"/>
      <c r="M451" s="63"/>
      <c r="N451" s="45"/>
      <c r="O451" s="72"/>
    </row>
    <row r="452" spans="1:15">
      <c r="A452" s="58"/>
      <c r="B452" s="429"/>
      <c r="D452" s="67"/>
      <c r="F452" s="45"/>
      <c r="G452" s="63"/>
      <c r="H452" s="63"/>
      <c r="I452" s="63"/>
      <c r="J452" s="110"/>
      <c r="K452" s="63"/>
      <c r="L452" s="110"/>
      <c r="M452" s="63"/>
      <c r="N452" s="45"/>
      <c r="O452" s="72"/>
    </row>
    <row r="453" spans="1:15">
      <c r="A453" s="58"/>
      <c r="B453" s="429"/>
      <c r="D453" s="67"/>
      <c r="F453" s="45"/>
      <c r="G453" s="63"/>
      <c r="H453" s="63"/>
      <c r="I453" s="63"/>
      <c r="J453" s="110"/>
      <c r="K453" s="63"/>
      <c r="L453" s="110"/>
      <c r="M453" s="63"/>
      <c r="N453" s="45"/>
      <c r="O453" s="72"/>
    </row>
    <row r="454" spans="1:15">
      <c r="A454" s="58"/>
      <c r="B454" s="429"/>
      <c r="D454" s="67"/>
      <c r="F454" s="45"/>
      <c r="G454" s="63"/>
      <c r="H454" s="63"/>
      <c r="I454" s="63"/>
      <c r="J454" s="110"/>
      <c r="K454" s="63"/>
      <c r="L454" s="110"/>
      <c r="M454" s="63"/>
      <c r="N454" s="45"/>
      <c r="O454" s="72"/>
    </row>
    <row r="455" spans="1:15">
      <c r="A455" s="58"/>
      <c r="B455" s="429"/>
      <c r="D455" s="67"/>
      <c r="F455" s="45"/>
      <c r="G455" s="63"/>
      <c r="H455" s="63"/>
      <c r="I455" s="63"/>
      <c r="J455" s="110"/>
      <c r="K455" s="63"/>
      <c r="L455" s="110"/>
      <c r="M455" s="63"/>
      <c r="N455" s="45"/>
      <c r="O455" s="72"/>
    </row>
    <row r="456" spans="1:15">
      <c r="A456" s="58"/>
      <c r="B456" s="429"/>
      <c r="D456" s="67"/>
      <c r="F456" s="45"/>
      <c r="G456" s="63"/>
      <c r="H456" s="63"/>
      <c r="I456" s="63"/>
      <c r="J456" s="110"/>
      <c r="K456" s="63"/>
      <c r="L456" s="110"/>
      <c r="M456" s="63"/>
      <c r="N456" s="45"/>
      <c r="O456" s="72"/>
    </row>
    <row r="457" spans="1:15">
      <c r="A457" s="58"/>
      <c r="B457" s="429"/>
      <c r="D457" s="67"/>
      <c r="F457" s="45"/>
      <c r="G457" s="63"/>
      <c r="H457" s="63"/>
      <c r="I457" s="63"/>
      <c r="J457" s="110"/>
      <c r="K457" s="63"/>
      <c r="L457" s="110"/>
      <c r="M457" s="63"/>
      <c r="N457" s="45"/>
      <c r="O457" s="72"/>
    </row>
    <row r="458" spans="1:15">
      <c r="A458" s="58"/>
      <c r="B458" s="429"/>
      <c r="D458" s="67"/>
      <c r="F458" s="45"/>
      <c r="G458" s="63"/>
      <c r="H458" s="63"/>
      <c r="I458" s="63"/>
      <c r="J458" s="110"/>
      <c r="K458" s="63"/>
      <c r="L458" s="110"/>
      <c r="M458" s="63"/>
      <c r="N458" s="45"/>
      <c r="O458" s="72"/>
    </row>
    <row r="459" spans="1:15">
      <c r="A459" s="58"/>
      <c r="B459" s="429"/>
      <c r="D459" s="67"/>
      <c r="F459" s="45"/>
      <c r="G459" s="63"/>
      <c r="H459" s="63"/>
      <c r="I459" s="63"/>
      <c r="J459" s="110"/>
      <c r="K459" s="63"/>
      <c r="L459" s="110"/>
      <c r="M459" s="63"/>
      <c r="N459" s="45"/>
      <c r="O459" s="72"/>
    </row>
    <row r="460" spans="1:15">
      <c r="A460" s="58"/>
      <c r="B460" s="429"/>
      <c r="D460" s="67"/>
      <c r="F460" s="45"/>
      <c r="G460" s="63"/>
      <c r="H460" s="63"/>
      <c r="I460" s="63"/>
      <c r="J460" s="110"/>
      <c r="K460" s="63"/>
      <c r="L460" s="110"/>
      <c r="M460" s="63"/>
      <c r="N460" s="45"/>
      <c r="O460" s="72"/>
    </row>
    <row r="461" spans="1:15">
      <c r="A461" s="58"/>
      <c r="B461" s="429"/>
      <c r="D461" s="67"/>
      <c r="F461" s="45"/>
      <c r="G461" s="63"/>
      <c r="H461" s="63"/>
      <c r="I461" s="63"/>
      <c r="J461" s="110"/>
      <c r="K461" s="63"/>
      <c r="L461" s="110"/>
      <c r="M461" s="63"/>
      <c r="N461" s="45"/>
      <c r="O461" s="72"/>
    </row>
    <row r="462" spans="1:15">
      <c r="A462" s="58"/>
      <c r="B462" s="429"/>
      <c r="D462" s="67"/>
      <c r="F462" s="45"/>
      <c r="G462" s="63"/>
      <c r="H462" s="63"/>
      <c r="I462" s="63"/>
      <c r="J462" s="110"/>
      <c r="K462" s="63"/>
      <c r="L462" s="110"/>
      <c r="M462" s="63"/>
      <c r="N462" s="45"/>
      <c r="O462" s="72"/>
    </row>
    <row r="463" spans="1:15">
      <c r="A463" s="58"/>
      <c r="B463" s="429"/>
      <c r="D463" s="67"/>
      <c r="F463" s="45"/>
      <c r="G463" s="63"/>
      <c r="H463" s="63"/>
      <c r="I463" s="63"/>
      <c r="J463" s="110"/>
      <c r="K463" s="63"/>
      <c r="L463" s="110"/>
      <c r="M463" s="63"/>
      <c r="N463" s="45"/>
      <c r="O463" s="72"/>
    </row>
    <row r="464" spans="1:15">
      <c r="A464" s="58"/>
      <c r="B464" s="429"/>
      <c r="D464" s="67"/>
      <c r="F464" s="45"/>
      <c r="G464" s="63"/>
      <c r="H464" s="63"/>
      <c r="I464" s="63"/>
      <c r="J464" s="110"/>
      <c r="K464" s="63"/>
      <c r="L464" s="110"/>
      <c r="M464" s="63"/>
      <c r="N464" s="45"/>
      <c r="O464" s="72"/>
    </row>
    <row r="465" spans="1:15">
      <c r="A465" s="58"/>
      <c r="B465" s="429"/>
      <c r="D465" s="67"/>
      <c r="F465" s="45"/>
      <c r="G465" s="63"/>
      <c r="H465" s="63"/>
      <c r="I465" s="63"/>
      <c r="J465" s="110"/>
      <c r="K465" s="63"/>
      <c r="L465" s="110"/>
      <c r="M465" s="63"/>
      <c r="N465" s="45"/>
      <c r="O465" s="72"/>
    </row>
    <row r="466" spans="1:15">
      <c r="A466" s="58"/>
      <c r="B466" s="429"/>
      <c r="D466" s="67"/>
      <c r="F466" s="45"/>
      <c r="G466" s="63"/>
      <c r="H466" s="63"/>
      <c r="I466" s="63"/>
      <c r="J466" s="110"/>
      <c r="K466" s="63"/>
      <c r="L466" s="110"/>
      <c r="M466" s="63"/>
      <c r="N466" s="45"/>
      <c r="O466" s="72"/>
    </row>
    <row r="467" spans="1:15">
      <c r="A467" s="58"/>
      <c r="B467" s="429"/>
      <c r="D467" s="67"/>
      <c r="F467" s="45"/>
      <c r="G467" s="63"/>
      <c r="H467" s="63"/>
      <c r="I467" s="63"/>
      <c r="J467" s="110"/>
      <c r="K467" s="63"/>
      <c r="L467" s="110"/>
      <c r="M467" s="63"/>
      <c r="N467" s="45"/>
      <c r="O467" s="72"/>
    </row>
    <row r="468" spans="1:15">
      <c r="A468" s="58"/>
      <c r="B468" s="429"/>
      <c r="D468" s="67"/>
      <c r="F468" s="45"/>
      <c r="G468" s="63"/>
      <c r="H468" s="63"/>
      <c r="I468" s="63"/>
      <c r="J468" s="110"/>
      <c r="K468" s="63"/>
      <c r="L468" s="110"/>
      <c r="M468" s="63"/>
      <c r="N468" s="45"/>
      <c r="O468" s="72"/>
    </row>
    <row r="469" spans="1:15">
      <c r="A469" s="58"/>
      <c r="B469" s="429"/>
      <c r="D469" s="67"/>
      <c r="F469" s="45"/>
      <c r="G469" s="63"/>
      <c r="H469" s="63"/>
      <c r="I469" s="63"/>
      <c r="J469" s="110"/>
      <c r="K469" s="63"/>
      <c r="L469" s="110"/>
      <c r="M469" s="63"/>
      <c r="N469" s="45"/>
      <c r="O469" s="72"/>
    </row>
    <row r="470" spans="1:15">
      <c r="A470" s="58"/>
      <c r="B470" s="429"/>
      <c r="D470" s="67"/>
      <c r="F470" s="45"/>
      <c r="G470" s="63"/>
      <c r="H470" s="63"/>
      <c r="I470" s="63"/>
      <c r="J470" s="110"/>
      <c r="K470" s="63"/>
      <c r="L470" s="110"/>
      <c r="M470" s="63"/>
      <c r="N470" s="45"/>
      <c r="O470" s="72"/>
    </row>
    <row r="471" spans="1:15">
      <c r="A471" s="58"/>
      <c r="B471" s="429"/>
      <c r="D471" s="67"/>
      <c r="F471" s="45"/>
      <c r="G471" s="63"/>
      <c r="H471" s="63"/>
      <c r="I471" s="63"/>
      <c r="J471" s="110"/>
      <c r="K471" s="63"/>
      <c r="L471" s="110"/>
      <c r="M471" s="63"/>
      <c r="N471" s="45"/>
      <c r="O471" s="72"/>
    </row>
    <row r="472" spans="1:15">
      <c r="A472" s="58"/>
      <c r="B472" s="429"/>
      <c r="D472" s="67"/>
      <c r="F472" s="45"/>
      <c r="G472" s="63"/>
      <c r="H472" s="63"/>
      <c r="I472" s="63"/>
      <c r="J472" s="110"/>
      <c r="K472" s="63"/>
      <c r="L472" s="110"/>
      <c r="M472" s="63"/>
      <c r="N472" s="45"/>
      <c r="O472" s="72"/>
    </row>
    <row r="473" spans="1:15">
      <c r="A473" s="58"/>
      <c r="B473" s="429"/>
      <c r="D473" s="67"/>
      <c r="F473" s="45"/>
      <c r="G473" s="63"/>
      <c r="H473" s="63"/>
      <c r="I473" s="63"/>
      <c r="J473" s="110"/>
      <c r="K473" s="63"/>
      <c r="L473" s="110"/>
      <c r="M473" s="63"/>
      <c r="N473" s="45"/>
      <c r="O473" s="72"/>
    </row>
    <row r="474" spans="1:15">
      <c r="A474" s="58"/>
      <c r="B474" s="429"/>
      <c r="D474" s="67"/>
      <c r="F474" s="45"/>
      <c r="G474" s="63"/>
      <c r="H474" s="63"/>
      <c r="I474" s="63"/>
      <c r="J474" s="110"/>
      <c r="K474" s="63"/>
      <c r="L474" s="110"/>
      <c r="M474" s="63"/>
      <c r="N474" s="45"/>
      <c r="O474" s="72"/>
    </row>
    <row r="475" spans="1:15">
      <c r="A475" s="58"/>
      <c r="B475" s="429"/>
      <c r="D475" s="67"/>
      <c r="F475" s="45"/>
      <c r="G475" s="63"/>
      <c r="H475" s="63"/>
      <c r="I475" s="63"/>
      <c r="J475" s="110"/>
      <c r="K475" s="63"/>
      <c r="L475" s="110"/>
      <c r="M475" s="63"/>
      <c r="N475" s="45"/>
      <c r="O475" s="72"/>
    </row>
    <row r="476" spans="1:15">
      <c r="A476" s="58"/>
      <c r="B476" s="429"/>
      <c r="D476" s="67"/>
      <c r="F476" s="45"/>
      <c r="G476" s="63"/>
      <c r="H476" s="63"/>
      <c r="I476" s="63"/>
      <c r="J476" s="110"/>
      <c r="K476" s="63"/>
      <c r="L476" s="110"/>
      <c r="M476" s="63"/>
      <c r="N476" s="45"/>
      <c r="O476" s="72"/>
    </row>
    <row r="477" spans="1:15">
      <c r="A477" s="58"/>
      <c r="B477" s="429"/>
      <c r="D477" s="67"/>
      <c r="F477" s="45"/>
      <c r="G477" s="63"/>
      <c r="H477" s="63"/>
      <c r="I477" s="63"/>
      <c r="J477" s="110"/>
      <c r="K477" s="63"/>
      <c r="L477" s="110"/>
      <c r="M477" s="63"/>
      <c r="N477" s="45"/>
      <c r="O477" s="72"/>
    </row>
    <row r="478" spans="1:15">
      <c r="A478" s="58"/>
      <c r="B478" s="429"/>
      <c r="D478" s="67"/>
      <c r="F478" s="45"/>
      <c r="G478" s="63"/>
      <c r="H478" s="63"/>
      <c r="I478" s="63"/>
      <c r="J478" s="110"/>
      <c r="K478" s="63"/>
      <c r="L478" s="110"/>
      <c r="M478" s="63"/>
      <c r="N478" s="45"/>
      <c r="O478" s="72"/>
    </row>
    <row r="479" spans="1:15">
      <c r="A479" s="58"/>
      <c r="B479" s="429"/>
      <c r="D479" s="67"/>
      <c r="F479" s="45"/>
      <c r="G479" s="63"/>
      <c r="H479" s="63"/>
      <c r="I479" s="63"/>
      <c r="J479" s="110"/>
      <c r="K479" s="63"/>
      <c r="L479" s="110"/>
      <c r="M479" s="63"/>
      <c r="N479" s="45"/>
      <c r="O479" s="72"/>
    </row>
    <row r="480" spans="1:15">
      <c r="A480" s="58"/>
      <c r="B480" s="429"/>
      <c r="D480" s="67"/>
      <c r="F480" s="45"/>
      <c r="G480" s="63"/>
      <c r="H480" s="63"/>
      <c r="I480" s="63"/>
      <c r="J480" s="110"/>
      <c r="K480" s="63"/>
      <c r="L480" s="110"/>
      <c r="M480" s="63"/>
      <c r="N480" s="45"/>
      <c r="O480" s="72"/>
    </row>
    <row r="481" spans="1:15">
      <c r="A481" s="58"/>
      <c r="B481" s="429"/>
      <c r="D481" s="67"/>
      <c r="F481" s="45"/>
      <c r="G481" s="63"/>
      <c r="H481" s="63"/>
      <c r="I481" s="63"/>
      <c r="J481" s="110"/>
      <c r="K481" s="63"/>
      <c r="L481" s="110"/>
      <c r="M481" s="63"/>
      <c r="N481" s="45"/>
      <c r="O481" s="72"/>
    </row>
    <row r="482" spans="1:15">
      <c r="A482" s="58"/>
      <c r="B482" s="429"/>
      <c r="D482" s="67"/>
      <c r="F482" s="45"/>
      <c r="G482" s="63"/>
      <c r="H482" s="63"/>
      <c r="I482" s="63"/>
      <c r="J482" s="110"/>
      <c r="K482" s="63"/>
      <c r="L482" s="110"/>
      <c r="M482" s="63"/>
      <c r="N482" s="45"/>
      <c r="O482" s="72"/>
    </row>
    <row r="483" spans="1:15">
      <c r="A483" s="58"/>
      <c r="B483" s="429"/>
      <c r="D483" s="67"/>
      <c r="F483" s="45"/>
      <c r="G483" s="63"/>
      <c r="H483" s="63"/>
      <c r="I483" s="63"/>
      <c r="J483" s="110"/>
      <c r="K483" s="63"/>
      <c r="L483" s="110"/>
      <c r="M483" s="63"/>
      <c r="N483" s="45"/>
      <c r="O483" s="72"/>
    </row>
    <row r="484" spans="1:15">
      <c r="A484" s="58"/>
      <c r="B484" s="429"/>
      <c r="D484" s="67"/>
      <c r="F484" s="45"/>
      <c r="G484" s="63"/>
      <c r="H484" s="63"/>
      <c r="I484" s="63"/>
      <c r="J484" s="110"/>
      <c r="K484" s="63"/>
      <c r="L484" s="110"/>
      <c r="M484" s="63"/>
      <c r="N484" s="45"/>
      <c r="O484" s="72"/>
    </row>
    <row r="485" spans="1:15">
      <c r="A485" s="58"/>
      <c r="B485" s="429"/>
      <c r="D485" s="67"/>
      <c r="F485" s="45"/>
      <c r="G485" s="63"/>
      <c r="H485" s="63"/>
      <c r="I485" s="63"/>
      <c r="J485" s="110"/>
      <c r="K485" s="63"/>
      <c r="L485" s="110"/>
      <c r="M485" s="63"/>
      <c r="N485" s="45"/>
      <c r="O485" s="72"/>
    </row>
    <row r="486" spans="1:15">
      <c r="A486" s="58"/>
      <c r="B486" s="429"/>
      <c r="D486" s="67"/>
      <c r="F486" s="45"/>
      <c r="G486" s="63"/>
      <c r="H486" s="63"/>
      <c r="I486" s="63"/>
      <c r="J486" s="110"/>
      <c r="K486" s="63"/>
      <c r="L486" s="110"/>
      <c r="M486" s="63"/>
      <c r="N486" s="45"/>
      <c r="O486" s="72"/>
    </row>
    <row r="487" spans="1:15">
      <c r="A487" s="58"/>
      <c r="B487" s="429"/>
      <c r="D487" s="67"/>
      <c r="F487" s="45"/>
      <c r="G487" s="63"/>
      <c r="H487" s="63"/>
      <c r="I487" s="63"/>
      <c r="J487" s="110"/>
      <c r="K487" s="63"/>
      <c r="L487" s="110"/>
      <c r="M487" s="63"/>
      <c r="N487" s="45"/>
      <c r="O487" s="72"/>
    </row>
    <row r="488" spans="1:15">
      <c r="A488" s="58"/>
      <c r="B488" s="429"/>
      <c r="D488" s="67"/>
      <c r="F488" s="45"/>
      <c r="G488" s="63"/>
      <c r="H488" s="63"/>
      <c r="I488" s="63"/>
      <c r="J488" s="110"/>
      <c r="K488" s="63"/>
      <c r="L488" s="110"/>
      <c r="M488" s="63"/>
      <c r="N488" s="45"/>
      <c r="O488" s="72"/>
    </row>
    <row r="489" spans="1:15">
      <c r="A489" s="58"/>
      <c r="B489" s="429"/>
      <c r="D489" s="67"/>
      <c r="F489" s="45"/>
      <c r="G489" s="63"/>
      <c r="H489" s="63"/>
      <c r="I489" s="63"/>
      <c r="J489" s="110"/>
      <c r="K489" s="63"/>
      <c r="L489" s="110"/>
      <c r="M489" s="63"/>
      <c r="N489" s="45"/>
      <c r="O489" s="72"/>
    </row>
    <row r="490" spans="1:15">
      <c r="A490" s="58"/>
      <c r="B490" s="429"/>
      <c r="D490" s="67"/>
      <c r="F490" s="45"/>
      <c r="G490" s="63"/>
      <c r="H490" s="63"/>
      <c r="I490" s="63"/>
      <c r="J490" s="110"/>
      <c r="K490" s="63"/>
      <c r="L490" s="110"/>
      <c r="M490" s="63"/>
      <c r="N490" s="45"/>
      <c r="O490" s="72"/>
    </row>
    <row r="491" spans="1:15">
      <c r="A491" s="58"/>
      <c r="B491" s="429"/>
      <c r="D491" s="67"/>
      <c r="F491" s="45"/>
      <c r="G491" s="63"/>
      <c r="H491" s="63"/>
      <c r="I491" s="63"/>
      <c r="J491" s="110"/>
      <c r="K491" s="63"/>
      <c r="L491" s="110"/>
      <c r="M491" s="63"/>
      <c r="N491" s="45"/>
      <c r="O491" s="72"/>
    </row>
    <row r="492" spans="1:15">
      <c r="A492" s="58"/>
      <c r="B492" s="429"/>
      <c r="D492" s="67"/>
      <c r="F492" s="45"/>
      <c r="G492" s="63"/>
      <c r="H492" s="63"/>
      <c r="I492" s="63"/>
      <c r="J492" s="110"/>
      <c r="K492" s="63"/>
      <c r="L492" s="110"/>
      <c r="M492" s="63"/>
      <c r="N492" s="45"/>
      <c r="O492" s="72"/>
    </row>
    <row r="493" spans="1:15">
      <c r="A493" s="58"/>
      <c r="B493" s="429"/>
      <c r="D493" s="67"/>
      <c r="F493" s="45"/>
      <c r="G493" s="63"/>
      <c r="H493" s="63"/>
      <c r="I493" s="63"/>
      <c r="J493" s="110"/>
      <c r="K493" s="63"/>
      <c r="L493" s="110"/>
      <c r="M493" s="63"/>
      <c r="N493" s="45"/>
      <c r="O493" s="72"/>
    </row>
    <row r="494" spans="1:15">
      <c r="A494" s="58"/>
      <c r="B494" s="429"/>
      <c r="D494" s="67"/>
      <c r="F494" s="45"/>
      <c r="G494" s="63"/>
      <c r="H494" s="63"/>
      <c r="I494" s="63"/>
      <c r="J494" s="110"/>
      <c r="K494" s="63"/>
      <c r="L494" s="110"/>
      <c r="M494" s="63"/>
      <c r="N494" s="45"/>
      <c r="O494" s="72"/>
    </row>
    <row r="495" spans="1:15">
      <c r="A495" s="58"/>
      <c r="B495" s="429"/>
      <c r="D495" s="67"/>
      <c r="F495" s="45"/>
      <c r="G495" s="63"/>
      <c r="H495" s="63"/>
      <c r="I495" s="63"/>
      <c r="J495" s="110"/>
      <c r="K495" s="63"/>
      <c r="L495" s="110"/>
      <c r="M495" s="63"/>
      <c r="N495" s="45"/>
      <c r="O495" s="72"/>
    </row>
    <row r="496" spans="1:15">
      <c r="A496" s="58"/>
      <c r="B496" s="429"/>
      <c r="D496" s="67"/>
      <c r="F496" s="45"/>
      <c r="G496" s="63"/>
      <c r="H496" s="63"/>
      <c r="I496" s="63"/>
      <c r="J496" s="110"/>
      <c r="K496" s="63"/>
      <c r="L496" s="110"/>
      <c r="M496" s="63"/>
      <c r="N496" s="45"/>
      <c r="O496" s="72"/>
    </row>
    <row r="497" spans="1:15">
      <c r="A497" s="58"/>
      <c r="B497" s="429"/>
      <c r="D497" s="67"/>
      <c r="F497" s="45"/>
      <c r="G497" s="63"/>
      <c r="H497" s="63"/>
      <c r="I497" s="63"/>
      <c r="J497" s="110"/>
      <c r="K497" s="63"/>
      <c r="L497" s="110"/>
      <c r="M497" s="63"/>
      <c r="N497" s="45"/>
      <c r="O497" s="72"/>
    </row>
    <row r="498" spans="1:15">
      <c r="A498" s="58"/>
      <c r="B498" s="429"/>
      <c r="D498" s="67"/>
      <c r="F498" s="45"/>
      <c r="G498" s="63"/>
      <c r="H498" s="63"/>
      <c r="I498" s="63"/>
      <c r="J498" s="110"/>
      <c r="K498" s="63"/>
      <c r="L498" s="110"/>
      <c r="M498" s="63"/>
      <c r="N498" s="45"/>
      <c r="O498" s="72"/>
    </row>
    <row r="499" spans="1:15">
      <c r="A499" s="58"/>
      <c r="B499" s="429"/>
      <c r="D499" s="67"/>
      <c r="F499" s="45"/>
      <c r="G499" s="63"/>
      <c r="H499" s="63"/>
      <c r="I499" s="63"/>
      <c r="J499" s="110"/>
      <c r="K499" s="63"/>
      <c r="L499" s="110"/>
      <c r="M499" s="63"/>
      <c r="N499" s="45"/>
      <c r="O499" s="72"/>
    </row>
    <row r="500" spans="1:15">
      <c r="A500" s="58"/>
      <c r="B500" s="429"/>
      <c r="D500" s="67"/>
      <c r="F500" s="45"/>
      <c r="G500" s="63"/>
      <c r="H500" s="63"/>
      <c r="I500" s="63"/>
      <c r="J500" s="110"/>
      <c r="K500" s="63"/>
      <c r="L500" s="110"/>
      <c r="M500" s="63"/>
      <c r="N500" s="45"/>
      <c r="O500" s="72"/>
    </row>
    <row r="501" spans="1:15">
      <c r="A501" s="58"/>
      <c r="B501" s="429"/>
      <c r="D501" s="67"/>
      <c r="F501" s="45"/>
      <c r="G501" s="63"/>
      <c r="H501" s="63"/>
      <c r="I501" s="63"/>
      <c r="J501" s="110"/>
      <c r="K501" s="63"/>
      <c r="L501" s="110"/>
      <c r="M501" s="63"/>
      <c r="N501" s="45"/>
      <c r="O501" s="72"/>
    </row>
    <row r="502" spans="1:15">
      <c r="A502" s="58"/>
      <c r="B502" s="429"/>
      <c r="D502" s="67"/>
      <c r="F502" s="45"/>
      <c r="G502" s="63"/>
      <c r="H502" s="63"/>
      <c r="I502" s="63"/>
      <c r="J502" s="110"/>
      <c r="K502" s="63"/>
      <c r="L502" s="110"/>
      <c r="M502" s="63"/>
      <c r="N502" s="45"/>
      <c r="O502" s="72"/>
    </row>
    <row r="503" spans="1:15">
      <c r="A503" s="58"/>
      <c r="B503" s="429"/>
      <c r="D503" s="67"/>
      <c r="F503" s="45"/>
      <c r="G503" s="63"/>
      <c r="H503" s="63"/>
      <c r="I503" s="63"/>
      <c r="J503" s="110"/>
      <c r="K503" s="63"/>
      <c r="L503" s="110"/>
      <c r="M503" s="63"/>
      <c r="N503" s="45"/>
      <c r="O503" s="72"/>
    </row>
    <row r="504" spans="1:15">
      <c r="A504" s="58"/>
      <c r="B504" s="429"/>
      <c r="D504" s="67"/>
      <c r="F504" s="45"/>
      <c r="G504" s="63"/>
      <c r="H504" s="63"/>
      <c r="I504" s="63"/>
      <c r="J504" s="110"/>
      <c r="K504" s="63"/>
      <c r="L504" s="110"/>
      <c r="M504" s="63"/>
      <c r="N504" s="45"/>
      <c r="O504" s="72"/>
    </row>
    <row r="505" spans="1:15">
      <c r="A505" s="58"/>
      <c r="B505" s="429"/>
      <c r="D505" s="67"/>
      <c r="F505" s="45"/>
      <c r="G505" s="63"/>
      <c r="H505" s="63"/>
      <c r="I505" s="63"/>
      <c r="J505" s="110"/>
      <c r="K505" s="63"/>
      <c r="L505" s="110"/>
      <c r="M505" s="63"/>
      <c r="N505" s="45"/>
      <c r="O505" s="72"/>
    </row>
    <row r="506" spans="1:15">
      <c r="A506" s="58"/>
      <c r="B506" s="429"/>
      <c r="D506" s="67"/>
      <c r="F506" s="45"/>
      <c r="G506" s="63"/>
      <c r="H506" s="63"/>
      <c r="I506" s="63"/>
      <c r="J506" s="110"/>
      <c r="K506" s="63"/>
      <c r="L506" s="110"/>
      <c r="M506" s="63"/>
      <c r="N506" s="45"/>
      <c r="O506" s="72"/>
    </row>
    <row r="507" spans="1:15">
      <c r="A507" s="58"/>
      <c r="B507" s="429"/>
      <c r="D507" s="67"/>
      <c r="F507" s="45"/>
      <c r="G507" s="63"/>
      <c r="H507" s="63"/>
      <c r="I507" s="63"/>
      <c r="J507" s="110"/>
      <c r="K507" s="63"/>
      <c r="L507" s="110"/>
      <c r="M507" s="63"/>
      <c r="N507" s="45"/>
      <c r="O507" s="72"/>
    </row>
    <row r="508" spans="1:15">
      <c r="A508" s="58"/>
      <c r="B508" s="429"/>
      <c r="D508" s="67"/>
      <c r="F508" s="45"/>
      <c r="G508" s="63"/>
      <c r="H508" s="63"/>
      <c r="I508" s="63"/>
      <c r="J508" s="110"/>
      <c r="K508" s="63"/>
      <c r="L508" s="110"/>
      <c r="M508" s="63"/>
      <c r="N508" s="45"/>
      <c r="O508" s="72"/>
    </row>
    <row r="509" spans="1:15">
      <c r="A509" s="58"/>
      <c r="B509" s="429"/>
      <c r="D509" s="67"/>
      <c r="F509" s="45"/>
      <c r="G509" s="63"/>
      <c r="H509" s="63"/>
      <c r="I509" s="63"/>
      <c r="J509" s="110"/>
      <c r="K509" s="63"/>
      <c r="L509" s="110"/>
      <c r="M509" s="63"/>
      <c r="N509" s="45"/>
      <c r="O509" s="72"/>
    </row>
    <row r="510" spans="1:15">
      <c r="A510" s="58"/>
      <c r="B510" s="429"/>
      <c r="D510" s="67"/>
      <c r="F510" s="45"/>
      <c r="G510" s="63"/>
      <c r="H510" s="63"/>
      <c r="I510" s="63"/>
      <c r="J510" s="110"/>
      <c r="K510" s="63"/>
      <c r="L510" s="110"/>
      <c r="M510" s="63"/>
      <c r="N510" s="45"/>
      <c r="O510" s="72"/>
    </row>
    <row r="511" spans="1:15">
      <c r="A511" s="58"/>
      <c r="B511" s="429"/>
      <c r="D511" s="67"/>
      <c r="F511" s="45"/>
      <c r="G511" s="63"/>
      <c r="H511" s="63"/>
      <c r="I511" s="63"/>
      <c r="J511" s="110"/>
      <c r="K511" s="63"/>
      <c r="L511" s="110"/>
      <c r="M511" s="63"/>
      <c r="N511" s="45"/>
      <c r="O511" s="72"/>
    </row>
    <row r="512" spans="1:15">
      <c r="A512" s="58"/>
      <c r="B512" s="429"/>
      <c r="D512" s="67"/>
      <c r="F512" s="45"/>
      <c r="G512" s="63"/>
      <c r="H512" s="63"/>
      <c r="I512" s="63"/>
      <c r="J512" s="110"/>
      <c r="K512" s="63"/>
      <c r="L512" s="110"/>
      <c r="M512" s="63"/>
      <c r="N512" s="45"/>
      <c r="O512" s="72"/>
    </row>
    <row r="513" spans="1:15">
      <c r="A513" s="58"/>
      <c r="B513" s="429"/>
      <c r="D513" s="67"/>
      <c r="F513" s="45"/>
      <c r="G513" s="63"/>
      <c r="H513" s="63"/>
      <c r="I513" s="63"/>
      <c r="J513" s="110"/>
      <c r="K513" s="63"/>
      <c r="L513" s="110"/>
      <c r="M513" s="63"/>
      <c r="N513" s="45"/>
      <c r="O513" s="72"/>
    </row>
    <row r="514" spans="1:15">
      <c r="A514" s="58"/>
      <c r="B514" s="429"/>
      <c r="D514" s="67"/>
      <c r="F514" s="45"/>
      <c r="G514" s="63"/>
      <c r="H514" s="63"/>
      <c r="I514" s="63"/>
      <c r="J514" s="110"/>
      <c r="K514" s="63"/>
      <c r="L514" s="110"/>
      <c r="M514" s="63"/>
      <c r="N514" s="45"/>
      <c r="O514" s="72"/>
    </row>
    <row r="515" spans="1:15">
      <c r="A515" s="58"/>
      <c r="B515" s="429"/>
      <c r="D515" s="67"/>
      <c r="F515" s="45"/>
      <c r="G515" s="63"/>
      <c r="H515" s="63"/>
      <c r="I515" s="63"/>
      <c r="J515" s="110"/>
      <c r="K515" s="63"/>
      <c r="L515" s="110"/>
      <c r="M515" s="63"/>
      <c r="N515" s="45"/>
      <c r="O515" s="72"/>
    </row>
    <row r="516" spans="1:15">
      <c r="A516" s="58"/>
      <c r="B516" s="429"/>
      <c r="D516" s="67"/>
      <c r="F516" s="45"/>
      <c r="G516" s="63"/>
      <c r="H516" s="63"/>
      <c r="I516" s="63"/>
      <c r="J516" s="110"/>
      <c r="K516" s="63"/>
      <c r="L516" s="110"/>
      <c r="M516" s="63"/>
      <c r="N516" s="45"/>
      <c r="O516" s="72"/>
    </row>
    <row r="517" spans="1:15">
      <c r="A517" s="58"/>
      <c r="B517" s="429"/>
      <c r="D517" s="67"/>
      <c r="F517" s="45"/>
      <c r="G517" s="63"/>
      <c r="H517" s="63"/>
      <c r="I517" s="63"/>
      <c r="J517" s="110"/>
      <c r="K517" s="63"/>
      <c r="L517" s="110"/>
      <c r="M517" s="63"/>
      <c r="N517" s="45"/>
      <c r="O517" s="72"/>
    </row>
    <row r="518" spans="1:15">
      <c r="A518" s="58"/>
      <c r="B518" s="429"/>
      <c r="D518" s="67"/>
      <c r="F518" s="45"/>
      <c r="G518" s="63"/>
      <c r="H518" s="63"/>
      <c r="I518" s="63"/>
      <c r="J518" s="110"/>
      <c r="K518" s="63"/>
      <c r="L518" s="110"/>
      <c r="M518" s="63"/>
      <c r="N518" s="45"/>
      <c r="O518" s="72"/>
    </row>
    <row r="519" spans="1:15">
      <c r="A519" s="58"/>
      <c r="B519" s="429"/>
      <c r="D519" s="67"/>
      <c r="F519" s="45"/>
      <c r="G519" s="63"/>
      <c r="H519" s="63"/>
      <c r="I519" s="63"/>
      <c r="J519" s="110"/>
      <c r="K519" s="63"/>
      <c r="L519" s="110"/>
      <c r="M519" s="63"/>
      <c r="N519" s="45"/>
      <c r="O519" s="72"/>
    </row>
    <row r="520" spans="1:15">
      <c r="A520" s="58"/>
      <c r="B520" s="429"/>
      <c r="D520" s="67"/>
      <c r="F520" s="45"/>
      <c r="G520" s="63"/>
      <c r="H520" s="63"/>
      <c r="I520" s="63"/>
      <c r="J520" s="110"/>
      <c r="K520" s="63"/>
      <c r="L520" s="110"/>
      <c r="M520" s="63"/>
      <c r="N520" s="45"/>
      <c r="O520" s="72"/>
    </row>
    <row r="521" spans="1:15">
      <c r="A521" s="58"/>
      <c r="B521" s="429"/>
      <c r="D521" s="67"/>
      <c r="F521" s="45"/>
      <c r="G521" s="63"/>
      <c r="H521" s="63"/>
      <c r="I521" s="63"/>
      <c r="J521" s="110"/>
      <c r="K521" s="63"/>
      <c r="L521" s="110"/>
      <c r="M521" s="63"/>
      <c r="N521" s="45"/>
      <c r="O521" s="72"/>
    </row>
    <row r="522" spans="1:15">
      <c r="A522" s="58"/>
      <c r="B522" s="429"/>
      <c r="D522" s="67"/>
      <c r="F522" s="45"/>
      <c r="G522" s="63"/>
      <c r="H522" s="63"/>
      <c r="I522" s="63"/>
      <c r="J522" s="110"/>
      <c r="K522" s="63"/>
      <c r="L522" s="110"/>
      <c r="M522" s="63"/>
      <c r="N522" s="45"/>
      <c r="O522" s="72"/>
    </row>
    <row r="523" spans="1:15">
      <c r="A523" s="58"/>
      <c r="B523" s="429"/>
      <c r="D523" s="67"/>
      <c r="F523" s="45"/>
      <c r="G523" s="63"/>
      <c r="H523" s="63"/>
      <c r="I523" s="63"/>
      <c r="J523" s="110"/>
      <c r="K523" s="63"/>
      <c r="L523" s="110"/>
      <c r="M523" s="63"/>
      <c r="N523" s="45"/>
      <c r="O523" s="72"/>
    </row>
    <row r="524" spans="1:15">
      <c r="A524" s="58"/>
      <c r="B524" s="429"/>
      <c r="D524" s="67"/>
      <c r="F524" s="45"/>
      <c r="G524" s="63"/>
      <c r="H524" s="63"/>
      <c r="I524" s="63"/>
      <c r="J524" s="110"/>
      <c r="K524" s="63"/>
      <c r="L524" s="110"/>
      <c r="M524" s="63"/>
      <c r="N524" s="45"/>
      <c r="O524" s="72"/>
    </row>
    <row r="525" spans="1:15">
      <c r="A525" s="58"/>
      <c r="B525" s="429"/>
      <c r="D525" s="67"/>
      <c r="F525" s="45"/>
      <c r="G525" s="63"/>
      <c r="H525" s="63"/>
      <c r="I525" s="63"/>
      <c r="J525" s="110"/>
      <c r="K525" s="63"/>
      <c r="L525" s="110"/>
      <c r="M525" s="63"/>
      <c r="N525" s="45"/>
      <c r="O525" s="72"/>
    </row>
    <row r="526" spans="1:15">
      <c r="A526" s="58"/>
      <c r="B526" s="429"/>
      <c r="D526" s="67"/>
      <c r="F526" s="45"/>
      <c r="G526" s="63"/>
      <c r="H526" s="63"/>
      <c r="I526" s="63"/>
      <c r="J526" s="110"/>
      <c r="K526" s="63"/>
      <c r="L526" s="110"/>
      <c r="M526" s="63"/>
      <c r="N526" s="45"/>
      <c r="O526" s="72"/>
    </row>
    <row r="527" spans="1:15">
      <c r="A527" s="58"/>
      <c r="B527" s="429"/>
      <c r="D527" s="67"/>
      <c r="F527" s="45"/>
      <c r="G527" s="63"/>
      <c r="H527" s="63"/>
      <c r="I527" s="63"/>
      <c r="J527" s="110"/>
      <c r="K527" s="63"/>
      <c r="L527" s="110"/>
      <c r="M527" s="63"/>
      <c r="N527" s="45"/>
      <c r="O527" s="72"/>
    </row>
    <row r="528" spans="1:15">
      <c r="A528" s="58"/>
      <c r="B528" s="429"/>
      <c r="D528" s="67"/>
      <c r="F528" s="45"/>
      <c r="G528" s="63"/>
      <c r="H528" s="63"/>
      <c r="I528" s="63"/>
      <c r="J528" s="110"/>
      <c r="K528" s="63"/>
      <c r="L528" s="110"/>
      <c r="M528" s="63"/>
      <c r="N528" s="45"/>
      <c r="O528" s="72"/>
    </row>
    <row r="529" spans="1:15">
      <c r="A529" s="58"/>
      <c r="B529" s="429"/>
      <c r="D529" s="67"/>
      <c r="F529" s="45"/>
      <c r="G529" s="63"/>
      <c r="H529" s="63"/>
      <c r="I529" s="63"/>
      <c r="J529" s="110"/>
      <c r="K529" s="63"/>
      <c r="L529" s="110"/>
      <c r="M529" s="63"/>
      <c r="N529" s="45"/>
      <c r="O529" s="72"/>
    </row>
    <row r="530" spans="1:15">
      <c r="A530" s="58"/>
      <c r="B530" s="429"/>
      <c r="D530" s="67"/>
      <c r="F530" s="45"/>
      <c r="G530" s="63"/>
      <c r="H530" s="63"/>
      <c r="I530" s="63"/>
      <c r="J530" s="110"/>
      <c r="K530" s="63"/>
      <c r="L530" s="110"/>
      <c r="M530" s="63"/>
      <c r="N530" s="45"/>
      <c r="O530" s="72"/>
    </row>
    <row r="531" spans="1:15">
      <c r="A531" s="58"/>
      <c r="B531" s="429"/>
      <c r="D531" s="67"/>
      <c r="F531" s="45"/>
      <c r="G531" s="63"/>
      <c r="H531" s="63"/>
      <c r="I531" s="63"/>
      <c r="J531" s="110"/>
      <c r="K531" s="63"/>
      <c r="L531" s="110"/>
      <c r="M531" s="63"/>
      <c r="N531" s="45"/>
      <c r="O531" s="72"/>
    </row>
    <row r="532" spans="1:15">
      <c r="A532" s="58"/>
      <c r="B532" s="429"/>
      <c r="D532" s="67"/>
      <c r="F532" s="45"/>
      <c r="G532" s="63"/>
      <c r="H532" s="63"/>
      <c r="I532" s="63"/>
      <c r="J532" s="110"/>
      <c r="K532" s="63"/>
      <c r="L532" s="110"/>
      <c r="M532" s="63"/>
      <c r="N532" s="45"/>
      <c r="O532" s="72"/>
    </row>
    <row r="533" spans="1:15">
      <c r="A533" s="58"/>
      <c r="B533" s="429"/>
      <c r="D533" s="67"/>
      <c r="F533" s="45"/>
      <c r="G533" s="63"/>
      <c r="H533" s="63"/>
      <c r="I533" s="63"/>
      <c r="J533" s="110"/>
      <c r="K533" s="63"/>
      <c r="L533" s="110"/>
      <c r="M533" s="63"/>
      <c r="N533" s="45"/>
      <c r="O533" s="72"/>
    </row>
    <row r="534" spans="1:15">
      <c r="A534" s="58"/>
      <c r="B534" s="429"/>
      <c r="D534" s="67"/>
      <c r="F534" s="45"/>
      <c r="G534" s="63"/>
      <c r="H534" s="63"/>
      <c r="I534" s="63"/>
      <c r="J534" s="110"/>
      <c r="K534" s="63"/>
      <c r="L534" s="110"/>
      <c r="M534" s="63"/>
      <c r="N534" s="45"/>
      <c r="O534" s="72"/>
    </row>
    <row r="535" spans="1:15">
      <c r="A535" s="58"/>
      <c r="B535" s="429"/>
      <c r="D535" s="67"/>
      <c r="F535" s="45"/>
      <c r="G535" s="63"/>
      <c r="H535" s="63"/>
      <c r="I535" s="63"/>
      <c r="J535" s="110"/>
      <c r="K535" s="63"/>
      <c r="L535" s="110"/>
      <c r="M535" s="63"/>
      <c r="N535" s="45"/>
      <c r="O535" s="72"/>
    </row>
    <row r="536" spans="1:15">
      <c r="A536" s="58"/>
      <c r="B536" s="429"/>
      <c r="D536" s="67"/>
      <c r="F536" s="45"/>
      <c r="G536" s="63"/>
      <c r="H536" s="63"/>
      <c r="I536" s="63"/>
      <c r="J536" s="110"/>
      <c r="K536" s="63"/>
      <c r="L536" s="110"/>
      <c r="M536" s="63"/>
      <c r="N536" s="45"/>
      <c r="O536" s="72"/>
    </row>
    <row r="537" spans="1:15">
      <c r="A537" s="58"/>
      <c r="B537" s="429"/>
      <c r="D537" s="67"/>
      <c r="F537" s="45"/>
      <c r="G537" s="63"/>
      <c r="H537" s="63"/>
      <c r="I537" s="63"/>
      <c r="J537" s="110"/>
      <c r="K537" s="63"/>
      <c r="L537" s="110"/>
      <c r="M537" s="63"/>
      <c r="N537" s="45"/>
      <c r="O537" s="72"/>
    </row>
    <row r="538" spans="1:15">
      <c r="A538" s="58"/>
      <c r="B538" s="429"/>
      <c r="D538" s="67"/>
      <c r="F538" s="45"/>
      <c r="G538" s="63"/>
      <c r="H538" s="63"/>
      <c r="I538" s="63"/>
      <c r="J538" s="110"/>
      <c r="K538" s="63"/>
      <c r="L538" s="110"/>
      <c r="M538" s="63"/>
      <c r="N538" s="45"/>
      <c r="O538" s="72"/>
    </row>
    <row r="539" spans="1:15">
      <c r="A539" s="58"/>
      <c r="B539" s="429"/>
      <c r="D539" s="67"/>
      <c r="F539" s="45"/>
      <c r="G539" s="63"/>
      <c r="H539" s="63"/>
      <c r="I539" s="63"/>
      <c r="J539" s="110"/>
      <c r="K539" s="63"/>
      <c r="L539" s="110"/>
      <c r="M539" s="63"/>
      <c r="N539" s="45"/>
      <c r="O539" s="72"/>
    </row>
    <row r="540" spans="1:15">
      <c r="A540" s="58"/>
      <c r="B540" s="429"/>
      <c r="D540" s="67"/>
      <c r="F540" s="45"/>
      <c r="G540" s="63"/>
      <c r="H540" s="63"/>
      <c r="I540" s="63"/>
      <c r="J540" s="110"/>
      <c r="K540" s="63"/>
      <c r="L540" s="110"/>
      <c r="M540" s="63"/>
      <c r="N540" s="45"/>
      <c r="O540" s="72"/>
    </row>
    <row r="541" spans="1:15">
      <c r="A541" s="58"/>
      <c r="B541" s="429"/>
      <c r="D541" s="67"/>
      <c r="F541" s="45"/>
      <c r="G541" s="63"/>
      <c r="H541" s="63"/>
      <c r="I541" s="63"/>
      <c r="J541" s="110"/>
      <c r="K541" s="63"/>
      <c r="L541" s="110"/>
      <c r="M541" s="63"/>
      <c r="N541" s="45"/>
      <c r="O541" s="72"/>
    </row>
    <row r="542" spans="1:15">
      <c r="A542" s="58"/>
      <c r="B542" s="429"/>
      <c r="D542" s="67"/>
      <c r="F542" s="45"/>
      <c r="G542" s="63"/>
      <c r="H542" s="63"/>
      <c r="I542" s="63"/>
      <c r="J542" s="110"/>
      <c r="K542" s="63"/>
      <c r="L542" s="110"/>
      <c r="M542" s="63"/>
      <c r="N542" s="45"/>
      <c r="O542" s="72"/>
    </row>
    <row r="543" spans="1:15">
      <c r="A543" s="58"/>
      <c r="B543" s="429"/>
      <c r="D543" s="67"/>
      <c r="F543" s="45"/>
      <c r="G543" s="63"/>
      <c r="H543" s="63"/>
      <c r="I543" s="63"/>
      <c r="J543" s="110"/>
      <c r="K543" s="63"/>
      <c r="L543" s="110"/>
      <c r="M543" s="63"/>
      <c r="N543" s="45"/>
      <c r="O543" s="72"/>
    </row>
    <row r="544" spans="1:15">
      <c r="A544" s="58"/>
      <c r="B544" s="429"/>
      <c r="D544" s="67"/>
      <c r="F544" s="45"/>
      <c r="G544" s="63"/>
      <c r="H544" s="63"/>
      <c r="I544" s="63"/>
      <c r="J544" s="110"/>
      <c r="K544" s="63"/>
      <c r="L544" s="110"/>
      <c r="M544" s="63"/>
      <c r="N544" s="45"/>
      <c r="O544" s="72"/>
    </row>
    <row r="545" spans="1:15">
      <c r="A545" s="58"/>
      <c r="B545" s="429"/>
      <c r="D545" s="67"/>
      <c r="F545" s="45"/>
      <c r="G545" s="63"/>
      <c r="H545" s="63"/>
      <c r="I545" s="63"/>
      <c r="J545" s="110"/>
      <c r="K545" s="63"/>
      <c r="L545" s="110"/>
      <c r="M545" s="63"/>
      <c r="N545" s="45"/>
      <c r="O545" s="72"/>
    </row>
    <row r="546" spans="1:15">
      <c r="A546" s="58"/>
      <c r="B546" s="429"/>
      <c r="D546" s="67"/>
      <c r="F546" s="45"/>
      <c r="G546" s="63"/>
      <c r="H546" s="63"/>
      <c r="I546" s="63"/>
      <c r="J546" s="110"/>
      <c r="K546" s="63"/>
      <c r="L546" s="110"/>
      <c r="M546" s="63"/>
      <c r="N546" s="45"/>
      <c r="O546" s="72"/>
    </row>
    <row r="547" spans="1:15">
      <c r="A547" s="58"/>
      <c r="B547" s="429"/>
      <c r="D547" s="67"/>
      <c r="F547" s="45"/>
      <c r="G547" s="63"/>
      <c r="H547" s="63"/>
      <c r="I547" s="63"/>
      <c r="J547" s="110"/>
      <c r="K547" s="63"/>
      <c r="L547" s="110"/>
      <c r="M547" s="63"/>
      <c r="N547" s="45"/>
      <c r="O547" s="72"/>
    </row>
    <row r="548" spans="1:15">
      <c r="A548" s="58"/>
      <c r="B548" s="429"/>
      <c r="D548" s="67"/>
      <c r="F548" s="45"/>
      <c r="G548" s="63"/>
      <c r="H548" s="63"/>
      <c r="I548" s="63"/>
      <c r="J548" s="110"/>
      <c r="K548" s="63"/>
      <c r="L548" s="110"/>
      <c r="M548" s="63"/>
      <c r="N548" s="45"/>
      <c r="O548" s="72"/>
    </row>
    <row r="549" spans="1:15">
      <c r="A549" s="58"/>
      <c r="B549" s="429"/>
      <c r="D549" s="67"/>
      <c r="F549" s="45"/>
      <c r="G549" s="63"/>
      <c r="H549" s="63"/>
      <c r="I549" s="63"/>
      <c r="J549" s="110"/>
      <c r="K549" s="63"/>
      <c r="L549" s="110"/>
      <c r="M549" s="63"/>
      <c r="N549" s="45"/>
      <c r="O549" s="72"/>
    </row>
    <row r="550" spans="1:15">
      <c r="A550" s="58"/>
      <c r="B550" s="429"/>
      <c r="D550" s="67"/>
      <c r="F550" s="45"/>
      <c r="G550" s="63"/>
      <c r="H550" s="63"/>
      <c r="I550" s="63"/>
      <c r="J550" s="110"/>
      <c r="K550" s="63"/>
      <c r="L550" s="110"/>
      <c r="M550" s="63"/>
      <c r="N550" s="45"/>
      <c r="O550" s="72"/>
    </row>
    <row r="551" spans="1:15">
      <c r="A551" s="58"/>
      <c r="B551" s="429"/>
      <c r="D551" s="67"/>
      <c r="F551" s="45"/>
      <c r="G551" s="63"/>
      <c r="H551" s="63"/>
      <c r="I551" s="63"/>
      <c r="J551" s="110"/>
      <c r="K551" s="63"/>
      <c r="L551" s="110"/>
      <c r="M551" s="63"/>
      <c r="N551" s="45"/>
      <c r="O551" s="72"/>
    </row>
    <row r="552" spans="1:15">
      <c r="A552" s="58"/>
      <c r="B552" s="429"/>
      <c r="D552" s="67"/>
      <c r="F552" s="45"/>
      <c r="G552" s="63"/>
      <c r="H552" s="63"/>
      <c r="I552" s="63"/>
      <c r="J552" s="110"/>
      <c r="K552" s="63"/>
      <c r="L552" s="110"/>
      <c r="M552" s="63"/>
      <c r="N552" s="45"/>
      <c r="O552" s="72"/>
    </row>
    <row r="553" spans="1:15">
      <c r="A553" s="58"/>
      <c r="B553" s="429"/>
      <c r="D553" s="67"/>
      <c r="F553" s="45"/>
      <c r="G553" s="63"/>
      <c r="H553" s="63"/>
      <c r="I553" s="63"/>
      <c r="J553" s="110"/>
      <c r="K553" s="63"/>
      <c r="L553" s="110"/>
      <c r="M553" s="63"/>
      <c r="N553" s="45"/>
      <c r="O553" s="72"/>
    </row>
    <row r="554" spans="1:15">
      <c r="A554" s="58"/>
      <c r="B554" s="429"/>
      <c r="D554" s="67"/>
      <c r="F554" s="45"/>
      <c r="G554" s="63"/>
      <c r="H554" s="63"/>
      <c r="I554" s="63"/>
      <c r="J554" s="110"/>
      <c r="K554" s="63"/>
      <c r="L554" s="110"/>
      <c r="M554" s="63"/>
      <c r="N554" s="45"/>
      <c r="O554" s="72"/>
    </row>
    <row r="555" spans="1:15">
      <c r="A555" s="58"/>
      <c r="B555" s="429"/>
      <c r="D555" s="67"/>
      <c r="F555" s="45"/>
      <c r="G555" s="63"/>
      <c r="H555" s="63"/>
      <c r="I555" s="63"/>
      <c r="J555" s="110"/>
      <c r="K555" s="63"/>
      <c r="L555" s="110"/>
      <c r="M555" s="63"/>
      <c r="N555" s="45"/>
      <c r="O555" s="72"/>
    </row>
    <row r="556" spans="1:15">
      <c r="A556" s="58"/>
      <c r="B556" s="429"/>
      <c r="D556" s="67"/>
      <c r="F556" s="45"/>
      <c r="G556" s="63"/>
      <c r="H556" s="63"/>
      <c r="I556" s="63"/>
      <c r="J556" s="110"/>
      <c r="K556" s="63"/>
      <c r="L556" s="110"/>
      <c r="M556" s="63"/>
      <c r="N556" s="45"/>
      <c r="O556" s="72"/>
    </row>
    <row r="557" spans="1:15">
      <c r="A557" s="58"/>
      <c r="B557" s="429"/>
      <c r="D557" s="67"/>
      <c r="F557" s="45"/>
      <c r="G557" s="63"/>
      <c r="H557" s="63"/>
      <c r="I557" s="63"/>
      <c r="J557" s="110"/>
      <c r="K557" s="63"/>
      <c r="L557" s="110"/>
      <c r="M557" s="63"/>
      <c r="N557" s="45"/>
      <c r="O557" s="72"/>
    </row>
    <row r="558" spans="1:15">
      <c r="A558" s="58"/>
      <c r="B558" s="429"/>
      <c r="D558" s="67"/>
      <c r="F558" s="45"/>
      <c r="G558" s="63"/>
      <c r="H558" s="63"/>
      <c r="I558" s="63"/>
      <c r="J558" s="110"/>
      <c r="K558" s="63"/>
      <c r="L558" s="110"/>
      <c r="M558" s="63"/>
      <c r="N558" s="45"/>
      <c r="O558" s="72"/>
    </row>
    <row r="559" spans="1:15">
      <c r="A559" s="58"/>
      <c r="B559" s="429"/>
      <c r="D559" s="67"/>
      <c r="F559" s="45"/>
      <c r="G559" s="63"/>
      <c r="H559" s="63"/>
      <c r="I559" s="63"/>
      <c r="J559" s="110"/>
      <c r="K559" s="63"/>
      <c r="L559" s="110"/>
      <c r="M559" s="63"/>
      <c r="N559" s="45"/>
      <c r="O559" s="72"/>
    </row>
    <row r="560" spans="1:15">
      <c r="A560" s="58"/>
      <c r="B560" s="429"/>
      <c r="D560" s="67"/>
      <c r="F560" s="45"/>
      <c r="G560" s="63"/>
      <c r="H560" s="63"/>
      <c r="I560" s="63"/>
      <c r="J560" s="110"/>
      <c r="K560" s="63"/>
      <c r="L560" s="110"/>
      <c r="M560" s="63"/>
      <c r="N560" s="45"/>
      <c r="O560" s="72"/>
    </row>
    <row r="561" spans="1:15">
      <c r="A561" s="58"/>
      <c r="B561" s="429"/>
      <c r="D561" s="67"/>
      <c r="F561" s="45"/>
      <c r="G561" s="63"/>
      <c r="H561" s="63"/>
      <c r="I561" s="63"/>
      <c r="J561" s="110"/>
      <c r="K561" s="63"/>
      <c r="L561" s="110"/>
      <c r="M561" s="63"/>
      <c r="N561" s="45"/>
      <c r="O561" s="72"/>
    </row>
    <row r="562" spans="1:15">
      <c r="A562" s="58"/>
      <c r="B562" s="429"/>
      <c r="D562" s="67"/>
      <c r="F562" s="45"/>
      <c r="G562" s="63"/>
      <c r="H562" s="63"/>
      <c r="I562" s="63"/>
      <c r="J562" s="110"/>
      <c r="K562" s="63"/>
      <c r="L562" s="110"/>
      <c r="M562" s="63"/>
      <c r="N562" s="45"/>
      <c r="O562" s="72"/>
    </row>
    <row r="563" spans="1:15">
      <c r="A563" s="58"/>
      <c r="B563" s="429"/>
      <c r="D563" s="67"/>
      <c r="F563" s="45"/>
      <c r="G563" s="63"/>
      <c r="H563" s="63"/>
      <c r="I563" s="63"/>
      <c r="J563" s="110"/>
      <c r="K563" s="63"/>
      <c r="L563" s="110"/>
      <c r="M563" s="63"/>
      <c r="N563" s="45"/>
      <c r="O563" s="72"/>
    </row>
    <row r="564" spans="1:15">
      <c r="A564" s="58"/>
      <c r="B564" s="429"/>
      <c r="D564" s="67"/>
      <c r="F564" s="45"/>
      <c r="G564" s="63"/>
      <c r="H564" s="63"/>
      <c r="I564" s="63"/>
      <c r="J564" s="110"/>
      <c r="K564" s="63"/>
      <c r="L564" s="110"/>
      <c r="M564" s="63"/>
      <c r="N564" s="45"/>
      <c r="O564" s="72"/>
    </row>
    <row r="565" spans="1:15">
      <c r="A565" s="58"/>
      <c r="B565" s="429"/>
      <c r="D565" s="67"/>
      <c r="F565" s="45"/>
      <c r="G565" s="63"/>
      <c r="H565" s="63"/>
      <c r="I565" s="63"/>
      <c r="J565" s="110"/>
      <c r="K565" s="63"/>
      <c r="L565" s="110"/>
      <c r="M565" s="63"/>
      <c r="N565" s="45"/>
      <c r="O565" s="72"/>
    </row>
    <row r="566" spans="1:15">
      <c r="A566" s="58"/>
      <c r="B566" s="429"/>
      <c r="D566" s="67"/>
      <c r="F566" s="45"/>
      <c r="G566" s="63"/>
      <c r="H566" s="63"/>
      <c r="I566" s="63"/>
      <c r="J566" s="110"/>
      <c r="K566" s="63"/>
      <c r="L566" s="110"/>
      <c r="M566" s="63"/>
      <c r="N566" s="45"/>
      <c r="O566" s="72"/>
    </row>
    <row r="567" spans="1:15">
      <c r="A567" s="58"/>
      <c r="B567" s="429"/>
      <c r="D567" s="67"/>
      <c r="F567" s="45"/>
      <c r="G567" s="63"/>
      <c r="H567" s="63"/>
      <c r="I567" s="63"/>
      <c r="J567" s="110"/>
      <c r="K567" s="63"/>
      <c r="L567" s="110"/>
      <c r="M567" s="63"/>
      <c r="N567" s="45"/>
      <c r="O567" s="72"/>
    </row>
    <row r="568" spans="1:15">
      <c r="A568" s="58"/>
      <c r="B568" s="429"/>
      <c r="D568" s="67"/>
      <c r="F568" s="45"/>
      <c r="G568" s="63"/>
      <c r="H568" s="63"/>
      <c r="I568" s="63"/>
      <c r="J568" s="110"/>
      <c r="K568" s="63"/>
      <c r="L568" s="110"/>
      <c r="M568" s="63"/>
      <c r="N568" s="45"/>
      <c r="O568" s="72"/>
    </row>
    <row r="569" spans="1:15">
      <c r="A569" s="58"/>
      <c r="B569" s="429"/>
      <c r="D569" s="67"/>
      <c r="F569" s="45"/>
      <c r="G569" s="63"/>
      <c r="H569" s="63"/>
      <c r="I569" s="63"/>
      <c r="J569" s="110"/>
      <c r="K569" s="63"/>
      <c r="L569" s="110"/>
      <c r="M569" s="63"/>
      <c r="N569" s="45"/>
      <c r="O569" s="72"/>
    </row>
    <row r="570" spans="1:15">
      <c r="A570" s="58"/>
      <c r="B570" s="429"/>
      <c r="D570" s="67"/>
      <c r="F570" s="45"/>
      <c r="G570" s="63"/>
      <c r="H570" s="63"/>
      <c r="I570" s="63"/>
      <c r="J570" s="110"/>
      <c r="K570" s="63"/>
      <c r="L570" s="110"/>
      <c r="M570" s="63"/>
      <c r="N570" s="45"/>
      <c r="O570" s="72"/>
    </row>
    <row r="571" spans="1:15">
      <c r="A571" s="58"/>
      <c r="B571" s="429"/>
      <c r="D571" s="67"/>
      <c r="F571" s="45"/>
      <c r="G571" s="63"/>
      <c r="H571" s="63"/>
      <c r="I571" s="63"/>
      <c r="J571" s="110"/>
      <c r="K571" s="63"/>
      <c r="L571" s="110"/>
      <c r="M571" s="63"/>
      <c r="N571" s="45"/>
      <c r="O571" s="72"/>
    </row>
    <row r="572" spans="1:15">
      <c r="A572" s="58"/>
      <c r="B572" s="429"/>
      <c r="D572" s="67"/>
      <c r="F572" s="45"/>
      <c r="G572" s="63"/>
      <c r="H572" s="63"/>
      <c r="I572" s="63"/>
      <c r="J572" s="110"/>
      <c r="K572" s="63"/>
      <c r="L572" s="110"/>
      <c r="M572" s="63"/>
      <c r="N572" s="45"/>
      <c r="O572" s="72"/>
    </row>
    <row r="573" spans="1:15">
      <c r="A573" s="58"/>
      <c r="B573" s="429"/>
      <c r="D573" s="67"/>
      <c r="F573" s="45"/>
      <c r="G573" s="63"/>
      <c r="H573" s="63"/>
      <c r="I573" s="63"/>
      <c r="J573" s="110"/>
      <c r="K573" s="63"/>
      <c r="L573" s="110"/>
      <c r="M573" s="63"/>
      <c r="N573" s="45"/>
      <c r="O573" s="72"/>
    </row>
    <row r="574" spans="1:15">
      <c r="A574" s="58"/>
      <c r="B574" s="429"/>
      <c r="D574" s="67"/>
      <c r="F574" s="45"/>
      <c r="G574" s="63"/>
      <c r="H574" s="63"/>
      <c r="I574" s="63"/>
      <c r="J574" s="110"/>
      <c r="K574" s="63"/>
      <c r="L574" s="110"/>
      <c r="M574" s="63"/>
      <c r="N574" s="45"/>
      <c r="O574" s="72"/>
    </row>
    <row r="575" spans="1:15">
      <c r="A575" s="58"/>
      <c r="B575" s="429"/>
      <c r="D575" s="67"/>
      <c r="F575" s="45"/>
      <c r="G575" s="63"/>
      <c r="H575" s="63"/>
      <c r="I575" s="63"/>
      <c r="J575" s="110"/>
      <c r="K575" s="63"/>
      <c r="L575" s="110"/>
      <c r="M575" s="63"/>
      <c r="N575" s="45"/>
      <c r="O575" s="72"/>
    </row>
    <row r="576" spans="1:15">
      <c r="A576" s="58"/>
      <c r="B576" s="429"/>
      <c r="D576" s="67"/>
      <c r="F576" s="45"/>
      <c r="G576" s="63"/>
      <c r="H576" s="63"/>
      <c r="I576" s="63"/>
      <c r="J576" s="110"/>
      <c r="K576" s="63"/>
      <c r="L576" s="110"/>
      <c r="M576" s="63"/>
      <c r="N576" s="45"/>
      <c r="O576" s="72"/>
    </row>
    <row r="577" spans="1:15">
      <c r="A577" s="58"/>
      <c r="B577" s="429"/>
      <c r="D577" s="67"/>
      <c r="F577" s="45"/>
      <c r="G577" s="63"/>
      <c r="H577" s="63"/>
      <c r="I577" s="63"/>
      <c r="J577" s="110"/>
      <c r="K577" s="63"/>
      <c r="L577" s="110"/>
      <c r="M577" s="63"/>
      <c r="N577" s="45"/>
      <c r="O577" s="72"/>
    </row>
    <row r="578" spans="1:15">
      <c r="A578" s="58"/>
      <c r="B578" s="429"/>
      <c r="D578" s="67"/>
      <c r="F578" s="45"/>
      <c r="G578" s="63"/>
      <c r="H578" s="63"/>
      <c r="I578" s="63"/>
      <c r="J578" s="110"/>
      <c r="K578" s="63"/>
      <c r="L578" s="110"/>
      <c r="M578" s="63"/>
      <c r="N578" s="45"/>
      <c r="O578" s="72"/>
    </row>
    <row r="579" spans="1:15">
      <c r="A579" s="58"/>
      <c r="B579" s="429"/>
      <c r="D579" s="67"/>
      <c r="F579" s="45"/>
      <c r="G579" s="63"/>
      <c r="H579" s="63"/>
      <c r="I579" s="63"/>
      <c r="J579" s="110"/>
      <c r="K579" s="63"/>
      <c r="L579" s="110"/>
      <c r="M579" s="63"/>
      <c r="N579" s="45"/>
      <c r="O579" s="72"/>
    </row>
    <row r="580" spans="1:15">
      <c r="A580" s="58"/>
      <c r="B580" s="429"/>
      <c r="D580" s="67"/>
      <c r="F580" s="45"/>
      <c r="G580" s="63"/>
      <c r="H580" s="63"/>
      <c r="I580" s="63"/>
      <c r="J580" s="110"/>
      <c r="K580" s="63"/>
      <c r="L580" s="110"/>
      <c r="M580" s="63"/>
      <c r="N580" s="45"/>
      <c r="O580" s="72"/>
    </row>
    <row r="581" spans="1:15">
      <c r="A581" s="58"/>
      <c r="B581" s="429"/>
      <c r="D581" s="67"/>
      <c r="F581" s="45"/>
      <c r="G581" s="63"/>
      <c r="H581" s="63"/>
      <c r="I581" s="63"/>
      <c r="J581" s="110"/>
      <c r="K581" s="63"/>
      <c r="L581" s="110"/>
      <c r="M581" s="63"/>
      <c r="N581" s="45"/>
      <c r="O581" s="72"/>
    </row>
    <row r="582" spans="1:15">
      <c r="A582" s="58"/>
      <c r="B582" s="429"/>
      <c r="D582" s="67"/>
      <c r="F582" s="45"/>
      <c r="G582" s="63"/>
      <c r="H582" s="63"/>
      <c r="I582" s="63"/>
      <c r="J582" s="110"/>
      <c r="K582" s="63"/>
      <c r="L582" s="110"/>
      <c r="M582" s="63"/>
      <c r="N582" s="45"/>
      <c r="O582" s="72"/>
    </row>
    <row r="583" spans="1:15">
      <c r="A583" s="58"/>
      <c r="B583" s="429"/>
      <c r="D583" s="67"/>
      <c r="F583" s="45"/>
      <c r="G583" s="63"/>
      <c r="H583" s="63"/>
      <c r="I583" s="63"/>
      <c r="J583" s="110"/>
      <c r="K583" s="63"/>
      <c r="L583" s="110"/>
      <c r="M583" s="63"/>
      <c r="N583" s="45"/>
      <c r="O583" s="72"/>
    </row>
    <row r="584" spans="1:15">
      <c r="A584" s="58"/>
      <c r="B584" s="429"/>
      <c r="D584" s="67"/>
      <c r="F584" s="45"/>
      <c r="G584" s="63"/>
      <c r="H584" s="63"/>
      <c r="I584" s="63"/>
      <c r="J584" s="110"/>
      <c r="K584" s="63"/>
      <c r="L584" s="110"/>
      <c r="M584" s="63"/>
      <c r="N584" s="45"/>
      <c r="O584" s="72"/>
    </row>
    <row r="585" spans="1:15">
      <c r="A585" s="58"/>
      <c r="B585" s="429"/>
      <c r="D585" s="67"/>
      <c r="F585" s="45"/>
      <c r="G585" s="63"/>
      <c r="H585" s="63"/>
      <c r="I585" s="63"/>
      <c r="J585" s="110"/>
      <c r="K585" s="63"/>
      <c r="L585" s="110"/>
      <c r="M585" s="63"/>
      <c r="N585" s="45"/>
      <c r="O585" s="72"/>
    </row>
    <row r="586" spans="1:15">
      <c r="A586" s="58"/>
      <c r="B586" s="429"/>
      <c r="D586" s="67"/>
      <c r="F586" s="45"/>
      <c r="G586" s="63"/>
      <c r="H586" s="63"/>
      <c r="I586" s="63"/>
      <c r="J586" s="110"/>
      <c r="K586" s="63"/>
      <c r="L586" s="110"/>
      <c r="M586" s="63"/>
      <c r="N586" s="45"/>
      <c r="O586" s="72"/>
    </row>
    <row r="587" spans="1:15">
      <c r="A587" s="58"/>
      <c r="B587" s="429"/>
      <c r="D587" s="67"/>
      <c r="F587" s="45"/>
      <c r="G587" s="63"/>
      <c r="H587" s="63"/>
      <c r="I587" s="63"/>
      <c r="J587" s="110"/>
      <c r="K587" s="63"/>
      <c r="L587" s="110"/>
      <c r="M587" s="63"/>
      <c r="N587" s="45"/>
      <c r="O587" s="72"/>
    </row>
    <row r="588" spans="1:15">
      <c r="A588" s="58"/>
      <c r="B588" s="429"/>
      <c r="D588" s="67"/>
      <c r="F588" s="45"/>
      <c r="G588" s="63"/>
      <c r="H588" s="63"/>
      <c r="I588" s="63"/>
      <c r="J588" s="110"/>
      <c r="K588" s="63"/>
      <c r="L588" s="110"/>
      <c r="M588" s="63"/>
      <c r="N588" s="45"/>
      <c r="O588" s="72"/>
    </row>
    <row r="589" spans="1:15">
      <c r="A589" s="58"/>
      <c r="B589" s="429"/>
      <c r="D589" s="67"/>
      <c r="F589" s="45"/>
      <c r="G589" s="63"/>
      <c r="H589" s="63"/>
      <c r="I589" s="63"/>
      <c r="J589" s="110"/>
      <c r="K589" s="63"/>
      <c r="L589" s="110"/>
      <c r="M589" s="63"/>
      <c r="N589" s="45"/>
      <c r="O589" s="72"/>
    </row>
    <row r="590" spans="1:15">
      <c r="A590" s="58"/>
      <c r="B590" s="429"/>
      <c r="D590" s="67"/>
      <c r="F590" s="45"/>
      <c r="G590" s="63"/>
      <c r="H590" s="63"/>
      <c r="I590" s="63"/>
      <c r="J590" s="110"/>
      <c r="K590" s="63"/>
      <c r="L590" s="110"/>
      <c r="M590" s="63"/>
      <c r="N590" s="45"/>
      <c r="O590" s="72"/>
    </row>
    <row r="591" spans="1:15">
      <c r="A591" s="58"/>
      <c r="B591" s="429"/>
      <c r="D591" s="67"/>
      <c r="F591" s="45"/>
      <c r="G591" s="63"/>
      <c r="H591" s="63"/>
      <c r="I591" s="63"/>
      <c r="J591" s="110"/>
      <c r="K591" s="63"/>
      <c r="L591" s="110"/>
      <c r="M591" s="63"/>
      <c r="N591" s="45"/>
      <c r="O591" s="72"/>
    </row>
    <row r="592" spans="1:15">
      <c r="A592" s="58"/>
      <c r="B592" s="429"/>
      <c r="D592" s="67"/>
      <c r="F592" s="45"/>
      <c r="G592" s="63"/>
      <c r="H592" s="63"/>
      <c r="I592" s="63"/>
      <c r="J592" s="110"/>
      <c r="K592" s="63"/>
      <c r="L592" s="110"/>
      <c r="M592" s="63"/>
      <c r="N592" s="45"/>
      <c r="O592" s="72"/>
    </row>
    <row r="593" spans="1:15">
      <c r="A593" s="58"/>
      <c r="B593" s="429"/>
      <c r="D593" s="67"/>
      <c r="F593" s="45"/>
      <c r="G593" s="63"/>
      <c r="H593" s="63"/>
      <c r="I593" s="63"/>
      <c r="J593" s="110"/>
      <c r="K593" s="63"/>
      <c r="L593" s="110"/>
      <c r="M593" s="63"/>
      <c r="N593" s="45"/>
      <c r="O593" s="72"/>
    </row>
    <row r="594" spans="1:15">
      <c r="A594" s="58"/>
      <c r="B594" s="429"/>
      <c r="D594" s="67"/>
      <c r="F594" s="45"/>
      <c r="G594" s="63"/>
      <c r="H594" s="63"/>
      <c r="I594" s="63"/>
      <c r="J594" s="110"/>
      <c r="K594" s="63"/>
      <c r="L594" s="110"/>
      <c r="M594" s="63"/>
      <c r="N594" s="45"/>
      <c r="O594" s="72"/>
    </row>
    <row r="595" spans="1:15">
      <c r="A595" s="58"/>
      <c r="B595" s="429"/>
      <c r="D595" s="67"/>
      <c r="F595" s="45"/>
      <c r="G595" s="63"/>
      <c r="H595" s="63"/>
      <c r="I595" s="63"/>
      <c r="J595" s="110"/>
      <c r="K595" s="63"/>
      <c r="L595" s="110"/>
      <c r="M595" s="63"/>
      <c r="N595" s="45"/>
      <c r="O595" s="72"/>
    </row>
    <row r="596" spans="1:15">
      <c r="A596" s="58"/>
      <c r="B596" s="429"/>
      <c r="D596" s="67"/>
      <c r="F596" s="45"/>
      <c r="G596" s="63"/>
      <c r="H596" s="63"/>
      <c r="I596" s="63"/>
      <c r="J596" s="110"/>
      <c r="K596" s="63"/>
      <c r="L596" s="110"/>
      <c r="M596" s="63"/>
      <c r="N596" s="45"/>
      <c r="O596" s="72"/>
    </row>
    <row r="597" spans="1:15">
      <c r="A597" s="58"/>
      <c r="B597" s="429"/>
      <c r="D597" s="67"/>
      <c r="F597" s="45"/>
      <c r="G597" s="63"/>
      <c r="H597" s="63"/>
      <c r="I597" s="63"/>
      <c r="J597" s="110"/>
      <c r="K597" s="63"/>
      <c r="L597" s="110"/>
      <c r="M597" s="63"/>
      <c r="N597" s="45"/>
      <c r="O597" s="72"/>
    </row>
    <row r="598" spans="1:15">
      <c r="A598" s="58"/>
      <c r="B598" s="429"/>
      <c r="D598" s="67"/>
      <c r="F598" s="45"/>
      <c r="G598" s="63"/>
      <c r="H598" s="63"/>
      <c r="I598" s="63"/>
      <c r="J598" s="110"/>
      <c r="K598" s="63"/>
      <c r="L598" s="110"/>
      <c r="M598" s="63"/>
      <c r="N598" s="45"/>
      <c r="O598" s="72"/>
    </row>
    <row r="599" spans="1:15">
      <c r="A599" s="58"/>
      <c r="B599" s="429"/>
      <c r="D599" s="67"/>
      <c r="F599" s="45"/>
      <c r="G599" s="63"/>
      <c r="H599" s="63"/>
      <c r="I599" s="63"/>
      <c r="J599" s="110"/>
      <c r="K599" s="63"/>
      <c r="L599" s="110"/>
      <c r="M599" s="63"/>
      <c r="N599" s="45"/>
      <c r="O599" s="72"/>
    </row>
    <row r="600" spans="1:15">
      <c r="A600" s="58"/>
      <c r="B600" s="429"/>
      <c r="D600" s="67"/>
      <c r="F600" s="45"/>
      <c r="G600" s="63"/>
      <c r="H600" s="63"/>
      <c r="I600" s="63"/>
      <c r="J600" s="110"/>
      <c r="K600" s="63"/>
      <c r="L600" s="110"/>
      <c r="M600" s="63"/>
      <c r="N600" s="45"/>
      <c r="O600" s="72"/>
    </row>
    <row r="601" spans="1:15">
      <c r="A601" s="58"/>
      <c r="B601" s="429"/>
      <c r="D601" s="67"/>
      <c r="F601" s="45"/>
      <c r="G601" s="63"/>
      <c r="H601" s="63"/>
      <c r="I601" s="63"/>
      <c r="J601" s="110"/>
      <c r="K601" s="63"/>
      <c r="L601" s="110"/>
      <c r="M601" s="63"/>
      <c r="N601" s="45"/>
      <c r="O601" s="72"/>
    </row>
    <row r="602" spans="1:15">
      <c r="A602" s="58"/>
      <c r="B602" s="429"/>
      <c r="D602" s="67"/>
      <c r="F602" s="45"/>
      <c r="G602" s="63"/>
      <c r="H602" s="63"/>
      <c r="I602" s="63"/>
      <c r="J602" s="110"/>
      <c r="K602" s="63"/>
      <c r="L602" s="110"/>
      <c r="M602" s="63"/>
      <c r="N602" s="45"/>
      <c r="O602" s="72"/>
    </row>
    <row r="603" spans="1:15">
      <c r="A603" s="58"/>
      <c r="B603" s="429"/>
      <c r="D603" s="67"/>
      <c r="F603" s="45"/>
      <c r="G603" s="63"/>
      <c r="H603" s="63"/>
      <c r="I603" s="63"/>
      <c r="J603" s="110"/>
      <c r="K603" s="63"/>
      <c r="L603" s="110"/>
      <c r="M603" s="63"/>
      <c r="N603" s="45"/>
      <c r="O603" s="72"/>
    </row>
    <row r="604" spans="1:15">
      <c r="A604" s="58"/>
      <c r="B604" s="429"/>
      <c r="D604" s="67"/>
      <c r="F604" s="45"/>
      <c r="G604" s="63"/>
      <c r="H604" s="63"/>
      <c r="I604" s="63"/>
      <c r="J604" s="110"/>
      <c r="K604" s="63"/>
      <c r="L604" s="110"/>
      <c r="M604" s="63"/>
      <c r="N604" s="45"/>
      <c r="O604" s="72"/>
    </row>
    <row r="605" spans="1:15">
      <c r="A605" s="58"/>
      <c r="B605" s="429"/>
      <c r="D605" s="67"/>
      <c r="F605" s="45"/>
      <c r="G605" s="63"/>
      <c r="H605" s="63"/>
      <c r="I605" s="63"/>
      <c r="J605" s="110"/>
      <c r="K605" s="63"/>
      <c r="L605" s="110"/>
      <c r="M605" s="63"/>
      <c r="N605" s="45"/>
      <c r="O605" s="72"/>
    </row>
    <row r="606" spans="1:15">
      <c r="A606" s="58"/>
      <c r="B606" s="429"/>
      <c r="D606" s="67"/>
      <c r="F606" s="45"/>
      <c r="G606" s="63"/>
      <c r="H606" s="63"/>
      <c r="I606" s="63"/>
      <c r="J606" s="110"/>
      <c r="K606" s="63"/>
      <c r="L606" s="110"/>
      <c r="M606" s="63"/>
      <c r="N606" s="45"/>
      <c r="O606" s="72"/>
    </row>
    <row r="607" spans="1:15">
      <c r="A607" s="58"/>
      <c r="B607" s="429"/>
      <c r="D607" s="67"/>
      <c r="F607" s="45"/>
      <c r="G607" s="63"/>
      <c r="H607" s="63"/>
      <c r="I607" s="63"/>
      <c r="J607" s="110"/>
      <c r="K607" s="63"/>
      <c r="L607" s="110"/>
      <c r="M607" s="63"/>
      <c r="N607" s="45"/>
      <c r="O607" s="72"/>
    </row>
    <row r="608" spans="1:15">
      <c r="A608" s="58"/>
      <c r="B608" s="429"/>
      <c r="D608" s="67"/>
      <c r="F608" s="45"/>
      <c r="G608" s="63"/>
      <c r="H608" s="63"/>
      <c r="I608" s="63"/>
      <c r="J608" s="110"/>
      <c r="K608" s="63"/>
      <c r="L608" s="110"/>
      <c r="M608" s="63"/>
      <c r="N608" s="45"/>
      <c r="O608" s="72"/>
    </row>
    <row r="609" spans="1:15">
      <c r="A609" s="58"/>
      <c r="B609" s="429"/>
      <c r="D609" s="67"/>
      <c r="F609" s="45"/>
      <c r="G609" s="63"/>
      <c r="H609" s="63"/>
      <c r="I609" s="63"/>
      <c r="J609" s="110"/>
      <c r="K609" s="63"/>
      <c r="L609" s="110"/>
      <c r="M609" s="63"/>
      <c r="N609" s="45"/>
      <c r="O609" s="72"/>
    </row>
    <row r="610" spans="1:15">
      <c r="A610" s="58"/>
      <c r="B610" s="429"/>
      <c r="D610" s="67"/>
      <c r="F610" s="45"/>
      <c r="G610" s="63"/>
      <c r="H610" s="63"/>
      <c r="I610" s="63"/>
      <c r="J610" s="110"/>
      <c r="K610" s="63"/>
      <c r="L610" s="110"/>
      <c r="M610" s="63"/>
      <c r="N610" s="45"/>
      <c r="O610" s="72"/>
    </row>
    <row r="611" spans="1:15">
      <c r="A611" s="58"/>
      <c r="B611" s="429"/>
      <c r="D611" s="67"/>
      <c r="F611" s="45"/>
      <c r="G611" s="63"/>
      <c r="H611" s="63"/>
      <c r="I611" s="63"/>
      <c r="J611" s="110"/>
      <c r="K611" s="63"/>
      <c r="L611" s="110"/>
      <c r="M611" s="63"/>
      <c r="N611" s="45"/>
      <c r="O611" s="72"/>
    </row>
    <row r="612" spans="1:15">
      <c r="A612" s="58"/>
      <c r="B612" s="429"/>
      <c r="D612" s="67"/>
      <c r="F612" s="45"/>
      <c r="G612" s="63"/>
      <c r="H612" s="63"/>
      <c r="I612" s="63"/>
      <c r="J612" s="110"/>
      <c r="K612" s="63"/>
      <c r="L612" s="110"/>
      <c r="M612" s="63"/>
      <c r="N612" s="45"/>
      <c r="O612" s="72"/>
    </row>
    <row r="613" spans="1:15">
      <c r="A613" s="58"/>
      <c r="B613" s="429"/>
      <c r="D613" s="67"/>
      <c r="F613" s="45"/>
      <c r="G613" s="63"/>
      <c r="H613" s="63"/>
      <c r="I613" s="63"/>
      <c r="J613" s="110"/>
      <c r="K613" s="63"/>
      <c r="L613" s="110"/>
      <c r="M613" s="63"/>
      <c r="N613" s="45"/>
      <c r="O613" s="72"/>
    </row>
    <row r="614" spans="1:15">
      <c r="A614" s="58"/>
      <c r="B614" s="429"/>
      <c r="D614" s="67"/>
      <c r="F614" s="45"/>
      <c r="G614" s="63"/>
      <c r="H614" s="63"/>
      <c r="I614" s="63"/>
      <c r="J614" s="110"/>
      <c r="K614" s="63"/>
      <c r="L614" s="110"/>
      <c r="M614" s="63"/>
      <c r="N614" s="45"/>
      <c r="O614" s="72"/>
    </row>
    <row r="615" spans="1:15">
      <c r="A615" s="58"/>
      <c r="B615" s="429"/>
      <c r="D615" s="67"/>
      <c r="F615" s="45"/>
      <c r="G615" s="63"/>
      <c r="H615" s="63"/>
      <c r="I615" s="63"/>
      <c r="J615" s="110"/>
      <c r="K615" s="63"/>
      <c r="L615" s="110"/>
      <c r="M615" s="63"/>
      <c r="N615" s="45"/>
      <c r="O615" s="72"/>
    </row>
    <row r="616" spans="1:15">
      <c r="A616" s="58"/>
      <c r="B616" s="429"/>
      <c r="D616" s="67"/>
      <c r="F616" s="45"/>
      <c r="G616" s="63"/>
      <c r="H616" s="63"/>
      <c r="I616" s="63"/>
      <c r="J616" s="110"/>
      <c r="K616" s="63"/>
      <c r="L616" s="110"/>
      <c r="M616" s="63"/>
      <c r="N616" s="45"/>
      <c r="O616" s="72"/>
    </row>
    <row r="617" spans="1:15">
      <c r="A617" s="58"/>
      <c r="B617" s="429"/>
      <c r="D617" s="67"/>
      <c r="F617" s="45"/>
      <c r="G617" s="63"/>
      <c r="H617" s="63"/>
      <c r="I617" s="63"/>
      <c r="J617" s="110"/>
      <c r="K617" s="63"/>
      <c r="L617" s="110"/>
      <c r="M617" s="63"/>
      <c r="N617" s="45"/>
      <c r="O617" s="72"/>
    </row>
    <row r="618" spans="1:15">
      <c r="A618" s="58"/>
      <c r="B618" s="429"/>
      <c r="D618" s="67"/>
      <c r="F618" s="45"/>
      <c r="G618" s="63"/>
      <c r="H618" s="63"/>
      <c r="I618" s="63"/>
      <c r="J618" s="110"/>
      <c r="K618" s="63"/>
      <c r="L618" s="110"/>
      <c r="M618" s="63"/>
      <c r="N618" s="45"/>
      <c r="O618" s="72"/>
    </row>
    <row r="619" spans="1:15">
      <c r="A619" s="58"/>
      <c r="B619" s="429"/>
      <c r="D619" s="67"/>
      <c r="F619" s="45"/>
      <c r="G619" s="63"/>
      <c r="H619" s="63"/>
      <c r="I619" s="63"/>
      <c r="J619" s="110"/>
      <c r="K619" s="63"/>
      <c r="L619" s="110"/>
      <c r="M619" s="63"/>
      <c r="N619" s="45"/>
      <c r="O619" s="72"/>
    </row>
    <row r="620" spans="1:15">
      <c r="A620" s="58"/>
      <c r="B620" s="429"/>
      <c r="D620" s="67"/>
      <c r="F620" s="45"/>
      <c r="G620" s="63"/>
      <c r="H620" s="63"/>
      <c r="I620" s="63"/>
      <c r="J620" s="110"/>
      <c r="K620" s="63"/>
      <c r="L620" s="110"/>
      <c r="M620" s="63"/>
      <c r="N620" s="45"/>
      <c r="O620" s="72"/>
    </row>
    <row r="621" spans="1:15">
      <c r="A621" s="58"/>
      <c r="B621" s="429"/>
      <c r="D621" s="67"/>
      <c r="F621" s="45"/>
      <c r="G621" s="63"/>
      <c r="H621" s="63"/>
      <c r="I621" s="63"/>
      <c r="J621" s="110"/>
      <c r="K621" s="63"/>
      <c r="L621" s="110"/>
      <c r="M621" s="63"/>
      <c r="N621" s="45"/>
      <c r="O621" s="72"/>
    </row>
    <row r="622" spans="1:15">
      <c r="A622" s="58"/>
      <c r="B622" s="429"/>
      <c r="D622" s="67"/>
      <c r="F622" s="45"/>
      <c r="G622" s="63"/>
      <c r="H622" s="63"/>
      <c r="I622" s="63"/>
      <c r="J622" s="110"/>
      <c r="K622" s="63"/>
      <c r="L622" s="110"/>
      <c r="M622" s="63"/>
      <c r="N622" s="45"/>
      <c r="O622" s="72"/>
    </row>
    <row r="623" spans="1:15">
      <c r="A623" s="58"/>
      <c r="B623" s="429"/>
      <c r="D623" s="67"/>
      <c r="F623" s="45"/>
      <c r="G623" s="63"/>
      <c r="H623" s="63"/>
      <c r="I623" s="63"/>
      <c r="J623" s="110"/>
      <c r="K623" s="63"/>
      <c r="L623" s="110"/>
      <c r="M623" s="63"/>
      <c r="N623" s="45"/>
      <c r="O623" s="72"/>
    </row>
    <row r="624" spans="1:15">
      <c r="A624" s="58"/>
      <c r="B624" s="429"/>
      <c r="D624" s="67"/>
      <c r="F624" s="45"/>
      <c r="G624" s="63"/>
      <c r="H624" s="63"/>
      <c r="I624" s="63"/>
      <c r="J624" s="110"/>
      <c r="K624" s="63"/>
      <c r="L624" s="110"/>
      <c r="M624" s="63"/>
      <c r="N624" s="45"/>
      <c r="O624" s="72"/>
    </row>
    <row r="625" spans="1:15">
      <c r="A625" s="58"/>
      <c r="B625" s="429"/>
      <c r="D625" s="67"/>
      <c r="F625" s="45"/>
      <c r="G625" s="63"/>
      <c r="H625" s="63"/>
      <c r="I625" s="63"/>
      <c r="J625" s="110"/>
      <c r="K625" s="63"/>
      <c r="L625" s="110"/>
      <c r="M625" s="63"/>
      <c r="N625" s="45"/>
      <c r="O625" s="72"/>
    </row>
    <row r="626" spans="1:15">
      <c r="A626" s="58"/>
      <c r="B626" s="429"/>
      <c r="D626" s="67"/>
      <c r="F626" s="45"/>
      <c r="G626" s="63"/>
      <c r="H626" s="63"/>
      <c r="I626" s="63"/>
      <c r="J626" s="110"/>
      <c r="K626" s="63"/>
      <c r="L626" s="110"/>
      <c r="M626" s="63"/>
      <c r="N626" s="45"/>
      <c r="O626" s="72"/>
    </row>
    <row r="627" spans="1:15">
      <c r="A627" s="58"/>
      <c r="B627" s="429"/>
      <c r="D627" s="67"/>
      <c r="F627" s="45"/>
      <c r="G627" s="63"/>
      <c r="H627" s="63"/>
      <c r="I627" s="63"/>
      <c r="J627" s="110"/>
      <c r="K627" s="63"/>
      <c r="L627" s="110"/>
      <c r="M627" s="63"/>
      <c r="N627" s="45"/>
      <c r="O627" s="72"/>
    </row>
    <row r="628" spans="1:15">
      <c r="A628" s="58"/>
      <c r="B628" s="429"/>
      <c r="D628" s="67"/>
      <c r="F628" s="45"/>
      <c r="G628" s="63"/>
      <c r="H628" s="63"/>
      <c r="I628" s="63"/>
      <c r="J628" s="110"/>
      <c r="K628" s="63"/>
      <c r="L628" s="110"/>
      <c r="M628" s="63"/>
      <c r="N628" s="45"/>
      <c r="O628" s="72"/>
    </row>
    <row r="629" spans="1:15">
      <c r="A629" s="58"/>
      <c r="B629" s="429"/>
      <c r="D629" s="67"/>
      <c r="F629" s="45"/>
      <c r="G629" s="63"/>
      <c r="H629" s="63"/>
      <c r="I629" s="63"/>
      <c r="J629" s="110"/>
      <c r="K629" s="63"/>
      <c r="L629" s="110"/>
      <c r="M629" s="63"/>
      <c r="N629" s="45"/>
      <c r="O629" s="72"/>
    </row>
    <row r="630" spans="1:15">
      <c r="A630" s="58"/>
      <c r="B630" s="429"/>
      <c r="D630" s="67"/>
      <c r="F630" s="45"/>
      <c r="G630" s="63"/>
      <c r="H630" s="63"/>
      <c r="I630" s="63"/>
      <c r="J630" s="110"/>
      <c r="K630" s="63"/>
      <c r="L630" s="110"/>
      <c r="M630" s="63"/>
      <c r="N630" s="45"/>
      <c r="O630" s="72"/>
    </row>
    <row r="631" spans="1:15">
      <c r="A631" s="58"/>
      <c r="B631" s="429"/>
      <c r="D631" s="67"/>
      <c r="F631" s="45"/>
      <c r="G631" s="63"/>
      <c r="H631" s="63"/>
      <c r="I631" s="63"/>
      <c r="J631" s="110"/>
      <c r="K631" s="63"/>
      <c r="L631" s="110"/>
      <c r="M631" s="63"/>
      <c r="N631" s="45"/>
      <c r="O631" s="72"/>
    </row>
    <row r="632" spans="1:15">
      <c r="A632" s="58"/>
      <c r="B632" s="429"/>
      <c r="D632" s="67"/>
      <c r="F632" s="45"/>
      <c r="G632" s="63"/>
      <c r="H632" s="63"/>
      <c r="I632" s="63"/>
      <c r="J632" s="110"/>
      <c r="K632" s="63"/>
      <c r="L632" s="110"/>
      <c r="M632" s="63"/>
      <c r="N632" s="45"/>
      <c r="O632" s="72"/>
    </row>
    <row r="633" spans="1:15">
      <c r="A633" s="58"/>
      <c r="B633" s="429"/>
      <c r="D633" s="67"/>
      <c r="F633" s="45"/>
      <c r="G633" s="63"/>
      <c r="H633" s="63"/>
      <c r="I633" s="63"/>
      <c r="J633" s="110"/>
      <c r="K633" s="63"/>
      <c r="L633" s="110"/>
      <c r="M633" s="63"/>
      <c r="N633" s="45"/>
      <c r="O633" s="72"/>
    </row>
    <row r="634" spans="1:15">
      <c r="A634" s="58"/>
      <c r="B634" s="429"/>
      <c r="D634" s="67"/>
      <c r="F634" s="45"/>
      <c r="G634" s="63"/>
      <c r="H634" s="63"/>
      <c r="I634" s="63"/>
      <c r="J634" s="110"/>
      <c r="K634" s="63"/>
      <c r="L634" s="110"/>
      <c r="M634" s="63"/>
      <c r="N634" s="45"/>
      <c r="O634" s="72"/>
    </row>
    <row r="635" spans="1:15">
      <c r="A635" s="58"/>
      <c r="B635" s="429"/>
      <c r="D635" s="67"/>
      <c r="F635" s="45"/>
      <c r="G635" s="63"/>
      <c r="H635" s="63"/>
      <c r="I635" s="63"/>
      <c r="J635" s="110"/>
      <c r="K635" s="63"/>
      <c r="L635" s="110"/>
      <c r="M635" s="63"/>
      <c r="N635" s="45"/>
      <c r="O635" s="72"/>
    </row>
  </sheetData>
  <autoFilter ref="A9:N35"/>
  <mergeCells count="17">
    <mergeCell ref="A1:C1"/>
    <mergeCell ref="F1:M1"/>
    <mergeCell ref="A3:C3"/>
    <mergeCell ref="F3:M3"/>
    <mergeCell ref="A5:C5"/>
    <mergeCell ref="F5:M5"/>
    <mergeCell ref="N7:N8"/>
    <mergeCell ref="A7:A8"/>
    <mergeCell ref="B7:B8"/>
    <mergeCell ref="C7:C8"/>
    <mergeCell ref="D7:D8"/>
    <mergeCell ref="E7:E8"/>
    <mergeCell ref="F7:F8"/>
    <mergeCell ref="G7:G8"/>
    <mergeCell ref="H7:I7"/>
    <mergeCell ref="J7:K7"/>
    <mergeCell ref="L7:M7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B626"/>
  <sheetViews>
    <sheetView zoomScale="85" zoomScaleNormal="85" zoomScaleSheetLayoutView="90" workbookViewId="0">
      <selection activeCell="D2" sqref="D1:D1048576"/>
    </sheetView>
  </sheetViews>
  <sheetFormatPr defaultColWidth="9.109375" defaultRowHeight="16.2"/>
  <cols>
    <col min="1" max="1" width="3.88671875" style="75" customWidth="1"/>
    <col min="2" max="2" width="12.6640625" style="586" hidden="1" customWidth="1"/>
    <col min="3" max="3" width="69.88671875" style="76" customWidth="1"/>
    <col min="4" max="4" width="8.6640625" style="76" customWidth="1"/>
    <col min="5" max="6" width="8.6640625" style="12" customWidth="1"/>
    <col min="7" max="7" width="10.88671875" style="36" customWidth="1"/>
    <col min="8" max="9" width="12.6640625" style="52" customWidth="1"/>
    <col min="10" max="10" width="12.6640625" style="53" customWidth="1"/>
    <col min="11" max="11" width="12.6640625" style="52" customWidth="1"/>
    <col min="12" max="12" width="12.6640625" style="53" customWidth="1"/>
    <col min="13" max="13" width="12.6640625" style="52" customWidth="1"/>
    <col min="14" max="14" width="14.6640625" style="12" customWidth="1"/>
    <col min="15" max="15" width="19.88671875" style="76" customWidth="1"/>
    <col min="16" max="16" width="12.88671875" style="76" customWidth="1"/>
    <col min="17" max="17" width="31.44140625" style="76" customWidth="1"/>
    <col min="18" max="16384" width="9.109375" style="76"/>
  </cols>
  <sheetData>
    <row r="1" spans="1:80" s="163" customFormat="1" ht="48" customHeight="1">
      <c r="A1" s="902" t="str">
        <f>თავფურცელ!A8</f>
        <v>ქ.თელავში, აღმაშენებლის გამზ. #15ა - ში მდებარე ბენზინგასამართი სადგურის საოფისე შენობის რეკონსტრუქცია</v>
      </c>
      <c r="B1" s="902"/>
      <c r="C1" s="902"/>
      <c r="D1" s="500"/>
      <c r="E1" s="501"/>
      <c r="F1" s="891" t="str">
        <f>თავფურცელ!A9</f>
        <v>Petrol Station office building renovation, located at Agmashenebeli ave. # 15a., Telavi city, Georgia</v>
      </c>
      <c r="G1" s="891"/>
      <c r="H1" s="891"/>
      <c r="I1" s="891"/>
      <c r="J1" s="891"/>
      <c r="K1" s="891"/>
      <c r="L1" s="891"/>
      <c r="M1" s="891"/>
      <c r="N1" s="502"/>
    </row>
    <row r="2" spans="1:80" s="150" customFormat="1" ht="4.95" customHeight="1">
      <c r="A2" s="492"/>
      <c r="B2" s="493"/>
      <c r="C2" s="494"/>
      <c r="D2" s="494"/>
      <c r="E2" s="503"/>
      <c r="F2" s="494"/>
      <c r="G2" s="494"/>
      <c r="H2" s="494"/>
      <c r="I2" s="494"/>
      <c r="J2" s="494"/>
      <c r="K2" s="494"/>
      <c r="L2" s="494"/>
      <c r="M2" s="494"/>
      <c r="N2" s="494"/>
    </row>
    <row r="3" spans="1:80" s="164" customFormat="1" ht="17.399999999999999" customHeight="1">
      <c r="A3" s="892" t="s">
        <v>39</v>
      </c>
      <c r="B3" s="892"/>
      <c r="C3" s="892"/>
      <c r="D3" s="504"/>
      <c r="E3" s="505"/>
      <c r="F3" s="893" t="s">
        <v>150</v>
      </c>
      <c r="G3" s="893"/>
      <c r="H3" s="893"/>
      <c r="I3" s="893"/>
      <c r="J3" s="893"/>
      <c r="K3" s="893"/>
      <c r="L3" s="893"/>
      <c r="M3" s="893"/>
      <c r="N3" s="504"/>
      <c r="O3" s="150"/>
      <c r="P3" s="151"/>
      <c r="Q3" s="151"/>
    </row>
    <row r="4" spans="1:80" s="150" customFormat="1" ht="4.95" customHeight="1">
      <c r="A4" s="492"/>
      <c r="B4" s="493"/>
      <c r="C4" s="494"/>
      <c r="D4" s="494"/>
      <c r="E4" s="503"/>
      <c r="F4" s="494"/>
      <c r="G4" s="494"/>
      <c r="H4" s="494"/>
      <c r="I4" s="494"/>
      <c r="J4" s="494"/>
      <c r="K4" s="494"/>
      <c r="L4" s="494"/>
      <c r="M4" s="494"/>
      <c r="N4" s="494"/>
    </row>
    <row r="5" spans="1:80" s="651" customFormat="1" ht="45" customHeight="1">
      <c r="A5" s="902" t="s">
        <v>291</v>
      </c>
      <c r="B5" s="902"/>
      <c r="C5" s="902"/>
      <c r="D5" s="647"/>
      <c r="E5" s="648"/>
      <c r="F5" s="891" t="s">
        <v>292</v>
      </c>
      <c r="G5" s="891"/>
      <c r="H5" s="891"/>
      <c r="I5" s="891"/>
      <c r="J5" s="891"/>
      <c r="K5" s="891"/>
      <c r="L5" s="891"/>
      <c r="M5" s="891"/>
      <c r="N5" s="647"/>
      <c r="O5" s="649"/>
      <c r="P5" s="650"/>
      <c r="Q5" s="650"/>
    </row>
    <row r="6" spans="1:80" s="71" customFormat="1" ht="20.399999999999999" customHeight="1" thickBot="1">
      <c r="A6" s="400"/>
      <c r="B6" s="653"/>
      <c r="C6" s="401"/>
      <c r="D6" s="400"/>
      <c r="E6" s="400"/>
      <c r="F6" s="400"/>
      <c r="G6" s="402"/>
      <c r="H6" s="400"/>
      <c r="I6" s="400"/>
      <c r="J6" s="403"/>
      <c r="K6" s="400"/>
      <c r="L6" s="403"/>
      <c r="M6" s="400"/>
      <c r="N6" s="400"/>
    </row>
    <row r="7" spans="1:80" s="77" customFormat="1" ht="54" customHeight="1">
      <c r="A7" s="894" t="s">
        <v>1</v>
      </c>
      <c r="B7" s="896" t="s">
        <v>189</v>
      </c>
      <c r="C7" s="898" t="s">
        <v>325</v>
      </c>
      <c r="D7" s="900" t="s">
        <v>0</v>
      </c>
      <c r="E7" s="905" t="s">
        <v>141</v>
      </c>
      <c r="F7" s="900" t="s">
        <v>170</v>
      </c>
      <c r="G7" s="900" t="s">
        <v>171</v>
      </c>
      <c r="H7" s="900" t="s">
        <v>172</v>
      </c>
      <c r="I7" s="900"/>
      <c r="J7" s="900" t="s">
        <v>173</v>
      </c>
      <c r="K7" s="900"/>
      <c r="L7" s="900" t="s">
        <v>174</v>
      </c>
      <c r="M7" s="900"/>
      <c r="N7" s="903" t="s">
        <v>175</v>
      </c>
    </row>
    <row r="8" spans="1:80" s="77" customFormat="1" ht="30" customHeight="1">
      <c r="A8" s="895"/>
      <c r="B8" s="897"/>
      <c r="C8" s="899"/>
      <c r="D8" s="901"/>
      <c r="E8" s="906"/>
      <c r="F8" s="901"/>
      <c r="G8" s="901"/>
      <c r="H8" s="365" t="s">
        <v>176</v>
      </c>
      <c r="I8" s="754" t="s">
        <v>177</v>
      </c>
      <c r="J8" s="365" t="s">
        <v>176</v>
      </c>
      <c r="K8" s="754" t="s">
        <v>177</v>
      </c>
      <c r="L8" s="365" t="s">
        <v>176</v>
      </c>
      <c r="M8" s="754" t="s">
        <v>177</v>
      </c>
      <c r="N8" s="904"/>
      <c r="O8" s="78"/>
    </row>
    <row r="9" spans="1:80" s="646" customFormat="1" ht="18" customHeight="1">
      <c r="A9" s="385">
        <v>1</v>
      </c>
      <c r="B9" s="735">
        <v>2</v>
      </c>
      <c r="C9" s="675">
        <v>3</v>
      </c>
      <c r="D9" s="229">
        <v>4</v>
      </c>
      <c r="E9" s="230">
        <v>4</v>
      </c>
      <c r="F9" s="230">
        <v>5</v>
      </c>
      <c r="G9" s="230">
        <v>6</v>
      </c>
      <c r="H9" s="230">
        <v>7</v>
      </c>
      <c r="I9" s="230">
        <v>8</v>
      </c>
      <c r="J9" s="230">
        <v>9</v>
      </c>
      <c r="K9" s="230">
        <v>10</v>
      </c>
      <c r="L9" s="230">
        <v>11</v>
      </c>
      <c r="M9" s="230">
        <v>12</v>
      </c>
      <c r="N9" s="230">
        <v>13</v>
      </c>
    </row>
    <row r="10" spans="1:80" s="646" customFormat="1" ht="18" customHeight="1">
      <c r="A10" s="385"/>
      <c r="B10" s="735"/>
      <c r="C10" s="684" t="s">
        <v>293</v>
      </c>
      <c r="D10" s="229"/>
      <c r="E10" s="230"/>
      <c r="F10" s="230"/>
      <c r="G10" s="230"/>
      <c r="H10" s="230"/>
      <c r="I10" s="230"/>
      <c r="J10" s="230"/>
      <c r="K10" s="230"/>
      <c r="L10" s="230"/>
      <c r="M10" s="230"/>
      <c r="N10" s="230"/>
    </row>
    <row r="11" spans="1:80" s="73" customFormat="1" ht="33" customHeight="1">
      <c r="A11" s="2">
        <f>A2+1</f>
        <v>1</v>
      </c>
      <c r="B11" s="736" t="s">
        <v>33</v>
      </c>
      <c r="C11" s="404" t="s">
        <v>567</v>
      </c>
      <c r="D11" s="672" t="s">
        <v>239</v>
      </c>
      <c r="E11" s="523" t="s">
        <v>144</v>
      </c>
      <c r="F11" s="529"/>
      <c r="G11" s="615">
        <v>220</v>
      </c>
      <c r="H11" s="604"/>
      <c r="I11" s="604"/>
      <c r="J11" s="604"/>
      <c r="K11" s="604"/>
      <c r="L11" s="604"/>
      <c r="M11" s="604"/>
      <c r="N11" s="604"/>
    </row>
    <row r="12" spans="1:80" s="236" customFormat="1" ht="18" customHeight="1">
      <c r="A12" s="2"/>
      <c r="B12" s="737"/>
      <c r="C12" s="676" t="s">
        <v>406</v>
      </c>
      <c r="D12" s="663" t="s">
        <v>239</v>
      </c>
      <c r="E12" s="618" t="s">
        <v>144</v>
      </c>
      <c r="F12" s="618">
        <v>1</v>
      </c>
      <c r="G12" s="618">
        <f>F12*G11</f>
        <v>220</v>
      </c>
      <c r="H12" s="604"/>
      <c r="I12" s="604"/>
      <c r="J12" s="604">
        <v>0</v>
      </c>
      <c r="K12" s="604">
        <f>J12*G12</f>
        <v>0</v>
      </c>
      <c r="L12" s="604"/>
      <c r="M12" s="604"/>
      <c r="N12" s="604">
        <f>I12+K12+M12</f>
        <v>0</v>
      </c>
      <c r="O12" s="37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</row>
    <row r="13" spans="1:80" s="236" customFormat="1" ht="18" customHeight="1">
      <c r="A13" s="2"/>
      <c r="B13" s="737"/>
      <c r="C13" s="676" t="s">
        <v>401</v>
      </c>
      <c r="D13" s="663" t="s">
        <v>290</v>
      </c>
      <c r="E13" s="777" t="s">
        <v>169</v>
      </c>
      <c r="F13" s="635"/>
      <c r="G13" s="618">
        <f>F13*G11</f>
        <v>0</v>
      </c>
      <c r="H13" s="604"/>
      <c r="I13" s="604"/>
      <c r="J13" s="604"/>
      <c r="K13" s="604"/>
      <c r="L13" s="604">
        <v>0</v>
      </c>
      <c r="M13" s="604">
        <f>L13*G13</f>
        <v>0</v>
      </c>
      <c r="N13" s="604">
        <f>I13+K13+M13</f>
        <v>0</v>
      </c>
      <c r="O13" s="37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</row>
    <row r="14" spans="1:80" s="236" customFormat="1" ht="36" customHeight="1">
      <c r="A14" s="2"/>
      <c r="B14" s="736" t="s">
        <v>428</v>
      </c>
      <c r="C14" s="103" t="s">
        <v>567</v>
      </c>
      <c r="D14" s="663" t="s">
        <v>239</v>
      </c>
      <c r="E14" s="636" t="s">
        <v>144</v>
      </c>
      <c r="F14" s="636">
        <v>1</v>
      </c>
      <c r="G14" s="636">
        <f>F14*G11</f>
        <v>220</v>
      </c>
      <c r="H14" s="604">
        <v>0</v>
      </c>
      <c r="I14" s="604">
        <f>G14*H14</f>
        <v>0</v>
      </c>
      <c r="J14" s="604"/>
      <c r="K14" s="604"/>
      <c r="L14" s="604"/>
      <c r="M14" s="604"/>
      <c r="N14" s="604">
        <f>I14+K14+M14</f>
        <v>0</v>
      </c>
      <c r="O14" s="37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</row>
    <row r="15" spans="1:80" s="236" customFormat="1" ht="18" customHeight="1">
      <c r="A15" s="2"/>
      <c r="B15" s="737"/>
      <c r="C15" s="676" t="s">
        <v>402</v>
      </c>
      <c r="D15" s="663" t="s">
        <v>290</v>
      </c>
      <c r="E15" s="777" t="s">
        <v>169</v>
      </c>
      <c r="F15" s="637"/>
      <c r="G15" s="618">
        <f>F15*G11</f>
        <v>0</v>
      </c>
      <c r="H15" s="604">
        <v>0</v>
      </c>
      <c r="I15" s="604">
        <f>H15*G15</f>
        <v>0</v>
      </c>
      <c r="J15" s="604"/>
      <c r="K15" s="604"/>
      <c r="L15" s="604"/>
      <c r="M15" s="604"/>
      <c r="N15" s="604">
        <f>I15+K15+M15</f>
        <v>0</v>
      </c>
      <c r="O15" s="37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</row>
    <row r="16" spans="1:80" s="73" customFormat="1" ht="21" customHeight="1">
      <c r="A16" s="2">
        <v>2</v>
      </c>
      <c r="B16" s="736" t="s">
        <v>60</v>
      </c>
      <c r="C16" s="685" t="s">
        <v>413</v>
      </c>
      <c r="D16" s="672" t="s">
        <v>25</v>
      </c>
      <c r="E16" s="523" t="s">
        <v>141</v>
      </c>
      <c r="F16" s="529"/>
      <c r="G16" s="615">
        <f>SUM(G19:G19)</f>
        <v>15</v>
      </c>
      <c r="H16" s="604"/>
      <c r="I16" s="604"/>
      <c r="J16" s="604"/>
      <c r="K16" s="604"/>
      <c r="L16" s="604"/>
      <c r="M16" s="604"/>
      <c r="N16" s="604"/>
    </row>
    <row r="17" spans="1:80" s="74" customFormat="1" ht="18" customHeight="1">
      <c r="A17" s="2"/>
      <c r="B17" s="737"/>
      <c r="C17" s="676" t="s">
        <v>406</v>
      </c>
      <c r="D17" s="663" t="s">
        <v>25</v>
      </c>
      <c r="E17" s="618" t="s">
        <v>141</v>
      </c>
      <c r="F17" s="618">
        <v>0.34</v>
      </c>
      <c r="G17" s="618">
        <f>F17*G16</f>
        <v>5.1000000000000005</v>
      </c>
      <c r="H17" s="604"/>
      <c r="I17" s="604"/>
      <c r="J17" s="604">
        <v>0</v>
      </c>
      <c r="K17" s="604">
        <f>J17*G17</f>
        <v>0</v>
      </c>
      <c r="L17" s="604"/>
      <c r="M17" s="604"/>
      <c r="N17" s="604">
        <f>I17+K17+M17</f>
        <v>0</v>
      </c>
      <c r="O17" s="37"/>
    </row>
    <row r="18" spans="1:80" s="236" customFormat="1" ht="18" customHeight="1">
      <c r="A18" s="2"/>
      <c r="B18" s="737"/>
      <c r="C18" s="676" t="s">
        <v>401</v>
      </c>
      <c r="D18" s="663" t="s">
        <v>290</v>
      </c>
      <c r="E18" s="777" t="s">
        <v>169</v>
      </c>
      <c r="F18" s="637"/>
      <c r="G18" s="618">
        <f>F18*G16</f>
        <v>0</v>
      </c>
      <c r="H18" s="604"/>
      <c r="I18" s="604"/>
      <c r="J18" s="604"/>
      <c r="K18" s="604"/>
      <c r="L18" s="604">
        <v>0</v>
      </c>
      <c r="M18" s="604">
        <f>L18*G18</f>
        <v>0</v>
      </c>
      <c r="N18" s="604">
        <f>I18+K18+M18</f>
        <v>0</v>
      </c>
      <c r="O18" s="37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</row>
    <row r="19" spans="1:80" s="74" customFormat="1" ht="18" customHeight="1">
      <c r="A19" s="2"/>
      <c r="B19" s="738" t="s">
        <v>80</v>
      </c>
      <c r="C19" s="103" t="s">
        <v>82</v>
      </c>
      <c r="D19" s="663" t="s">
        <v>25</v>
      </c>
      <c r="E19" s="636" t="s">
        <v>141</v>
      </c>
      <c r="F19" s="636">
        <v>1</v>
      </c>
      <c r="G19" s="618">
        <v>15</v>
      </c>
      <c r="H19" s="604">
        <v>0</v>
      </c>
      <c r="I19" s="604">
        <f>G19*H19</f>
        <v>0</v>
      </c>
      <c r="J19" s="604"/>
      <c r="K19" s="604"/>
      <c r="L19" s="604"/>
      <c r="M19" s="604"/>
      <c r="N19" s="604">
        <f>I19+K19+M19</f>
        <v>0</v>
      </c>
      <c r="O19" s="37"/>
    </row>
    <row r="20" spans="1:80" s="13" customFormat="1" ht="18" customHeight="1">
      <c r="A20" s="237"/>
      <c r="B20" s="737"/>
      <c r="C20" s="686" t="s">
        <v>34</v>
      </c>
      <c r="D20" s="663" t="s">
        <v>25</v>
      </c>
      <c r="E20" s="636" t="s">
        <v>141</v>
      </c>
      <c r="F20" s="636">
        <v>1</v>
      </c>
      <c r="G20" s="618">
        <f>SUM(G19:G19)</f>
        <v>15</v>
      </c>
      <c r="H20" s="604">
        <v>0</v>
      </c>
      <c r="I20" s="604">
        <f>H20*G20</f>
        <v>0</v>
      </c>
      <c r="J20" s="604"/>
      <c r="K20" s="604"/>
      <c r="L20" s="604"/>
      <c r="M20" s="604"/>
      <c r="N20" s="604">
        <f>I20+K20+M20</f>
        <v>0</v>
      </c>
    </row>
    <row r="21" spans="1:80" s="74" customFormat="1" ht="18" customHeight="1">
      <c r="A21" s="2"/>
      <c r="B21" s="737"/>
      <c r="C21" s="676" t="s">
        <v>402</v>
      </c>
      <c r="D21" s="663" t="s">
        <v>290</v>
      </c>
      <c r="E21" s="777" t="s">
        <v>169</v>
      </c>
      <c r="F21" s="637"/>
      <c r="G21" s="618">
        <f>F21*G16</f>
        <v>0</v>
      </c>
      <c r="H21" s="604">
        <v>0</v>
      </c>
      <c r="I21" s="604">
        <f>H21*G21</f>
        <v>0</v>
      </c>
      <c r="J21" s="604"/>
      <c r="K21" s="604"/>
      <c r="L21" s="604"/>
      <c r="M21" s="604"/>
      <c r="N21" s="604">
        <f>I21+K21+M21</f>
        <v>0</v>
      </c>
      <c r="O21" s="37"/>
    </row>
    <row r="22" spans="1:80" s="108" customFormat="1" ht="20.25" customHeight="1">
      <c r="A22" s="2">
        <v>3</v>
      </c>
      <c r="B22" s="739" t="s">
        <v>64</v>
      </c>
      <c r="C22" s="687" t="s">
        <v>412</v>
      </c>
      <c r="D22" s="672" t="s">
        <v>25</v>
      </c>
      <c r="E22" s="645" t="s">
        <v>141</v>
      </c>
      <c r="F22" s="638"/>
      <c r="G22" s="639">
        <v>2</v>
      </c>
      <c r="H22" s="640"/>
      <c r="I22" s="641"/>
      <c r="J22" s="642"/>
      <c r="K22" s="641"/>
      <c r="L22" s="642"/>
      <c r="M22" s="643"/>
      <c r="N22" s="604"/>
    </row>
    <row r="23" spans="1:80" s="108" customFormat="1" ht="18" customHeight="1">
      <c r="A23" s="405"/>
      <c r="B23" s="739"/>
      <c r="C23" s="676" t="s">
        <v>406</v>
      </c>
      <c r="D23" s="663" t="s">
        <v>25</v>
      </c>
      <c r="E23" s="638" t="s">
        <v>141</v>
      </c>
      <c r="F23" s="638">
        <v>3</v>
      </c>
      <c r="G23" s="638">
        <f>G22*F23</f>
        <v>6</v>
      </c>
      <c r="H23" s="604"/>
      <c r="I23" s="604"/>
      <c r="J23" s="604">
        <v>0</v>
      </c>
      <c r="K23" s="604">
        <f>J23*G23</f>
        <v>0</v>
      </c>
      <c r="L23" s="604"/>
      <c r="M23" s="604"/>
      <c r="N23" s="604">
        <f t="shared" ref="N23:N26" si="0">I23+K23+M23</f>
        <v>0</v>
      </c>
    </row>
    <row r="24" spans="1:80" s="108" customFormat="1" ht="18" customHeight="1">
      <c r="A24" s="405"/>
      <c r="B24" s="739"/>
      <c r="C24" s="676" t="s">
        <v>313</v>
      </c>
      <c r="D24" s="663" t="s">
        <v>290</v>
      </c>
      <c r="E24" s="777" t="s">
        <v>169</v>
      </c>
      <c r="F24" s="638"/>
      <c r="G24" s="638">
        <f>G22*F24</f>
        <v>0</v>
      </c>
      <c r="H24" s="638">
        <v>0</v>
      </c>
      <c r="I24" s="604">
        <f>G24*H24</f>
        <v>0</v>
      </c>
      <c r="J24" s="638"/>
      <c r="K24" s="644"/>
      <c r="L24" s="638"/>
      <c r="M24" s="638"/>
      <c r="N24" s="604">
        <f t="shared" si="0"/>
        <v>0</v>
      </c>
    </row>
    <row r="25" spans="1:80" s="108" customFormat="1" ht="18" customHeight="1">
      <c r="A25" s="405"/>
      <c r="B25" s="739"/>
      <c r="C25" s="676" t="s">
        <v>411</v>
      </c>
      <c r="D25" s="672" t="s">
        <v>25</v>
      </c>
      <c r="E25" s="638" t="s">
        <v>141</v>
      </c>
      <c r="F25" s="638">
        <v>1</v>
      </c>
      <c r="G25" s="638">
        <f>F25*G22</f>
        <v>2</v>
      </c>
      <c r="H25" s="638">
        <v>0</v>
      </c>
      <c r="I25" s="604">
        <f>G25*H25</f>
        <v>0</v>
      </c>
      <c r="J25" s="638"/>
      <c r="K25" s="644"/>
      <c r="L25" s="638"/>
      <c r="M25" s="638"/>
      <c r="N25" s="604">
        <f t="shared" si="0"/>
        <v>0</v>
      </c>
    </row>
    <row r="26" spans="1:80" s="45" customFormat="1" ht="18" customHeight="1">
      <c r="A26" s="41"/>
      <c r="B26" s="699"/>
      <c r="C26" s="678" t="s">
        <v>313</v>
      </c>
      <c r="D26" s="663" t="s">
        <v>290</v>
      </c>
      <c r="E26" s="777" t="s">
        <v>169</v>
      </c>
      <c r="F26" s="518"/>
      <c r="G26" s="604">
        <f>F26*G22</f>
        <v>0</v>
      </c>
      <c r="H26" s="604">
        <v>0</v>
      </c>
      <c r="I26" s="604">
        <f>H26*G26</f>
        <v>0</v>
      </c>
      <c r="J26" s="604"/>
      <c r="K26" s="607"/>
      <c r="L26" s="604"/>
      <c r="M26" s="604"/>
      <c r="N26" s="604">
        <f t="shared" si="0"/>
        <v>0</v>
      </c>
      <c r="O26" s="107"/>
      <c r="P26" s="107"/>
    </row>
    <row r="27" spans="1:80" s="646" customFormat="1" ht="18" customHeight="1">
      <c r="A27" s="385"/>
      <c r="B27" s="735"/>
      <c r="C27" s="684" t="s">
        <v>294</v>
      </c>
      <c r="D27" s="675"/>
      <c r="E27" s="527"/>
      <c r="F27" s="527"/>
      <c r="G27" s="527"/>
      <c r="H27" s="527"/>
      <c r="I27" s="527"/>
      <c r="J27" s="527"/>
      <c r="K27" s="527"/>
      <c r="L27" s="527"/>
      <c r="M27" s="527"/>
      <c r="N27" s="527"/>
    </row>
    <row r="28" spans="1:80" s="74" customFormat="1" ht="21" customHeight="1">
      <c r="A28" s="2">
        <v>1</v>
      </c>
      <c r="B28" s="742" t="s">
        <v>295</v>
      </c>
      <c r="C28" s="652" t="s">
        <v>296</v>
      </c>
      <c r="D28" s="718" t="s">
        <v>239</v>
      </c>
      <c r="E28" s="633" t="s">
        <v>144</v>
      </c>
      <c r="F28" s="807"/>
      <c r="G28" s="615">
        <f>SUM(G30:G31)</f>
        <v>68</v>
      </c>
      <c r="H28" s="604"/>
      <c r="I28" s="604"/>
      <c r="J28" s="604"/>
      <c r="K28" s="604"/>
      <c r="L28" s="604"/>
      <c r="M28" s="604"/>
      <c r="N28" s="604"/>
      <c r="O28" s="37"/>
    </row>
    <row r="29" spans="1:80" s="74" customFormat="1" ht="18" customHeight="1">
      <c r="A29" s="2"/>
      <c r="B29" s="740"/>
      <c r="C29" s="676" t="s">
        <v>406</v>
      </c>
      <c r="D29" s="719" t="str">
        <f>D28</f>
        <v>გრძ.მ.</v>
      </c>
      <c r="E29" s="533" t="str">
        <f>E28</f>
        <v>l.g</v>
      </c>
      <c r="F29" s="782">
        <v>0.28000000000000003</v>
      </c>
      <c r="G29" s="618">
        <f>F29*G28</f>
        <v>19.040000000000003</v>
      </c>
      <c r="H29" s="604"/>
      <c r="I29" s="604"/>
      <c r="J29" s="604">
        <v>0</v>
      </c>
      <c r="K29" s="604">
        <f>J29*G29</f>
        <v>0</v>
      </c>
      <c r="L29" s="604"/>
      <c r="M29" s="604"/>
      <c r="N29" s="606">
        <f>I29+K29+M29</f>
        <v>0</v>
      </c>
      <c r="O29" s="37"/>
    </row>
    <row r="30" spans="1:80" s="74" customFormat="1" ht="36" customHeight="1">
      <c r="A30" s="2"/>
      <c r="B30" s="741"/>
      <c r="C30" s="688" t="s">
        <v>410</v>
      </c>
      <c r="D30" s="719" t="s">
        <v>239</v>
      </c>
      <c r="E30" s="533" t="str">
        <f>E29</f>
        <v>l.g</v>
      </c>
      <c r="F30" s="808">
        <v>1</v>
      </c>
      <c r="G30" s="618">
        <v>52</v>
      </c>
      <c r="H30" s="604">
        <v>0</v>
      </c>
      <c r="I30" s="604">
        <f t="shared" ref="I30:I32" si="1">H30*G30</f>
        <v>0</v>
      </c>
      <c r="J30" s="604"/>
      <c r="K30" s="604"/>
      <c r="L30" s="604"/>
      <c r="M30" s="604"/>
      <c r="N30" s="606">
        <f t="shared" ref="N30:N32" si="2">I30+K30+M30</f>
        <v>0</v>
      </c>
      <c r="O30" s="37"/>
    </row>
    <row r="31" spans="1:80" s="74" customFormat="1" ht="36" customHeight="1">
      <c r="A31" s="2"/>
      <c r="B31" s="741"/>
      <c r="C31" s="688" t="s">
        <v>409</v>
      </c>
      <c r="D31" s="719" t="s">
        <v>239</v>
      </c>
      <c r="E31" s="533" t="str">
        <f t="shared" ref="E31" si="3">E30</f>
        <v>l.g</v>
      </c>
      <c r="F31" s="808">
        <v>1</v>
      </c>
      <c r="G31" s="618">
        <v>16</v>
      </c>
      <c r="H31" s="604">
        <v>0</v>
      </c>
      <c r="I31" s="604">
        <f t="shared" si="1"/>
        <v>0</v>
      </c>
      <c r="J31" s="604"/>
      <c r="K31" s="604"/>
      <c r="L31" s="604"/>
      <c r="M31" s="604"/>
      <c r="N31" s="606">
        <f t="shared" si="2"/>
        <v>0</v>
      </c>
      <c r="O31" s="37"/>
    </row>
    <row r="32" spans="1:80" s="74" customFormat="1" ht="18" customHeight="1">
      <c r="A32" s="2"/>
      <c r="B32" s="740"/>
      <c r="C32" s="676" t="s">
        <v>402</v>
      </c>
      <c r="D32" s="720" t="s">
        <v>290</v>
      </c>
      <c r="E32" s="533" t="s">
        <v>169</v>
      </c>
      <c r="F32" s="787"/>
      <c r="G32" s="618">
        <f>F32*G28</f>
        <v>0</v>
      </c>
      <c r="H32" s="604">
        <v>0</v>
      </c>
      <c r="I32" s="604">
        <f t="shared" si="1"/>
        <v>0</v>
      </c>
      <c r="J32" s="604"/>
      <c r="K32" s="604"/>
      <c r="L32" s="604"/>
      <c r="M32" s="604"/>
      <c r="N32" s="606">
        <f t="shared" si="2"/>
        <v>0</v>
      </c>
      <c r="O32" s="37"/>
    </row>
    <row r="33" spans="1:16" s="17" customFormat="1" ht="36" customHeight="1">
      <c r="A33" s="21">
        <f>A28+1</f>
        <v>2</v>
      </c>
      <c r="B33" s="722" t="s">
        <v>238</v>
      </c>
      <c r="C33" s="404" t="s">
        <v>408</v>
      </c>
      <c r="D33" s="718" t="s">
        <v>239</v>
      </c>
      <c r="E33" s="633" t="s">
        <v>144</v>
      </c>
      <c r="F33" s="633"/>
      <c r="G33" s="615">
        <v>68</v>
      </c>
      <c r="H33" s="615"/>
      <c r="I33" s="604"/>
      <c r="J33" s="604"/>
      <c r="K33" s="604"/>
      <c r="L33" s="604"/>
      <c r="M33" s="604"/>
      <c r="N33" s="606"/>
      <c r="O33" s="16"/>
      <c r="P33" s="22"/>
    </row>
    <row r="34" spans="1:16" s="13" customFormat="1" ht="18" customHeight="1">
      <c r="A34" s="21"/>
      <c r="B34" s="743" t="s">
        <v>428</v>
      </c>
      <c r="C34" s="676" t="s">
        <v>406</v>
      </c>
      <c r="D34" s="719" t="str">
        <f>D33</f>
        <v>გრძ.მ.</v>
      </c>
      <c r="E34" s="533" t="str">
        <f>E33</f>
        <v>l.g</v>
      </c>
      <c r="F34" s="809">
        <v>1</v>
      </c>
      <c r="G34" s="618">
        <f>F34*G33</f>
        <v>68</v>
      </c>
      <c r="H34" s="604"/>
      <c r="I34" s="604"/>
      <c r="J34" s="604">
        <v>0</v>
      </c>
      <c r="K34" s="604">
        <f>J34*G34</f>
        <v>0</v>
      </c>
      <c r="L34" s="604"/>
      <c r="M34" s="604"/>
      <c r="N34" s="606">
        <f>I34+K34+M34</f>
        <v>0</v>
      </c>
      <c r="O34" s="23"/>
      <c r="P34" s="23"/>
    </row>
    <row r="35" spans="1:16" s="13" customFormat="1" ht="18" customHeight="1">
      <c r="A35" s="21"/>
      <c r="B35" s="740" t="s">
        <v>240</v>
      </c>
      <c r="C35" s="486" t="s">
        <v>268</v>
      </c>
      <c r="D35" s="721" t="s">
        <v>239</v>
      </c>
      <c r="E35" s="444" t="s">
        <v>144</v>
      </c>
      <c r="F35" s="810">
        <v>1</v>
      </c>
      <c r="G35" s="618">
        <f>G28</f>
        <v>68</v>
      </c>
      <c r="H35" s="604">
        <v>0</v>
      </c>
      <c r="I35" s="604">
        <f>H35*G35</f>
        <v>0</v>
      </c>
      <c r="J35" s="604"/>
      <c r="K35" s="604"/>
      <c r="L35" s="604"/>
      <c r="M35" s="604"/>
      <c r="N35" s="606">
        <f>I35+K35+M35</f>
        <v>0</v>
      </c>
      <c r="O35" s="23"/>
      <c r="P35" s="23"/>
    </row>
    <row r="36" spans="1:16" s="13" customFormat="1" ht="18" customHeight="1">
      <c r="A36" s="21"/>
      <c r="B36" s="744"/>
      <c r="C36" s="676" t="s">
        <v>313</v>
      </c>
      <c r="D36" s="719" t="s">
        <v>290</v>
      </c>
      <c r="E36" s="533" t="s">
        <v>169</v>
      </c>
      <c r="F36" s="444"/>
      <c r="G36" s="618">
        <f>F36*G33</f>
        <v>0</v>
      </c>
      <c r="H36" s="604">
        <v>0</v>
      </c>
      <c r="I36" s="604">
        <f>H36*G36</f>
        <v>0</v>
      </c>
      <c r="J36" s="604"/>
      <c r="K36" s="604"/>
      <c r="L36" s="604"/>
      <c r="M36" s="604"/>
      <c r="N36" s="606">
        <f>I36+K36+M36</f>
        <v>0</v>
      </c>
      <c r="O36" s="23"/>
      <c r="P36" s="23"/>
    </row>
    <row r="37" spans="1:16" s="74" customFormat="1" ht="20.25" customHeight="1">
      <c r="A37" s="2">
        <f>A33+1</f>
        <v>3</v>
      </c>
      <c r="B37" s="745" t="s">
        <v>297</v>
      </c>
      <c r="C37" s="404" t="s">
        <v>298</v>
      </c>
      <c r="D37" s="672" t="s">
        <v>25</v>
      </c>
      <c r="E37" s="645" t="s">
        <v>141</v>
      </c>
      <c r="F37" s="811"/>
      <c r="G37" s="639">
        <f>SUM(G40:G40)</f>
        <v>1</v>
      </c>
      <c r="H37" s="640"/>
      <c r="I37" s="604"/>
      <c r="J37" s="604"/>
      <c r="K37" s="604"/>
      <c r="L37" s="604"/>
      <c r="M37" s="604"/>
      <c r="N37" s="604"/>
      <c r="O37" s="37"/>
    </row>
    <row r="38" spans="1:16" s="74" customFormat="1" ht="18" customHeight="1">
      <c r="A38" s="2"/>
      <c r="B38" s="745"/>
      <c r="C38" s="689" t="s">
        <v>405</v>
      </c>
      <c r="D38" s="663" t="s">
        <v>25</v>
      </c>
      <c r="E38" s="638" t="s">
        <v>141</v>
      </c>
      <c r="F38" s="811">
        <v>2</v>
      </c>
      <c r="G38" s="643">
        <f>G37*F38</f>
        <v>2</v>
      </c>
      <c r="H38" s="643"/>
      <c r="I38" s="604"/>
      <c r="J38" s="604">
        <v>0</v>
      </c>
      <c r="K38" s="604">
        <f>J38*G38</f>
        <v>0</v>
      </c>
      <c r="L38" s="604"/>
      <c r="M38" s="604"/>
      <c r="N38" s="606">
        <f>I38+K38+M38</f>
        <v>0</v>
      </c>
      <c r="O38" s="37"/>
    </row>
    <row r="39" spans="1:16" s="74" customFormat="1" ht="18" customHeight="1">
      <c r="A39" s="2"/>
      <c r="B39" s="745"/>
      <c r="C39" s="676" t="s">
        <v>313</v>
      </c>
      <c r="D39" s="733" t="s">
        <v>290</v>
      </c>
      <c r="E39" s="533" t="s">
        <v>169</v>
      </c>
      <c r="F39" s="811"/>
      <c r="G39" s="643">
        <f>G37*F39</f>
        <v>0</v>
      </c>
      <c r="H39" s="604">
        <v>0</v>
      </c>
      <c r="I39" s="604">
        <f t="shared" ref="I39:I40" si="4">H39*G39</f>
        <v>0</v>
      </c>
      <c r="J39" s="604"/>
      <c r="K39" s="604"/>
      <c r="L39" s="604"/>
      <c r="M39" s="604"/>
      <c r="N39" s="606">
        <f t="shared" ref="N39:N40" si="5">I39+K39+M39</f>
        <v>0</v>
      </c>
      <c r="O39" s="37"/>
    </row>
    <row r="40" spans="1:16" s="74" customFormat="1" ht="18" customHeight="1">
      <c r="A40" s="2"/>
      <c r="B40" s="746"/>
      <c r="C40" s="103" t="s">
        <v>299</v>
      </c>
      <c r="D40" s="733" t="s">
        <v>25</v>
      </c>
      <c r="E40" s="638" t="s">
        <v>141</v>
      </c>
      <c r="F40" s="811">
        <v>1</v>
      </c>
      <c r="G40" s="643">
        <v>1</v>
      </c>
      <c r="H40" s="643">
        <v>0</v>
      </c>
      <c r="I40" s="604">
        <f t="shared" si="4"/>
        <v>0</v>
      </c>
      <c r="J40" s="604"/>
      <c r="K40" s="604"/>
      <c r="L40" s="604"/>
      <c r="M40" s="604"/>
      <c r="N40" s="606">
        <f t="shared" si="5"/>
        <v>0</v>
      </c>
      <c r="O40" s="37"/>
    </row>
    <row r="41" spans="1:16" s="74" customFormat="1" ht="36" customHeight="1">
      <c r="A41" s="2">
        <f>A37+1</f>
        <v>4</v>
      </c>
      <c r="B41" s="745" t="s">
        <v>300</v>
      </c>
      <c r="C41" s="690" t="s">
        <v>407</v>
      </c>
      <c r="D41" s="672" t="s">
        <v>25</v>
      </c>
      <c r="E41" s="645" t="s">
        <v>141</v>
      </c>
      <c r="F41" s="811"/>
      <c r="G41" s="639">
        <v>2</v>
      </c>
      <c r="H41" s="640"/>
      <c r="I41" s="604"/>
      <c r="J41" s="604"/>
      <c r="K41" s="604"/>
      <c r="L41" s="604"/>
      <c r="M41" s="604"/>
      <c r="N41" s="606"/>
      <c r="O41" s="37"/>
    </row>
    <row r="42" spans="1:16" s="74" customFormat="1" ht="18" customHeight="1">
      <c r="A42" s="2"/>
      <c r="B42" s="745"/>
      <c r="C42" s="689" t="s">
        <v>405</v>
      </c>
      <c r="D42" s="663" t="s">
        <v>25</v>
      </c>
      <c r="E42" s="638" t="s">
        <v>141</v>
      </c>
      <c r="F42" s="811">
        <v>2</v>
      </c>
      <c r="G42" s="643">
        <f>G41*F42</f>
        <v>4</v>
      </c>
      <c r="H42" s="604"/>
      <c r="I42" s="604"/>
      <c r="J42" s="604">
        <v>0</v>
      </c>
      <c r="K42" s="604">
        <f>J42*G42</f>
        <v>0</v>
      </c>
      <c r="L42" s="604"/>
      <c r="M42" s="604"/>
      <c r="N42" s="606">
        <f>I42+K42+M42</f>
        <v>0</v>
      </c>
      <c r="O42" s="37"/>
    </row>
    <row r="43" spans="1:16" s="74" customFormat="1" ht="18" customHeight="1">
      <c r="A43" s="2"/>
      <c r="B43" s="745"/>
      <c r="C43" s="676" t="s">
        <v>313</v>
      </c>
      <c r="D43" s="733" t="s">
        <v>290</v>
      </c>
      <c r="E43" s="533" t="s">
        <v>169</v>
      </c>
      <c r="F43" s="811"/>
      <c r="G43" s="643">
        <f>G41*F43</f>
        <v>0</v>
      </c>
      <c r="H43" s="604">
        <v>0</v>
      </c>
      <c r="I43" s="604">
        <f t="shared" ref="I43:I44" si="6">H43*G43</f>
        <v>0</v>
      </c>
      <c r="J43" s="604"/>
      <c r="K43" s="604"/>
      <c r="L43" s="604"/>
      <c r="M43" s="604"/>
      <c r="N43" s="606">
        <f t="shared" ref="N43:N44" si="7">I43+K43+M43</f>
        <v>0</v>
      </c>
      <c r="O43" s="37"/>
    </row>
    <row r="44" spans="1:16" s="74" customFormat="1" ht="18" customHeight="1">
      <c r="A44" s="2"/>
      <c r="B44" s="746"/>
      <c r="C44" s="691" t="str">
        <f>C41</f>
        <v>სამისამართო სახანძრო საგანგაშო ღილაკი</v>
      </c>
      <c r="D44" s="663" t="s">
        <v>25</v>
      </c>
      <c r="E44" s="638" t="s">
        <v>141</v>
      </c>
      <c r="F44" s="811">
        <v>1</v>
      </c>
      <c r="G44" s="643">
        <f>G41*F44</f>
        <v>2</v>
      </c>
      <c r="H44" s="643"/>
      <c r="I44" s="604">
        <f t="shared" si="6"/>
        <v>0</v>
      </c>
      <c r="J44" s="604"/>
      <c r="K44" s="604"/>
      <c r="L44" s="604"/>
      <c r="M44" s="604"/>
      <c r="N44" s="606">
        <f t="shared" si="7"/>
        <v>0</v>
      </c>
      <c r="O44" s="37"/>
    </row>
    <row r="45" spans="1:16" s="74" customFormat="1" ht="36" customHeight="1">
      <c r="A45" s="2">
        <f>A41+1</f>
        <v>5</v>
      </c>
      <c r="B45" s="747" t="s">
        <v>64</v>
      </c>
      <c r="C45" s="404" t="s">
        <v>301</v>
      </c>
      <c r="D45" s="672" t="s">
        <v>25</v>
      </c>
      <c r="E45" s="645" t="s">
        <v>141</v>
      </c>
      <c r="F45" s="812"/>
      <c r="G45" s="639">
        <f>SUM(G48:G48)</f>
        <v>2</v>
      </c>
      <c r="H45" s="640"/>
      <c r="I45" s="604"/>
      <c r="J45" s="604"/>
      <c r="K45" s="604"/>
      <c r="L45" s="604"/>
      <c r="M45" s="604"/>
      <c r="N45" s="604"/>
      <c r="O45" s="37"/>
    </row>
    <row r="46" spans="1:16" s="74" customFormat="1" ht="18" customHeight="1">
      <c r="A46" s="2"/>
      <c r="B46" s="747"/>
      <c r="C46" s="692" t="s">
        <v>405</v>
      </c>
      <c r="D46" s="663" t="s">
        <v>25</v>
      </c>
      <c r="E46" s="638" t="s">
        <v>141</v>
      </c>
      <c r="F46" s="812">
        <v>3</v>
      </c>
      <c r="G46" s="638">
        <f>G45*F46</f>
        <v>6</v>
      </c>
      <c r="H46" s="604"/>
      <c r="I46" s="604"/>
      <c r="J46" s="604">
        <v>0</v>
      </c>
      <c r="K46" s="604">
        <f>J46*G46</f>
        <v>0</v>
      </c>
      <c r="L46" s="604"/>
      <c r="M46" s="604"/>
      <c r="N46" s="606">
        <f>I46+K46+M46</f>
        <v>0</v>
      </c>
      <c r="O46" s="37"/>
    </row>
    <row r="47" spans="1:16" s="74" customFormat="1" ht="18" customHeight="1">
      <c r="A47" s="2"/>
      <c r="B47" s="747"/>
      <c r="C47" s="676" t="s">
        <v>313</v>
      </c>
      <c r="D47" s="734" t="s">
        <v>290</v>
      </c>
      <c r="E47" s="533" t="s">
        <v>169</v>
      </c>
      <c r="F47" s="812"/>
      <c r="G47" s="638">
        <f>G45*F47</f>
        <v>0</v>
      </c>
      <c r="H47" s="604">
        <v>0</v>
      </c>
      <c r="I47" s="604">
        <f t="shared" ref="I47:I48" si="8">H47*G47</f>
        <v>0</v>
      </c>
      <c r="J47" s="604"/>
      <c r="K47" s="604"/>
      <c r="L47" s="604"/>
      <c r="M47" s="604"/>
      <c r="N47" s="606">
        <f t="shared" ref="N47:N48" si="9">I47+K47+M47</f>
        <v>0</v>
      </c>
      <c r="O47" s="37"/>
    </row>
    <row r="48" spans="1:16" s="74" customFormat="1" ht="36" customHeight="1">
      <c r="A48" s="2"/>
      <c r="B48" s="740" t="s">
        <v>302</v>
      </c>
      <c r="C48" s="693" t="str">
        <f>C45</f>
        <v>სახანძრო სირენა სტრობით, კვება მარყუჟიდან</v>
      </c>
      <c r="D48" s="663" t="s">
        <v>25</v>
      </c>
      <c r="E48" s="638" t="s">
        <v>141</v>
      </c>
      <c r="F48" s="812">
        <v>1</v>
      </c>
      <c r="G48" s="638">
        <v>2</v>
      </c>
      <c r="H48" s="638"/>
      <c r="I48" s="604">
        <f t="shared" si="8"/>
        <v>0</v>
      </c>
      <c r="J48" s="604"/>
      <c r="K48" s="604"/>
      <c r="L48" s="604"/>
      <c r="M48" s="604"/>
      <c r="N48" s="606">
        <f t="shared" si="9"/>
        <v>0</v>
      </c>
      <c r="O48" s="37"/>
    </row>
    <row r="49" spans="1:17" s="36" customFormat="1" ht="15" customHeight="1" thickBot="1">
      <c r="B49" s="748"/>
      <c r="C49" s="694"/>
      <c r="D49" s="55"/>
      <c r="E49" s="528"/>
      <c r="F49" s="528"/>
      <c r="G49" s="528"/>
      <c r="H49" s="813"/>
      <c r="I49" s="814"/>
      <c r="J49" s="814"/>
      <c r="K49" s="814"/>
      <c r="L49" s="814"/>
      <c r="M49" s="814"/>
      <c r="N49" s="815"/>
    </row>
    <row r="50" spans="1:17" s="17" customFormat="1" ht="18" customHeight="1">
      <c r="A50" s="360"/>
      <c r="B50" s="749"/>
      <c r="C50" s="680" t="s">
        <v>395</v>
      </c>
      <c r="D50" s="361"/>
      <c r="E50" s="519"/>
      <c r="F50" s="519"/>
      <c r="G50" s="519"/>
      <c r="H50" s="519"/>
      <c r="I50" s="816">
        <f>SUM(I11:I49)</f>
        <v>0</v>
      </c>
      <c r="J50" s="816"/>
      <c r="K50" s="816">
        <f>SUM(K11:K49)</f>
        <v>0</v>
      </c>
      <c r="L50" s="816"/>
      <c r="M50" s="816">
        <f>SUM(M11:M49)</f>
        <v>0</v>
      </c>
      <c r="N50" s="816">
        <f>SUM(N11:N49)</f>
        <v>0</v>
      </c>
      <c r="O50" s="144"/>
      <c r="P50" s="22"/>
      <c r="Q50" s="16"/>
    </row>
    <row r="51" spans="1:17" s="13" customFormat="1">
      <c r="A51" s="21"/>
      <c r="B51" s="740"/>
      <c r="C51" s="663" t="s">
        <v>396</v>
      </c>
      <c r="D51" s="10">
        <v>0.03</v>
      </c>
      <c r="E51" s="817"/>
      <c r="F51" s="533"/>
      <c r="G51" s="818"/>
      <c r="H51" s="516"/>
      <c r="I51" s="819"/>
      <c r="J51" s="819"/>
      <c r="K51" s="819"/>
      <c r="L51" s="819"/>
      <c r="M51" s="819"/>
      <c r="N51" s="820">
        <f>I50*D51</f>
        <v>0</v>
      </c>
      <c r="O51" s="98"/>
    </row>
    <row r="52" spans="1:17" s="17" customFormat="1" ht="18" customHeight="1">
      <c r="A52" s="21"/>
      <c r="B52" s="740"/>
      <c r="C52" s="672" t="s">
        <v>395</v>
      </c>
      <c r="D52" s="11"/>
      <c r="E52" s="821"/>
      <c r="F52" s="533"/>
      <c r="G52" s="523"/>
      <c r="H52" s="523"/>
      <c r="I52" s="822"/>
      <c r="J52" s="822"/>
      <c r="K52" s="822"/>
      <c r="L52" s="822"/>
      <c r="M52" s="822"/>
      <c r="N52" s="820">
        <f>SUM(N50:N51)</f>
        <v>0</v>
      </c>
      <c r="O52" s="97"/>
    </row>
    <row r="53" spans="1:17" s="64" customFormat="1" ht="18" customHeight="1">
      <c r="A53" s="104"/>
      <c r="B53" s="750"/>
      <c r="C53" s="681" t="s">
        <v>404</v>
      </c>
      <c r="D53" s="114">
        <v>0.08</v>
      </c>
      <c r="E53" s="823"/>
      <c r="F53" s="824"/>
      <c r="G53" s="825"/>
      <c r="H53" s="520"/>
      <c r="I53" s="826"/>
      <c r="J53" s="826"/>
      <c r="K53" s="826"/>
      <c r="L53" s="826"/>
      <c r="M53" s="826"/>
      <c r="N53" s="820">
        <f>N52*D53</f>
        <v>0</v>
      </c>
    </row>
    <row r="54" spans="1:17" s="64" customFormat="1" ht="18" customHeight="1">
      <c r="A54" s="104"/>
      <c r="B54" s="750"/>
      <c r="C54" s="682" t="s">
        <v>395</v>
      </c>
      <c r="D54" s="30"/>
      <c r="E54" s="611"/>
      <c r="F54" s="824"/>
      <c r="G54" s="520"/>
      <c r="H54" s="520"/>
      <c r="I54" s="826"/>
      <c r="J54" s="826"/>
      <c r="K54" s="826"/>
      <c r="L54" s="826"/>
      <c r="M54" s="826"/>
      <c r="N54" s="827">
        <f>SUM(N52:N53)</f>
        <v>0</v>
      </c>
    </row>
    <row r="55" spans="1:17" s="64" customFormat="1" ht="18" customHeight="1">
      <c r="A55" s="104"/>
      <c r="B55" s="750"/>
      <c r="C55" s="663" t="s">
        <v>398</v>
      </c>
      <c r="D55" s="114">
        <v>0.08</v>
      </c>
      <c r="E55" s="823"/>
      <c r="F55" s="824"/>
      <c r="G55" s="825"/>
      <c r="H55" s="520"/>
      <c r="I55" s="826"/>
      <c r="J55" s="826"/>
      <c r="K55" s="826"/>
      <c r="L55" s="826"/>
      <c r="M55" s="826"/>
      <c r="N55" s="827">
        <f>N54*D55</f>
        <v>0</v>
      </c>
    </row>
    <row r="56" spans="1:17" s="101" customFormat="1" ht="21" customHeight="1" thickBot="1">
      <c r="A56" s="366"/>
      <c r="B56" s="426"/>
      <c r="C56" s="683" t="s">
        <v>395</v>
      </c>
      <c r="D56" s="367"/>
      <c r="E56" s="522"/>
      <c r="F56" s="629"/>
      <c r="G56" s="629"/>
      <c r="H56" s="522"/>
      <c r="I56" s="630"/>
      <c r="J56" s="630"/>
      <c r="K56" s="630"/>
      <c r="L56" s="630"/>
      <c r="M56" s="630"/>
      <c r="N56" s="631">
        <f>SUM(N54:N55)</f>
        <v>0</v>
      </c>
      <c r="O56" s="146"/>
    </row>
    <row r="57" spans="1:17" s="4" customFormat="1">
      <c r="A57" s="99"/>
      <c r="B57" s="584"/>
      <c r="D57" s="18"/>
      <c r="E57" s="162"/>
      <c r="F57" s="162"/>
      <c r="G57" s="162"/>
      <c r="H57" s="162"/>
      <c r="I57" s="162"/>
      <c r="J57" s="225"/>
      <c r="K57" s="248"/>
      <c r="L57" s="225"/>
      <c r="M57" s="162"/>
      <c r="N57" s="225"/>
    </row>
    <row r="58" spans="1:17" s="4" customFormat="1" ht="13.5" customHeight="1">
      <c r="A58" s="99"/>
      <c r="B58" s="584"/>
      <c r="D58" s="18"/>
      <c r="E58" s="162"/>
      <c r="F58" s="162"/>
      <c r="G58" s="162"/>
      <c r="H58" s="162"/>
      <c r="I58" s="162"/>
      <c r="J58" s="162"/>
      <c r="K58" s="162"/>
      <c r="L58" s="225"/>
      <c r="M58" s="162"/>
      <c r="N58" s="162"/>
      <c r="O58" s="238"/>
    </row>
    <row r="59" spans="1:17" s="37" customFormat="1" ht="18" customHeight="1">
      <c r="A59" s="31"/>
      <c r="B59" s="356"/>
      <c r="C59" s="189"/>
      <c r="E59" s="192"/>
      <c r="F59" s="192"/>
      <c r="G59" s="192"/>
      <c r="H59" s="162"/>
      <c r="I59" s="162"/>
      <c r="J59" s="162"/>
      <c r="K59" s="192"/>
      <c r="L59" s="192"/>
      <c r="M59" s="192"/>
      <c r="N59" s="193"/>
    </row>
    <row r="60" spans="1:17" s="239" customFormat="1" ht="13.8">
      <c r="B60" s="585"/>
      <c r="C60" s="240"/>
      <c r="D60" s="240"/>
      <c r="E60" s="249"/>
      <c r="F60" s="249"/>
      <c r="G60" s="249"/>
      <c r="H60" s="250"/>
      <c r="I60" s="250"/>
      <c r="J60" s="251"/>
      <c r="K60" s="250"/>
      <c r="L60" s="251"/>
      <c r="M60" s="250"/>
      <c r="N60" s="249"/>
      <c r="O60" s="240"/>
      <c r="P60" s="240"/>
      <c r="Q60" s="240"/>
    </row>
    <row r="61" spans="1:17" s="239" customFormat="1" ht="13.8">
      <c r="B61" s="585"/>
      <c r="C61" s="240"/>
      <c r="D61" s="240"/>
      <c r="E61" s="249"/>
      <c r="F61" s="249"/>
      <c r="G61" s="249"/>
      <c r="H61" s="250"/>
      <c r="I61" s="250"/>
      <c r="J61" s="251"/>
      <c r="K61" s="250"/>
      <c r="L61" s="251"/>
      <c r="M61" s="250"/>
      <c r="N61" s="249"/>
      <c r="O61" s="240"/>
      <c r="P61" s="240"/>
      <c r="Q61" s="240"/>
    </row>
    <row r="62" spans="1:17" s="239" customFormat="1" ht="13.8">
      <c r="B62" s="585"/>
      <c r="C62" s="240"/>
      <c r="D62" s="240"/>
      <c r="E62" s="249"/>
      <c r="F62" s="249"/>
      <c r="G62" s="249"/>
      <c r="H62" s="250"/>
      <c r="I62" s="250"/>
      <c r="J62" s="251"/>
      <c r="K62" s="250"/>
      <c r="L62" s="251"/>
      <c r="M62" s="250"/>
      <c r="N62" s="249"/>
      <c r="O62" s="240"/>
      <c r="P62" s="240"/>
      <c r="Q62" s="240"/>
    </row>
    <row r="63" spans="1:17" s="239" customFormat="1" ht="13.8">
      <c r="B63" s="585"/>
      <c r="C63" s="240"/>
      <c r="D63" s="240"/>
      <c r="E63" s="249"/>
      <c r="F63" s="249"/>
      <c r="G63" s="249"/>
      <c r="H63" s="250"/>
      <c r="I63" s="250"/>
      <c r="J63" s="251"/>
      <c r="K63" s="250"/>
      <c r="L63" s="251"/>
      <c r="M63" s="250"/>
      <c r="N63" s="249"/>
      <c r="O63" s="240"/>
      <c r="P63" s="240"/>
      <c r="Q63" s="240"/>
    </row>
    <row r="64" spans="1:17" s="239" customFormat="1" ht="13.8">
      <c r="B64" s="585"/>
      <c r="C64" s="240"/>
      <c r="D64" s="240"/>
      <c r="E64" s="249"/>
      <c r="F64" s="249"/>
      <c r="G64" s="249"/>
      <c r="H64" s="250"/>
      <c r="I64" s="250"/>
      <c r="J64" s="251"/>
      <c r="K64" s="250"/>
      <c r="L64" s="251"/>
      <c r="M64" s="250"/>
      <c r="N64" s="249"/>
      <c r="O64" s="240"/>
      <c r="P64" s="240"/>
      <c r="Q64" s="240"/>
    </row>
    <row r="65" spans="2:17" s="239" customFormat="1" ht="13.8">
      <c r="B65" s="585"/>
      <c r="C65" s="240"/>
      <c r="D65" s="240"/>
      <c r="E65" s="249"/>
      <c r="F65" s="249"/>
      <c r="G65" s="249"/>
      <c r="H65" s="250"/>
      <c r="I65" s="250"/>
      <c r="J65" s="251"/>
      <c r="K65" s="250"/>
      <c r="L65" s="251"/>
      <c r="M65" s="250"/>
      <c r="N65" s="249"/>
      <c r="O65" s="240"/>
      <c r="P65" s="240"/>
      <c r="Q65" s="240"/>
    </row>
    <row r="66" spans="2:17" s="239" customFormat="1" ht="13.8">
      <c r="B66" s="585"/>
      <c r="C66" s="240"/>
      <c r="D66" s="240"/>
      <c r="E66" s="249"/>
      <c r="F66" s="249"/>
      <c r="G66" s="249"/>
      <c r="H66" s="250"/>
      <c r="I66" s="250"/>
      <c r="J66" s="251"/>
      <c r="K66" s="250"/>
      <c r="L66" s="251"/>
      <c r="M66" s="250"/>
      <c r="N66" s="249"/>
      <c r="O66" s="240"/>
      <c r="P66" s="240"/>
      <c r="Q66" s="240"/>
    </row>
    <row r="67" spans="2:17" s="239" customFormat="1" ht="13.8">
      <c r="B67" s="585"/>
      <c r="C67" s="240"/>
      <c r="D67" s="240"/>
      <c r="E67" s="249"/>
      <c r="F67" s="249"/>
      <c r="G67" s="249"/>
      <c r="H67" s="250"/>
      <c r="I67" s="250"/>
      <c r="J67" s="251"/>
      <c r="K67" s="250"/>
      <c r="L67" s="251"/>
      <c r="M67" s="250"/>
      <c r="N67" s="249"/>
      <c r="O67" s="240"/>
      <c r="P67" s="240"/>
      <c r="Q67" s="240"/>
    </row>
    <row r="68" spans="2:17" s="239" customFormat="1" ht="13.8">
      <c r="B68" s="585"/>
      <c r="C68" s="240"/>
      <c r="D68" s="240"/>
      <c r="E68" s="249"/>
      <c r="F68" s="249"/>
      <c r="G68" s="249"/>
      <c r="H68" s="250"/>
      <c r="I68" s="250"/>
      <c r="J68" s="251"/>
      <c r="K68" s="250"/>
      <c r="L68" s="251"/>
      <c r="M68" s="250"/>
      <c r="N68" s="249"/>
      <c r="O68" s="240"/>
      <c r="P68" s="240"/>
      <c r="Q68" s="240"/>
    </row>
    <row r="69" spans="2:17" s="239" customFormat="1" ht="13.8">
      <c r="B69" s="585"/>
      <c r="C69" s="240"/>
      <c r="D69" s="240"/>
      <c r="E69" s="249"/>
      <c r="F69" s="249"/>
      <c r="G69" s="249"/>
      <c r="H69" s="250"/>
      <c r="I69" s="250"/>
      <c r="J69" s="251"/>
      <c r="K69" s="250"/>
      <c r="L69" s="251"/>
      <c r="M69" s="250"/>
      <c r="N69" s="249"/>
      <c r="O69" s="240"/>
      <c r="P69" s="240"/>
      <c r="Q69" s="240"/>
    </row>
    <row r="70" spans="2:17" s="239" customFormat="1" ht="13.8">
      <c r="B70" s="585"/>
      <c r="C70" s="240"/>
      <c r="D70" s="240"/>
      <c r="E70" s="249"/>
      <c r="F70" s="249"/>
      <c r="G70" s="249"/>
      <c r="H70" s="250"/>
      <c r="I70" s="250"/>
      <c r="J70" s="251"/>
      <c r="K70" s="250"/>
      <c r="L70" s="251"/>
      <c r="M70" s="250"/>
      <c r="N70" s="249"/>
      <c r="O70" s="240"/>
      <c r="P70" s="240"/>
      <c r="Q70" s="240"/>
    </row>
    <row r="71" spans="2:17" s="239" customFormat="1" ht="13.8">
      <c r="B71" s="585"/>
      <c r="C71" s="240"/>
      <c r="D71" s="240"/>
      <c r="E71" s="249"/>
      <c r="F71" s="249"/>
      <c r="G71" s="249"/>
      <c r="H71" s="250"/>
      <c r="I71" s="250"/>
      <c r="J71" s="251"/>
      <c r="K71" s="250"/>
      <c r="L71" s="251"/>
      <c r="M71" s="250"/>
      <c r="N71" s="249"/>
      <c r="O71" s="240"/>
      <c r="P71" s="240"/>
      <c r="Q71" s="240"/>
    </row>
    <row r="72" spans="2:17" s="239" customFormat="1" ht="13.8">
      <c r="B72" s="585"/>
      <c r="C72" s="240"/>
      <c r="D72" s="240"/>
      <c r="E72" s="249"/>
      <c r="F72" s="249"/>
      <c r="G72" s="249"/>
      <c r="H72" s="250"/>
      <c r="I72" s="250"/>
      <c r="J72" s="251"/>
      <c r="K72" s="250"/>
      <c r="L72" s="251"/>
      <c r="M72" s="250"/>
      <c r="N72" s="249"/>
      <c r="O72" s="240"/>
      <c r="P72" s="240"/>
      <c r="Q72" s="240"/>
    </row>
    <row r="73" spans="2:17" s="239" customFormat="1" ht="13.8">
      <c r="B73" s="585"/>
      <c r="C73" s="240"/>
      <c r="D73" s="240"/>
      <c r="E73" s="249"/>
      <c r="F73" s="249"/>
      <c r="G73" s="249"/>
      <c r="H73" s="250"/>
      <c r="I73" s="250"/>
      <c r="J73" s="251"/>
      <c r="K73" s="250"/>
      <c r="L73" s="251"/>
      <c r="M73" s="250"/>
      <c r="N73" s="249"/>
      <c r="O73" s="240"/>
      <c r="P73" s="240"/>
      <c r="Q73" s="240"/>
    </row>
    <row r="74" spans="2:17" s="239" customFormat="1" ht="13.8">
      <c r="B74" s="585"/>
      <c r="C74" s="240"/>
      <c r="D74" s="240"/>
      <c r="E74" s="249"/>
      <c r="F74" s="249"/>
      <c r="G74" s="249"/>
      <c r="H74" s="250"/>
      <c r="I74" s="250"/>
      <c r="J74" s="251"/>
      <c r="K74" s="250"/>
      <c r="L74" s="251"/>
      <c r="M74" s="250"/>
      <c r="N74" s="249"/>
      <c r="O74" s="240"/>
      <c r="P74" s="240"/>
      <c r="Q74" s="240"/>
    </row>
    <row r="75" spans="2:17" s="239" customFormat="1" ht="13.8">
      <c r="B75" s="585"/>
      <c r="C75" s="240"/>
      <c r="D75" s="240"/>
      <c r="E75" s="249"/>
      <c r="F75" s="249"/>
      <c r="G75" s="249"/>
      <c r="H75" s="250"/>
      <c r="I75" s="250"/>
      <c r="J75" s="251"/>
      <c r="K75" s="250"/>
      <c r="L75" s="251"/>
      <c r="M75" s="250"/>
      <c r="N75" s="249"/>
      <c r="O75" s="240"/>
      <c r="P75" s="240"/>
      <c r="Q75" s="240"/>
    </row>
    <row r="76" spans="2:17" s="239" customFormat="1" ht="13.8">
      <c r="B76" s="585"/>
      <c r="C76" s="240"/>
      <c r="D76" s="240"/>
      <c r="E76" s="249"/>
      <c r="F76" s="249"/>
      <c r="G76" s="249"/>
      <c r="H76" s="250"/>
      <c r="I76" s="250"/>
      <c r="J76" s="251"/>
      <c r="K76" s="250"/>
      <c r="L76" s="251"/>
      <c r="M76" s="250"/>
      <c r="N76" s="249"/>
      <c r="O76" s="240"/>
      <c r="P76" s="240"/>
      <c r="Q76" s="240"/>
    </row>
    <row r="77" spans="2:17" s="239" customFormat="1" ht="13.8">
      <c r="B77" s="585"/>
      <c r="C77" s="240"/>
      <c r="D77" s="240"/>
      <c r="E77" s="249"/>
      <c r="F77" s="249"/>
      <c r="G77" s="249"/>
      <c r="H77" s="250"/>
      <c r="I77" s="250"/>
      <c r="J77" s="251"/>
      <c r="K77" s="250"/>
      <c r="L77" s="251"/>
      <c r="M77" s="250"/>
      <c r="N77" s="249"/>
      <c r="O77" s="240"/>
      <c r="P77" s="240"/>
      <c r="Q77" s="240"/>
    </row>
    <row r="78" spans="2:17" s="239" customFormat="1" ht="13.8">
      <c r="B78" s="585"/>
      <c r="C78" s="240"/>
      <c r="D78" s="240"/>
      <c r="E78" s="249"/>
      <c r="F78" s="249"/>
      <c r="G78" s="249"/>
      <c r="H78" s="250"/>
      <c r="I78" s="250"/>
      <c r="J78" s="251"/>
      <c r="K78" s="250"/>
      <c r="L78" s="251"/>
      <c r="M78" s="250"/>
      <c r="N78" s="249"/>
      <c r="O78" s="240"/>
      <c r="P78" s="240"/>
      <c r="Q78" s="240"/>
    </row>
    <row r="79" spans="2:17" s="239" customFormat="1" ht="13.8">
      <c r="B79" s="585"/>
      <c r="C79" s="240"/>
      <c r="D79" s="240"/>
      <c r="E79" s="249"/>
      <c r="F79" s="249"/>
      <c r="G79" s="249"/>
      <c r="H79" s="250"/>
      <c r="I79" s="250"/>
      <c r="J79" s="251"/>
      <c r="K79" s="250"/>
      <c r="L79" s="251"/>
      <c r="M79" s="250"/>
      <c r="N79" s="249"/>
      <c r="O79" s="240"/>
      <c r="P79" s="240"/>
      <c r="Q79" s="240"/>
    </row>
    <row r="80" spans="2:17" s="239" customFormat="1" ht="13.8">
      <c r="B80" s="585"/>
      <c r="C80" s="240"/>
      <c r="D80" s="240"/>
      <c r="E80" s="249"/>
      <c r="F80" s="249"/>
      <c r="G80" s="249"/>
      <c r="H80" s="250"/>
      <c r="I80" s="250"/>
      <c r="J80" s="251"/>
      <c r="K80" s="250"/>
      <c r="L80" s="251"/>
      <c r="M80" s="250"/>
      <c r="N80" s="249"/>
      <c r="O80" s="240"/>
      <c r="P80" s="240"/>
      <c r="Q80" s="240"/>
    </row>
    <row r="81" spans="2:17" s="239" customFormat="1" ht="13.8">
      <c r="B81" s="585"/>
      <c r="C81" s="240"/>
      <c r="D81" s="240"/>
      <c r="E81" s="249"/>
      <c r="F81" s="249"/>
      <c r="G81" s="249"/>
      <c r="H81" s="250"/>
      <c r="I81" s="250"/>
      <c r="J81" s="251"/>
      <c r="K81" s="250"/>
      <c r="L81" s="251"/>
      <c r="M81" s="250"/>
      <c r="N81" s="249"/>
      <c r="O81" s="240"/>
      <c r="P81" s="240"/>
      <c r="Q81" s="240"/>
    </row>
    <row r="82" spans="2:17" s="239" customFormat="1" ht="13.8">
      <c r="B82" s="585"/>
      <c r="C82" s="240"/>
      <c r="D82" s="240"/>
      <c r="E82" s="249"/>
      <c r="F82" s="249"/>
      <c r="G82" s="249"/>
      <c r="H82" s="250"/>
      <c r="I82" s="250"/>
      <c r="J82" s="251"/>
      <c r="K82" s="250"/>
      <c r="L82" s="251"/>
      <c r="M82" s="250"/>
      <c r="N82" s="249"/>
      <c r="O82" s="240"/>
      <c r="P82" s="240"/>
      <c r="Q82" s="240"/>
    </row>
    <row r="83" spans="2:17" s="239" customFormat="1" ht="13.8">
      <c r="B83" s="585"/>
      <c r="C83" s="240"/>
      <c r="D83" s="240"/>
      <c r="E83" s="249"/>
      <c r="F83" s="249"/>
      <c r="G83" s="249"/>
      <c r="H83" s="250"/>
      <c r="I83" s="250"/>
      <c r="J83" s="251"/>
      <c r="K83" s="250"/>
      <c r="L83" s="251"/>
      <c r="M83" s="250"/>
      <c r="N83" s="249"/>
      <c r="O83" s="240"/>
      <c r="P83" s="240"/>
      <c r="Q83" s="240"/>
    </row>
    <row r="84" spans="2:17" s="239" customFormat="1" ht="13.8">
      <c r="B84" s="585"/>
      <c r="C84" s="240"/>
      <c r="D84" s="240"/>
      <c r="E84" s="249"/>
      <c r="F84" s="249"/>
      <c r="G84" s="249"/>
      <c r="H84" s="250"/>
      <c r="I84" s="250"/>
      <c r="J84" s="251"/>
      <c r="K84" s="250"/>
      <c r="L84" s="251"/>
      <c r="M84" s="250"/>
      <c r="N84" s="249"/>
      <c r="O84" s="240"/>
      <c r="P84" s="240"/>
      <c r="Q84" s="240"/>
    </row>
    <row r="85" spans="2:17" s="239" customFormat="1" ht="13.8">
      <c r="B85" s="585"/>
      <c r="C85" s="240"/>
      <c r="D85" s="240"/>
      <c r="E85" s="249"/>
      <c r="F85" s="249"/>
      <c r="G85" s="249"/>
      <c r="H85" s="250"/>
      <c r="I85" s="250"/>
      <c r="J85" s="251"/>
      <c r="K85" s="250"/>
      <c r="L85" s="251"/>
      <c r="M85" s="250"/>
      <c r="N85" s="249"/>
      <c r="O85" s="240"/>
      <c r="P85" s="240"/>
      <c r="Q85" s="240"/>
    </row>
    <row r="86" spans="2:17" s="239" customFormat="1" ht="13.8">
      <c r="B86" s="585"/>
      <c r="C86" s="240"/>
      <c r="D86" s="240"/>
      <c r="E86" s="249"/>
      <c r="F86" s="249"/>
      <c r="G86" s="249"/>
      <c r="H86" s="250"/>
      <c r="I86" s="250"/>
      <c r="J86" s="251"/>
      <c r="K86" s="250"/>
      <c r="L86" s="251"/>
      <c r="M86" s="250"/>
      <c r="N86" s="249"/>
      <c r="O86" s="240"/>
      <c r="P86" s="240"/>
      <c r="Q86" s="240"/>
    </row>
    <row r="87" spans="2:17" s="239" customFormat="1" ht="13.8">
      <c r="B87" s="585"/>
      <c r="C87" s="240"/>
      <c r="D87" s="240"/>
      <c r="E87" s="249"/>
      <c r="F87" s="249"/>
      <c r="G87" s="249"/>
      <c r="H87" s="250"/>
      <c r="I87" s="250"/>
      <c r="J87" s="251"/>
      <c r="K87" s="250"/>
      <c r="L87" s="251"/>
      <c r="M87" s="250"/>
      <c r="N87" s="249"/>
      <c r="O87" s="240"/>
      <c r="P87" s="240"/>
      <c r="Q87" s="240"/>
    </row>
    <row r="88" spans="2:17" s="239" customFormat="1" ht="13.8">
      <c r="B88" s="585"/>
      <c r="C88" s="240"/>
      <c r="D88" s="240"/>
      <c r="E88" s="249"/>
      <c r="F88" s="249"/>
      <c r="G88" s="249"/>
      <c r="H88" s="250"/>
      <c r="I88" s="250"/>
      <c r="J88" s="251"/>
      <c r="K88" s="250"/>
      <c r="L88" s="251"/>
      <c r="M88" s="250"/>
      <c r="N88" s="249"/>
      <c r="O88" s="240"/>
      <c r="P88" s="240"/>
      <c r="Q88" s="240"/>
    </row>
    <row r="89" spans="2:17" s="239" customFormat="1" ht="13.8">
      <c r="B89" s="585"/>
      <c r="C89" s="240"/>
      <c r="D89" s="240"/>
      <c r="E89" s="249"/>
      <c r="F89" s="249"/>
      <c r="G89" s="249"/>
      <c r="H89" s="250"/>
      <c r="I89" s="250"/>
      <c r="J89" s="251"/>
      <c r="K89" s="250"/>
      <c r="L89" s="251"/>
      <c r="M89" s="250"/>
      <c r="N89" s="249"/>
      <c r="O89" s="240"/>
      <c r="P89" s="240"/>
      <c r="Q89" s="240"/>
    </row>
    <row r="90" spans="2:17" s="239" customFormat="1" ht="13.8">
      <c r="B90" s="585"/>
      <c r="C90" s="240"/>
      <c r="D90" s="240"/>
      <c r="E90" s="249"/>
      <c r="F90" s="249"/>
      <c r="G90" s="249"/>
      <c r="H90" s="250"/>
      <c r="I90" s="250"/>
      <c r="J90" s="251"/>
      <c r="K90" s="250"/>
      <c r="L90" s="251"/>
      <c r="M90" s="250"/>
      <c r="N90" s="249"/>
      <c r="O90" s="240"/>
      <c r="P90" s="240"/>
      <c r="Q90" s="240"/>
    </row>
    <row r="91" spans="2:17" s="239" customFormat="1" ht="13.8">
      <c r="B91" s="585"/>
      <c r="C91" s="240"/>
      <c r="D91" s="240"/>
      <c r="E91" s="249"/>
      <c r="F91" s="249"/>
      <c r="G91" s="249"/>
      <c r="H91" s="250"/>
      <c r="I91" s="250"/>
      <c r="J91" s="251"/>
      <c r="K91" s="250"/>
      <c r="L91" s="251"/>
      <c r="M91" s="250"/>
      <c r="N91" s="249"/>
      <c r="O91" s="240"/>
      <c r="P91" s="240"/>
      <c r="Q91" s="240"/>
    </row>
    <row r="92" spans="2:17" s="239" customFormat="1" ht="13.8">
      <c r="B92" s="585"/>
      <c r="C92" s="240"/>
      <c r="D92" s="240"/>
      <c r="E92" s="249"/>
      <c r="F92" s="249"/>
      <c r="G92" s="249"/>
      <c r="H92" s="250"/>
      <c r="I92" s="250"/>
      <c r="J92" s="251"/>
      <c r="K92" s="250"/>
      <c r="L92" s="251"/>
      <c r="M92" s="250"/>
      <c r="N92" s="249"/>
      <c r="O92" s="240"/>
      <c r="P92" s="240"/>
      <c r="Q92" s="240"/>
    </row>
    <row r="93" spans="2:17" s="239" customFormat="1" ht="13.8">
      <c r="B93" s="585"/>
      <c r="C93" s="240"/>
      <c r="D93" s="240"/>
      <c r="E93" s="249"/>
      <c r="F93" s="249"/>
      <c r="G93" s="249"/>
      <c r="H93" s="250"/>
      <c r="I93" s="250"/>
      <c r="J93" s="251"/>
      <c r="K93" s="250"/>
      <c r="L93" s="251"/>
      <c r="M93" s="250"/>
      <c r="N93" s="249"/>
      <c r="O93" s="240"/>
      <c r="P93" s="240"/>
      <c r="Q93" s="240"/>
    </row>
    <row r="94" spans="2:17" s="239" customFormat="1" ht="13.8">
      <c r="B94" s="585"/>
      <c r="C94" s="240"/>
      <c r="D94" s="240"/>
      <c r="E94" s="249"/>
      <c r="F94" s="249"/>
      <c r="G94" s="249"/>
      <c r="H94" s="250"/>
      <c r="I94" s="250"/>
      <c r="J94" s="251"/>
      <c r="K94" s="250"/>
      <c r="L94" s="251"/>
      <c r="M94" s="250"/>
      <c r="N94" s="249"/>
      <c r="O94" s="240"/>
      <c r="P94" s="240"/>
      <c r="Q94" s="240"/>
    </row>
    <row r="95" spans="2:17" s="239" customFormat="1">
      <c r="B95" s="585"/>
      <c r="C95" s="240"/>
      <c r="D95" s="240"/>
      <c r="E95" s="36"/>
      <c r="F95" s="36"/>
      <c r="G95" s="36"/>
      <c r="H95" s="241"/>
      <c r="I95" s="241"/>
      <c r="J95" s="242"/>
      <c r="K95" s="241"/>
      <c r="L95" s="242"/>
      <c r="M95" s="241"/>
      <c r="N95" s="36"/>
      <c r="O95" s="240"/>
      <c r="P95" s="240"/>
      <c r="Q95" s="240"/>
    </row>
    <row r="96" spans="2:17" s="239" customFormat="1">
      <c r="B96" s="585"/>
      <c r="C96" s="240"/>
      <c r="D96" s="240"/>
      <c r="E96" s="36"/>
      <c r="F96" s="36"/>
      <c r="G96" s="36"/>
      <c r="H96" s="241"/>
      <c r="I96" s="241"/>
      <c r="J96" s="242"/>
      <c r="K96" s="241"/>
      <c r="L96" s="242"/>
      <c r="M96" s="241"/>
      <c r="N96" s="36"/>
      <c r="O96" s="240"/>
      <c r="P96" s="240"/>
      <c r="Q96" s="240"/>
    </row>
    <row r="97" spans="2:17" s="239" customFormat="1">
      <c r="B97" s="585"/>
      <c r="C97" s="240"/>
      <c r="D97" s="240"/>
      <c r="E97" s="36"/>
      <c r="F97" s="36"/>
      <c r="G97" s="36"/>
      <c r="H97" s="241"/>
      <c r="I97" s="241"/>
      <c r="J97" s="242"/>
      <c r="K97" s="241"/>
      <c r="L97" s="242"/>
      <c r="M97" s="241"/>
      <c r="N97" s="36"/>
      <c r="O97" s="240"/>
      <c r="P97" s="240"/>
      <c r="Q97" s="240"/>
    </row>
    <row r="98" spans="2:17" s="239" customFormat="1">
      <c r="B98" s="585"/>
      <c r="C98" s="240"/>
      <c r="D98" s="240"/>
      <c r="E98" s="36"/>
      <c r="F98" s="36"/>
      <c r="G98" s="36"/>
      <c r="H98" s="241"/>
      <c r="I98" s="241"/>
      <c r="J98" s="242"/>
      <c r="K98" s="241"/>
      <c r="L98" s="242"/>
      <c r="M98" s="241"/>
      <c r="N98" s="36"/>
      <c r="O98" s="240"/>
      <c r="P98" s="240"/>
      <c r="Q98" s="240"/>
    </row>
    <row r="99" spans="2:17" s="239" customFormat="1">
      <c r="B99" s="585"/>
      <c r="C99" s="240"/>
      <c r="D99" s="240"/>
      <c r="E99" s="36"/>
      <c r="F99" s="36"/>
      <c r="G99" s="36"/>
      <c r="H99" s="241"/>
      <c r="I99" s="241"/>
      <c r="J99" s="242"/>
      <c r="K99" s="241"/>
      <c r="L99" s="242"/>
      <c r="M99" s="241"/>
      <c r="N99" s="36"/>
      <c r="O99" s="240"/>
      <c r="P99" s="240"/>
      <c r="Q99" s="240"/>
    </row>
    <row r="100" spans="2:17" s="239" customFormat="1">
      <c r="B100" s="585"/>
      <c r="C100" s="240"/>
      <c r="D100" s="240"/>
      <c r="E100" s="36"/>
      <c r="F100" s="36"/>
      <c r="G100" s="36"/>
      <c r="H100" s="241"/>
      <c r="I100" s="241"/>
      <c r="J100" s="242"/>
      <c r="K100" s="241"/>
      <c r="L100" s="242"/>
      <c r="M100" s="241"/>
      <c r="N100" s="36"/>
      <c r="O100" s="240"/>
      <c r="P100" s="240"/>
      <c r="Q100" s="240"/>
    </row>
    <row r="101" spans="2:17" s="239" customFormat="1">
      <c r="B101" s="585"/>
      <c r="C101" s="240"/>
      <c r="D101" s="240"/>
      <c r="E101" s="36"/>
      <c r="F101" s="36"/>
      <c r="G101" s="36"/>
      <c r="H101" s="241"/>
      <c r="I101" s="241"/>
      <c r="J101" s="242"/>
      <c r="K101" s="241"/>
      <c r="L101" s="242"/>
      <c r="M101" s="241"/>
      <c r="N101" s="36"/>
      <c r="O101" s="240"/>
      <c r="P101" s="240"/>
      <c r="Q101" s="240"/>
    </row>
    <row r="102" spans="2:17" s="239" customFormat="1">
      <c r="B102" s="585"/>
      <c r="C102" s="240"/>
      <c r="D102" s="240"/>
      <c r="E102" s="36"/>
      <c r="F102" s="36"/>
      <c r="G102" s="36"/>
      <c r="H102" s="241"/>
      <c r="I102" s="241"/>
      <c r="J102" s="242"/>
      <c r="K102" s="241"/>
      <c r="L102" s="242"/>
      <c r="M102" s="241"/>
      <c r="N102" s="36"/>
      <c r="O102" s="240"/>
      <c r="P102" s="240"/>
      <c r="Q102" s="240"/>
    </row>
    <row r="103" spans="2:17" s="239" customFormat="1">
      <c r="B103" s="585"/>
      <c r="C103" s="240"/>
      <c r="D103" s="240"/>
      <c r="E103" s="36"/>
      <c r="F103" s="36"/>
      <c r="G103" s="36"/>
      <c r="H103" s="241"/>
      <c r="I103" s="241"/>
      <c r="J103" s="242"/>
      <c r="K103" s="241"/>
      <c r="L103" s="242"/>
      <c r="M103" s="241"/>
      <c r="N103" s="36"/>
      <c r="O103" s="240"/>
      <c r="P103" s="240"/>
      <c r="Q103" s="240"/>
    </row>
    <row r="104" spans="2:17" s="239" customFormat="1">
      <c r="B104" s="585"/>
      <c r="C104" s="240"/>
      <c r="D104" s="240"/>
      <c r="E104" s="36"/>
      <c r="F104" s="36"/>
      <c r="G104" s="36"/>
      <c r="H104" s="241"/>
      <c r="I104" s="241"/>
      <c r="J104" s="242"/>
      <c r="K104" s="241"/>
      <c r="L104" s="242"/>
      <c r="M104" s="241"/>
      <c r="N104" s="36"/>
      <c r="O104" s="240"/>
      <c r="P104" s="240"/>
      <c r="Q104" s="240"/>
    </row>
    <row r="105" spans="2:17" s="239" customFormat="1">
      <c r="B105" s="585"/>
      <c r="C105" s="240"/>
      <c r="D105" s="240"/>
      <c r="E105" s="36"/>
      <c r="F105" s="36"/>
      <c r="G105" s="36"/>
      <c r="H105" s="241"/>
      <c r="I105" s="241"/>
      <c r="J105" s="242"/>
      <c r="K105" s="241"/>
      <c r="L105" s="242"/>
      <c r="M105" s="241"/>
      <c r="N105" s="36"/>
      <c r="O105" s="240"/>
      <c r="P105" s="240"/>
      <c r="Q105" s="240"/>
    </row>
    <row r="106" spans="2:17" s="239" customFormat="1">
      <c r="B106" s="585"/>
      <c r="C106" s="240"/>
      <c r="D106" s="240"/>
      <c r="E106" s="36"/>
      <c r="F106" s="36"/>
      <c r="G106" s="36"/>
      <c r="H106" s="241"/>
      <c r="I106" s="241"/>
      <c r="J106" s="242"/>
      <c r="K106" s="241"/>
      <c r="L106" s="242"/>
      <c r="M106" s="241"/>
      <c r="N106" s="36"/>
      <c r="O106" s="240"/>
      <c r="P106" s="240"/>
      <c r="Q106" s="240"/>
    </row>
    <row r="107" spans="2:17" s="239" customFormat="1">
      <c r="B107" s="585"/>
      <c r="C107" s="240"/>
      <c r="D107" s="240"/>
      <c r="E107" s="36"/>
      <c r="F107" s="36"/>
      <c r="G107" s="36"/>
      <c r="H107" s="241"/>
      <c r="I107" s="241"/>
      <c r="J107" s="242"/>
      <c r="K107" s="241"/>
      <c r="L107" s="242"/>
      <c r="M107" s="241"/>
      <c r="N107" s="36"/>
      <c r="O107" s="240"/>
      <c r="P107" s="240"/>
      <c r="Q107" s="240"/>
    </row>
    <row r="108" spans="2:17" s="239" customFormat="1">
      <c r="B108" s="585"/>
      <c r="C108" s="240"/>
      <c r="D108" s="240"/>
      <c r="E108" s="36"/>
      <c r="F108" s="36"/>
      <c r="G108" s="36"/>
      <c r="H108" s="241"/>
      <c r="I108" s="241"/>
      <c r="J108" s="242"/>
      <c r="K108" s="241"/>
      <c r="L108" s="242"/>
      <c r="M108" s="241"/>
      <c r="N108" s="36"/>
      <c r="O108" s="240"/>
      <c r="P108" s="240"/>
      <c r="Q108" s="240"/>
    </row>
    <row r="109" spans="2:17" s="239" customFormat="1">
      <c r="B109" s="585"/>
      <c r="C109" s="240"/>
      <c r="D109" s="240"/>
      <c r="E109" s="36"/>
      <c r="F109" s="36"/>
      <c r="G109" s="36"/>
      <c r="H109" s="241"/>
      <c r="I109" s="241"/>
      <c r="J109" s="242"/>
      <c r="K109" s="241"/>
      <c r="L109" s="242"/>
      <c r="M109" s="241"/>
      <c r="N109" s="36"/>
      <c r="O109" s="240"/>
      <c r="P109" s="240"/>
      <c r="Q109" s="240"/>
    </row>
    <row r="110" spans="2:17" s="239" customFormat="1">
      <c r="B110" s="585"/>
      <c r="C110" s="240"/>
      <c r="D110" s="240"/>
      <c r="E110" s="36"/>
      <c r="F110" s="36"/>
      <c r="G110" s="36"/>
      <c r="H110" s="241"/>
      <c r="I110" s="241"/>
      <c r="J110" s="242"/>
      <c r="K110" s="241"/>
      <c r="L110" s="242"/>
      <c r="M110" s="241"/>
      <c r="N110" s="36"/>
      <c r="O110" s="240"/>
      <c r="P110" s="240"/>
      <c r="Q110" s="240"/>
    </row>
    <row r="111" spans="2:17" s="239" customFormat="1">
      <c r="B111" s="585"/>
      <c r="C111" s="240"/>
      <c r="D111" s="240"/>
      <c r="E111" s="36"/>
      <c r="F111" s="36"/>
      <c r="G111" s="36"/>
      <c r="H111" s="241"/>
      <c r="I111" s="241"/>
      <c r="J111" s="242"/>
      <c r="K111" s="241"/>
      <c r="L111" s="242"/>
      <c r="M111" s="241"/>
      <c r="N111" s="36"/>
      <c r="O111" s="240"/>
      <c r="P111" s="240"/>
      <c r="Q111" s="240"/>
    </row>
    <row r="112" spans="2:17" s="239" customFormat="1">
      <c r="B112" s="585"/>
      <c r="C112" s="240"/>
      <c r="D112" s="240"/>
      <c r="E112" s="36"/>
      <c r="F112" s="36"/>
      <c r="G112" s="36"/>
      <c r="H112" s="241"/>
      <c r="I112" s="241"/>
      <c r="J112" s="242"/>
      <c r="K112" s="241"/>
      <c r="L112" s="242"/>
      <c r="M112" s="241"/>
      <c r="N112" s="36"/>
      <c r="O112" s="240"/>
      <c r="P112" s="240"/>
      <c r="Q112" s="240"/>
    </row>
    <row r="113" spans="2:17" s="239" customFormat="1">
      <c r="B113" s="585"/>
      <c r="C113" s="240"/>
      <c r="D113" s="240"/>
      <c r="E113" s="36"/>
      <c r="F113" s="36"/>
      <c r="G113" s="36"/>
      <c r="H113" s="241"/>
      <c r="I113" s="241"/>
      <c r="J113" s="242"/>
      <c r="K113" s="241"/>
      <c r="L113" s="242"/>
      <c r="M113" s="241"/>
      <c r="N113" s="36"/>
      <c r="O113" s="240"/>
      <c r="P113" s="240"/>
      <c r="Q113" s="240"/>
    </row>
    <row r="114" spans="2:17" s="75" customFormat="1">
      <c r="B114" s="586"/>
      <c r="C114" s="76"/>
      <c r="D114" s="76"/>
      <c r="E114" s="12"/>
      <c r="F114" s="12"/>
      <c r="G114" s="36"/>
      <c r="H114" s="52"/>
      <c r="I114" s="52"/>
      <c r="J114" s="53"/>
      <c r="K114" s="52"/>
      <c r="L114" s="53"/>
      <c r="M114" s="52"/>
      <c r="N114" s="12"/>
      <c r="O114" s="76"/>
      <c r="P114" s="76"/>
      <c r="Q114" s="76"/>
    </row>
    <row r="115" spans="2:17" s="75" customFormat="1">
      <c r="B115" s="586"/>
      <c r="C115" s="76"/>
      <c r="D115" s="76"/>
      <c r="E115" s="12"/>
      <c r="F115" s="12"/>
      <c r="G115" s="36"/>
      <c r="H115" s="52"/>
      <c r="I115" s="52"/>
      <c r="J115" s="53"/>
      <c r="K115" s="52"/>
      <c r="L115" s="53"/>
      <c r="M115" s="52"/>
      <c r="N115" s="12"/>
      <c r="O115" s="76"/>
      <c r="P115" s="76"/>
      <c r="Q115" s="76"/>
    </row>
    <row r="116" spans="2:17" s="75" customFormat="1">
      <c r="B116" s="586"/>
      <c r="C116" s="76"/>
      <c r="D116" s="76"/>
      <c r="E116" s="12"/>
      <c r="F116" s="12"/>
      <c r="G116" s="36"/>
      <c r="H116" s="52"/>
      <c r="I116" s="52"/>
      <c r="J116" s="53"/>
      <c r="K116" s="52"/>
      <c r="L116" s="53"/>
      <c r="M116" s="52"/>
      <c r="N116" s="12"/>
      <c r="O116" s="76"/>
      <c r="P116" s="76"/>
      <c r="Q116" s="76"/>
    </row>
    <row r="117" spans="2:17" s="75" customFormat="1">
      <c r="B117" s="586"/>
      <c r="C117" s="76"/>
      <c r="D117" s="76"/>
      <c r="E117" s="12"/>
      <c r="F117" s="12"/>
      <c r="G117" s="36"/>
      <c r="H117" s="52"/>
      <c r="I117" s="52"/>
      <c r="J117" s="53"/>
      <c r="K117" s="52"/>
      <c r="L117" s="53"/>
      <c r="M117" s="52"/>
      <c r="N117" s="12"/>
      <c r="O117" s="76"/>
      <c r="P117" s="76"/>
      <c r="Q117" s="76"/>
    </row>
    <row r="118" spans="2:17" s="75" customFormat="1">
      <c r="B118" s="586"/>
      <c r="C118" s="76"/>
      <c r="D118" s="76"/>
      <c r="E118" s="12"/>
      <c r="F118" s="12"/>
      <c r="G118" s="36"/>
      <c r="H118" s="52"/>
      <c r="I118" s="52"/>
      <c r="J118" s="53"/>
      <c r="K118" s="52"/>
      <c r="L118" s="53"/>
      <c r="M118" s="52"/>
      <c r="N118" s="12"/>
      <c r="O118" s="76"/>
      <c r="P118" s="76"/>
      <c r="Q118" s="76"/>
    </row>
    <row r="119" spans="2:17" s="75" customFormat="1">
      <c r="B119" s="586"/>
      <c r="C119" s="76"/>
      <c r="D119" s="76"/>
      <c r="E119" s="12"/>
      <c r="F119" s="12"/>
      <c r="G119" s="36"/>
      <c r="H119" s="52"/>
      <c r="I119" s="52"/>
      <c r="J119" s="53"/>
      <c r="K119" s="52"/>
      <c r="L119" s="53"/>
      <c r="M119" s="52"/>
      <c r="N119" s="12"/>
      <c r="O119" s="76"/>
      <c r="P119" s="76"/>
      <c r="Q119" s="76"/>
    </row>
    <row r="120" spans="2:17" s="75" customFormat="1">
      <c r="B120" s="586"/>
      <c r="C120" s="76"/>
      <c r="D120" s="76"/>
      <c r="E120" s="12"/>
      <c r="F120" s="12"/>
      <c r="G120" s="36"/>
      <c r="H120" s="52"/>
      <c r="I120" s="52"/>
      <c r="J120" s="53"/>
      <c r="K120" s="52"/>
      <c r="L120" s="53"/>
      <c r="M120" s="52"/>
      <c r="N120" s="12"/>
      <c r="O120" s="76"/>
      <c r="P120" s="76"/>
      <c r="Q120" s="76"/>
    </row>
    <row r="121" spans="2:17" s="75" customFormat="1">
      <c r="B121" s="586"/>
      <c r="C121" s="76"/>
      <c r="D121" s="76"/>
      <c r="E121" s="12"/>
      <c r="F121" s="12"/>
      <c r="G121" s="36"/>
      <c r="H121" s="52"/>
      <c r="I121" s="52"/>
      <c r="J121" s="53"/>
      <c r="K121" s="52"/>
      <c r="L121" s="53"/>
      <c r="M121" s="52"/>
      <c r="N121" s="12"/>
      <c r="O121" s="76"/>
      <c r="P121" s="76"/>
      <c r="Q121" s="76"/>
    </row>
    <row r="122" spans="2:17" s="75" customFormat="1">
      <c r="B122" s="586"/>
      <c r="C122" s="76"/>
      <c r="D122" s="76"/>
      <c r="E122" s="12"/>
      <c r="F122" s="12"/>
      <c r="G122" s="36"/>
      <c r="H122" s="52"/>
      <c r="I122" s="52"/>
      <c r="J122" s="53"/>
      <c r="K122" s="52"/>
      <c r="L122" s="53"/>
      <c r="M122" s="52"/>
      <c r="N122" s="12"/>
      <c r="O122" s="76"/>
      <c r="P122" s="76"/>
      <c r="Q122" s="76"/>
    </row>
    <row r="123" spans="2:17" s="75" customFormat="1">
      <c r="B123" s="586"/>
      <c r="C123" s="76"/>
      <c r="D123" s="76"/>
      <c r="E123" s="12"/>
      <c r="F123" s="12"/>
      <c r="G123" s="36"/>
      <c r="H123" s="52"/>
      <c r="I123" s="52"/>
      <c r="J123" s="53"/>
      <c r="K123" s="52"/>
      <c r="L123" s="53"/>
      <c r="M123" s="52"/>
      <c r="N123" s="12"/>
      <c r="O123" s="76"/>
      <c r="P123" s="76"/>
      <c r="Q123" s="76"/>
    </row>
    <row r="124" spans="2:17" s="75" customFormat="1">
      <c r="B124" s="586"/>
      <c r="C124" s="76"/>
      <c r="D124" s="76"/>
      <c r="E124" s="12"/>
      <c r="F124" s="12"/>
      <c r="G124" s="36"/>
      <c r="H124" s="52"/>
      <c r="I124" s="52"/>
      <c r="J124" s="53"/>
      <c r="K124" s="52"/>
      <c r="L124" s="53"/>
      <c r="M124" s="52"/>
      <c r="N124" s="12"/>
      <c r="O124" s="76"/>
      <c r="P124" s="76"/>
      <c r="Q124" s="76"/>
    </row>
    <row r="125" spans="2:17" s="75" customFormat="1">
      <c r="B125" s="586"/>
      <c r="C125" s="76"/>
      <c r="D125" s="76"/>
      <c r="E125" s="12"/>
      <c r="F125" s="12"/>
      <c r="G125" s="36"/>
      <c r="H125" s="52"/>
      <c r="I125" s="52"/>
      <c r="J125" s="53"/>
      <c r="K125" s="52"/>
      <c r="L125" s="53"/>
      <c r="M125" s="52"/>
      <c r="N125" s="12"/>
      <c r="O125" s="76"/>
      <c r="P125" s="76"/>
      <c r="Q125" s="76"/>
    </row>
    <row r="126" spans="2:17" s="75" customFormat="1">
      <c r="B126" s="586"/>
      <c r="C126" s="76"/>
      <c r="D126" s="76"/>
      <c r="E126" s="12"/>
      <c r="F126" s="12"/>
      <c r="G126" s="36"/>
      <c r="H126" s="52"/>
      <c r="I126" s="52"/>
      <c r="J126" s="53"/>
      <c r="K126" s="52"/>
      <c r="L126" s="53"/>
      <c r="M126" s="52"/>
      <c r="N126" s="12"/>
      <c r="O126" s="76"/>
      <c r="P126" s="76"/>
      <c r="Q126" s="76"/>
    </row>
    <row r="127" spans="2:17" s="75" customFormat="1">
      <c r="B127" s="586"/>
      <c r="C127" s="76"/>
      <c r="D127" s="76"/>
      <c r="E127" s="12"/>
      <c r="F127" s="12"/>
      <c r="G127" s="36"/>
      <c r="H127" s="52"/>
      <c r="I127" s="52"/>
      <c r="J127" s="53"/>
      <c r="K127" s="52"/>
      <c r="L127" s="53"/>
      <c r="M127" s="52"/>
      <c r="N127" s="12"/>
      <c r="O127" s="76"/>
      <c r="P127" s="76"/>
      <c r="Q127" s="76"/>
    </row>
    <row r="128" spans="2:17" s="75" customFormat="1">
      <c r="B128" s="586"/>
      <c r="C128" s="76"/>
      <c r="D128" s="76"/>
      <c r="E128" s="12"/>
      <c r="F128" s="12"/>
      <c r="G128" s="36"/>
      <c r="H128" s="52"/>
      <c r="I128" s="52"/>
      <c r="J128" s="53"/>
      <c r="K128" s="52"/>
      <c r="L128" s="53"/>
      <c r="M128" s="52"/>
      <c r="N128" s="12"/>
      <c r="O128" s="76"/>
      <c r="P128" s="76"/>
      <c r="Q128" s="76"/>
    </row>
    <row r="129" spans="2:17" s="75" customFormat="1">
      <c r="B129" s="586"/>
      <c r="C129" s="76"/>
      <c r="D129" s="76"/>
      <c r="E129" s="12"/>
      <c r="F129" s="12"/>
      <c r="G129" s="36"/>
      <c r="H129" s="52"/>
      <c r="I129" s="52"/>
      <c r="J129" s="53"/>
      <c r="K129" s="52"/>
      <c r="L129" s="53"/>
      <c r="M129" s="52"/>
      <c r="N129" s="12"/>
      <c r="O129" s="76"/>
      <c r="P129" s="76"/>
      <c r="Q129" s="76"/>
    </row>
    <row r="130" spans="2:17" s="75" customFormat="1">
      <c r="B130" s="586"/>
      <c r="C130" s="76"/>
      <c r="D130" s="76"/>
      <c r="E130" s="12"/>
      <c r="F130" s="12"/>
      <c r="G130" s="36"/>
      <c r="H130" s="52"/>
      <c r="I130" s="52"/>
      <c r="J130" s="53"/>
      <c r="K130" s="52"/>
      <c r="L130" s="53"/>
      <c r="M130" s="52"/>
      <c r="N130" s="12"/>
      <c r="O130" s="76"/>
      <c r="P130" s="76"/>
      <c r="Q130" s="76"/>
    </row>
    <row r="131" spans="2:17" s="75" customFormat="1">
      <c r="B131" s="586"/>
      <c r="C131" s="76"/>
      <c r="D131" s="76"/>
      <c r="E131" s="12"/>
      <c r="F131" s="12"/>
      <c r="G131" s="36"/>
      <c r="H131" s="52"/>
      <c r="I131" s="52"/>
      <c r="J131" s="53"/>
      <c r="K131" s="52"/>
      <c r="L131" s="53"/>
      <c r="M131" s="52"/>
      <c r="N131" s="12"/>
      <c r="O131" s="76"/>
      <c r="P131" s="76"/>
      <c r="Q131" s="76"/>
    </row>
    <row r="132" spans="2:17" s="75" customFormat="1">
      <c r="B132" s="586"/>
      <c r="C132" s="76"/>
      <c r="D132" s="76"/>
      <c r="E132" s="12"/>
      <c r="F132" s="12"/>
      <c r="G132" s="36"/>
      <c r="H132" s="52"/>
      <c r="I132" s="52"/>
      <c r="J132" s="53"/>
      <c r="K132" s="52"/>
      <c r="L132" s="53"/>
      <c r="M132" s="52"/>
      <c r="N132" s="12"/>
      <c r="O132" s="76"/>
      <c r="P132" s="76"/>
      <c r="Q132" s="76"/>
    </row>
    <row r="133" spans="2:17" s="75" customFormat="1">
      <c r="B133" s="586"/>
      <c r="C133" s="76"/>
      <c r="D133" s="76"/>
      <c r="E133" s="12"/>
      <c r="F133" s="12"/>
      <c r="G133" s="36"/>
      <c r="H133" s="52"/>
      <c r="I133" s="52"/>
      <c r="J133" s="53"/>
      <c r="K133" s="52"/>
      <c r="L133" s="53"/>
      <c r="M133" s="52"/>
      <c r="N133" s="12"/>
      <c r="O133" s="76"/>
      <c r="P133" s="76"/>
      <c r="Q133" s="76"/>
    </row>
    <row r="134" spans="2:17" s="75" customFormat="1">
      <c r="B134" s="586"/>
      <c r="C134" s="76"/>
      <c r="D134" s="76"/>
      <c r="E134" s="12"/>
      <c r="F134" s="12"/>
      <c r="G134" s="36"/>
      <c r="H134" s="52"/>
      <c r="I134" s="52"/>
      <c r="J134" s="53"/>
      <c r="K134" s="52"/>
      <c r="L134" s="53"/>
      <c r="M134" s="52"/>
      <c r="N134" s="12"/>
      <c r="O134" s="76"/>
      <c r="P134" s="76"/>
      <c r="Q134" s="76"/>
    </row>
    <row r="135" spans="2:17" s="75" customFormat="1">
      <c r="B135" s="586"/>
      <c r="C135" s="76"/>
      <c r="D135" s="76"/>
      <c r="E135" s="12"/>
      <c r="F135" s="12"/>
      <c r="G135" s="36"/>
      <c r="H135" s="52"/>
      <c r="I135" s="52"/>
      <c r="J135" s="53"/>
      <c r="K135" s="52"/>
      <c r="L135" s="53"/>
      <c r="M135" s="52"/>
      <c r="N135" s="12"/>
      <c r="O135" s="76"/>
      <c r="P135" s="76"/>
      <c r="Q135" s="76"/>
    </row>
    <row r="136" spans="2:17" s="75" customFormat="1">
      <c r="B136" s="586"/>
      <c r="C136" s="76"/>
      <c r="D136" s="76"/>
      <c r="E136" s="12"/>
      <c r="F136" s="12"/>
      <c r="G136" s="36"/>
      <c r="H136" s="52"/>
      <c r="I136" s="52"/>
      <c r="J136" s="53"/>
      <c r="K136" s="52"/>
      <c r="L136" s="53"/>
      <c r="M136" s="52"/>
      <c r="N136" s="12"/>
      <c r="O136" s="76"/>
      <c r="P136" s="76"/>
      <c r="Q136" s="76"/>
    </row>
    <row r="137" spans="2:17" s="75" customFormat="1">
      <c r="B137" s="586"/>
      <c r="C137" s="76"/>
      <c r="D137" s="76"/>
      <c r="E137" s="12"/>
      <c r="F137" s="12"/>
      <c r="G137" s="36"/>
      <c r="H137" s="52"/>
      <c r="I137" s="52"/>
      <c r="J137" s="53"/>
      <c r="K137" s="52"/>
      <c r="L137" s="53"/>
      <c r="M137" s="52"/>
      <c r="N137" s="12"/>
      <c r="O137" s="76"/>
      <c r="P137" s="76"/>
      <c r="Q137" s="76"/>
    </row>
    <row r="138" spans="2:17" s="75" customFormat="1">
      <c r="B138" s="586"/>
      <c r="C138" s="76"/>
      <c r="D138" s="76"/>
      <c r="E138" s="12"/>
      <c r="F138" s="12"/>
      <c r="G138" s="36"/>
      <c r="H138" s="52"/>
      <c r="I138" s="52"/>
      <c r="J138" s="53"/>
      <c r="K138" s="52"/>
      <c r="L138" s="53"/>
      <c r="M138" s="52"/>
      <c r="N138" s="12"/>
      <c r="O138" s="76"/>
      <c r="P138" s="76"/>
      <c r="Q138" s="76"/>
    </row>
    <row r="139" spans="2:17" s="75" customFormat="1">
      <c r="B139" s="586"/>
      <c r="C139" s="76"/>
      <c r="D139" s="76"/>
      <c r="E139" s="12"/>
      <c r="F139" s="12"/>
      <c r="G139" s="36"/>
      <c r="H139" s="52"/>
      <c r="I139" s="52"/>
      <c r="J139" s="53"/>
      <c r="K139" s="52"/>
      <c r="L139" s="53"/>
      <c r="M139" s="52"/>
      <c r="N139" s="12"/>
      <c r="O139" s="76"/>
      <c r="P139" s="76"/>
      <c r="Q139" s="76"/>
    </row>
    <row r="140" spans="2:17" s="75" customFormat="1">
      <c r="B140" s="586"/>
      <c r="C140" s="76"/>
      <c r="D140" s="76"/>
      <c r="E140" s="12"/>
      <c r="F140" s="12"/>
      <c r="G140" s="36"/>
      <c r="H140" s="52"/>
      <c r="I140" s="52"/>
      <c r="J140" s="53"/>
      <c r="K140" s="52"/>
      <c r="L140" s="53"/>
      <c r="M140" s="52"/>
      <c r="N140" s="12"/>
      <c r="O140" s="76"/>
      <c r="P140" s="76"/>
      <c r="Q140" s="76"/>
    </row>
    <row r="141" spans="2:17" s="75" customFormat="1">
      <c r="B141" s="586"/>
      <c r="C141" s="76"/>
      <c r="D141" s="76"/>
      <c r="E141" s="12"/>
      <c r="F141" s="12"/>
      <c r="G141" s="36"/>
      <c r="H141" s="52"/>
      <c r="I141" s="52"/>
      <c r="J141" s="53"/>
      <c r="K141" s="52"/>
      <c r="L141" s="53"/>
      <c r="M141" s="52"/>
      <c r="N141" s="12"/>
      <c r="O141" s="76"/>
      <c r="P141" s="76"/>
      <c r="Q141" s="76"/>
    </row>
    <row r="142" spans="2:17" s="75" customFormat="1">
      <c r="B142" s="586"/>
      <c r="C142" s="76"/>
      <c r="D142" s="76"/>
      <c r="E142" s="12"/>
      <c r="F142" s="12"/>
      <c r="G142" s="36"/>
      <c r="H142" s="52"/>
      <c r="I142" s="52"/>
      <c r="J142" s="53"/>
      <c r="K142" s="52"/>
      <c r="L142" s="53"/>
      <c r="M142" s="52"/>
      <c r="N142" s="12"/>
      <c r="O142" s="76"/>
      <c r="P142" s="76"/>
      <c r="Q142" s="76"/>
    </row>
    <row r="143" spans="2:17" s="75" customFormat="1">
      <c r="B143" s="586"/>
      <c r="C143" s="76"/>
      <c r="D143" s="76"/>
      <c r="E143" s="12"/>
      <c r="F143" s="12"/>
      <c r="G143" s="36"/>
      <c r="H143" s="52"/>
      <c r="I143" s="52"/>
      <c r="J143" s="53"/>
      <c r="K143" s="52"/>
      <c r="L143" s="53"/>
      <c r="M143" s="52"/>
      <c r="N143" s="12"/>
      <c r="O143" s="76"/>
      <c r="P143" s="76"/>
      <c r="Q143" s="76"/>
    </row>
    <row r="144" spans="2:17" s="75" customFormat="1">
      <c r="B144" s="586"/>
      <c r="C144" s="76"/>
      <c r="D144" s="76"/>
      <c r="E144" s="12"/>
      <c r="F144" s="12"/>
      <c r="G144" s="36"/>
      <c r="H144" s="52"/>
      <c r="I144" s="52"/>
      <c r="J144" s="53"/>
      <c r="K144" s="52"/>
      <c r="L144" s="53"/>
      <c r="M144" s="52"/>
      <c r="N144" s="12"/>
      <c r="O144" s="76"/>
      <c r="P144" s="76"/>
      <c r="Q144" s="76"/>
    </row>
    <row r="145" spans="2:17" s="75" customFormat="1">
      <c r="B145" s="586"/>
      <c r="C145" s="76"/>
      <c r="D145" s="76"/>
      <c r="E145" s="12"/>
      <c r="F145" s="12"/>
      <c r="G145" s="36"/>
      <c r="H145" s="52"/>
      <c r="I145" s="52"/>
      <c r="J145" s="53"/>
      <c r="K145" s="52"/>
      <c r="L145" s="53"/>
      <c r="M145" s="52"/>
      <c r="N145" s="12"/>
      <c r="O145" s="76"/>
      <c r="P145" s="76"/>
      <c r="Q145" s="76"/>
    </row>
    <row r="146" spans="2:17" s="75" customFormat="1">
      <c r="B146" s="586"/>
      <c r="C146" s="76"/>
      <c r="D146" s="76"/>
      <c r="E146" s="12"/>
      <c r="F146" s="12"/>
      <c r="G146" s="36"/>
      <c r="H146" s="52"/>
      <c r="I146" s="52"/>
      <c r="J146" s="53"/>
      <c r="K146" s="52"/>
      <c r="L146" s="53"/>
      <c r="M146" s="52"/>
      <c r="N146" s="12"/>
      <c r="O146" s="76"/>
      <c r="P146" s="76"/>
      <c r="Q146" s="76"/>
    </row>
    <row r="147" spans="2:17" s="75" customFormat="1">
      <c r="B147" s="586"/>
      <c r="C147" s="76"/>
      <c r="D147" s="76"/>
      <c r="E147" s="12"/>
      <c r="F147" s="12"/>
      <c r="G147" s="36"/>
      <c r="H147" s="52"/>
      <c r="I147" s="52"/>
      <c r="J147" s="53"/>
      <c r="K147" s="52"/>
      <c r="L147" s="53"/>
      <c r="M147" s="52"/>
      <c r="N147" s="12"/>
      <c r="O147" s="76"/>
      <c r="P147" s="76"/>
      <c r="Q147" s="76"/>
    </row>
    <row r="148" spans="2:17" s="75" customFormat="1">
      <c r="B148" s="586"/>
      <c r="C148" s="76"/>
      <c r="D148" s="76"/>
      <c r="E148" s="12"/>
      <c r="F148" s="12"/>
      <c r="G148" s="36"/>
      <c r="H148" s="52"/>
      <c r="I148" s="52"/>
      <c r="J148" s="53"/>
      <c r="K148" s="52"/>
      <c r="L148" s="53"/>
      <c r="M148" s="52"/>
      <c r="N148" s="12"/>
      <c r="O148" s="76"/>
      <c r="P148" s="76"/>
      <c r="Q148" s="76"/>
    </row>
    <row r="149" spans="2:17" s="75" customFormat="1">
      <c r="B149" s="586"/>
      <c r="C149" s="76"/>
      <c r="D149" s="76"/>
      <c r="E149" s="12"/>
      <c r="F149" s="12"/>
      <c r="G149" s="36"/>
      <c r="H149" s="52"/>
      <c r="I149" s="52"/>
      <c r="J149" s="53"/>
      <c r="K149" s="52"/>
      <c r="L149" s="53"/>
      <c r="M149" s="52"/>
      <c r="N149" s="12"/>
      <c r="O149" s="76"/>
      <c r="P149" s="76"/>
      <c r="Q149" s="76"/>
    </row>
    <row r="150" spans="2:17" s="75" customFormat="1">
      <c r="B150" s="586"/>
      <c r="C150" s="76"/>
      <c r="D150" s="76"/>
      <c r="E150" s="12"/>
      <c r="F150" s="12"/>
      <c r="G150" s="36"/>
      <c r="H150" s="52"/>
      <c r="I150" s="52"/>
      <c r="J150" s="53"/>
      <c r="K150" s="52"/>
      <c r="L150" s="53"/>
      <c r="M150" s="52"/>
      <c r="N150" s="12"/>
      <c r="O150" s="76"/>
      <c r="P150" s="76"/>
      <c r="Q150" s="76"/>
    </row>
    <row r="151" spans="2:17" s="75" customFormat="1">
      <c r="B151" s="586"/>
      <c r="C151" s="76"/>
      <c r="D151" s="76"/>
      <c r="E151" s="12"/>
      <c r="F151" s="12"/>
      <c r="G151" s="36"/>
      <c r="H151" s="52"/>
      <c r="I151" s="52"/>
      <c r="J151" s="53"/>
      <c r="K151" s="52"/>
      <c r="L151" s="53"/>
      <c r="M151" s="52"/>
      <c r="N151" s="12"/>
      <c r="O151" s="76"/>
      <c r="P151" s="76"/>
      <c r="Q151" s="76"/>
    </row>
    <row r="152" spans="2:17" s="75" customFormat="1">
      <c r="B152" s="586"/>
      <c r="C152" s="76"/>
      <c r="D152" s="76"/>
      <c r="E152" s="12"/>
      <c r="F152" s="12"/>
      <c r="G152" s="36"/>
      <c r="H152" s="52"/>
      <c r="I152" s="52"/>
      <c r="J152" s="53"/>
      <c r="K152" s="52"/>
      <c r="L152" s="53"/>
      <c r="M152" s="52"/>
      <c r="N152" s="12"/>
      <c r="O152" s="76"/>
      <c r="P152" s="76"/>
      <c r="Q152" s="76"/>
    </row>
    <row r="153" spans="2:17" s="75" customFormat="1">
      <c r="B153" s="586"/>
      <c r="C153" s="76"/>
      <c r="D153" s="76"/>
      <c r="E153" s="12"/>
      <c r="F153" s="12"/>
      <c r="G153" s="36"/>
      <c r="H153" s="52"/>
      <c r="I153" s="52"/>
      <c r="J153" s="53"/>
      <c r="K153" s="52"/>
      <c r="L153" s="53"/>
      <c r="M153" s="52"/>
      <c r="N153" s="12"/>
      <c r="O153" s="76"/>
      <c r="P153" s="76"/>
      <c r="Q153" s="76"/>
    </row>
    <row r="154" spans="2:17" s="75" customFormat="1">
      <c r="B154" s="586"/>
      <c r="C154" s="76"/>
      <c r="D154" s="76"/>
      <c r="E154" s="12"/>
      <c r="F154" s="12"/>
      <c r="G154" s="36"/>
      <c r="H154" s="52"/>
      <c r="I154" s="52"/>
      <c r="J154" s="53"/>
      <c r="K154" s="52"/>
      <c r="L154" s="53"/>
      <c r="M154" s="52"/>
      <c r="N154" s="12"/>
      <c r="O154" s="76"/>
      <c r="P154" s="76"/>
      <c r="Q154" s="76"/>
    </row>
    <row r="198" spans="1:4">
      <c r="A198" s="12"/>
      <c r="B198" s="587"/>
      <c r="C198" s="52"/>
      <c r="D198" s="52"/>
    </row>
    <row r="199" spans="1:4">
      <c r="A199" s="12"/>
      <c r="B199" s="587"/>
      <c r="C199" s="52"/>
      <c r="D199" s="52"/>
    </row>
    <row r="200" spans="1:4">
      <c r="A200" s="12"/>
      <c r="B200" s="587"/>
      <c r="C200" s="52"/>
      <c r="D200" s="52"/>
    </row>
    <row r="201" spans="1:4">
      <c r="A201" s="12"/>
      <c r="B201" s="587"/>
      <c r="C201" s="52"/>
      <c r="D201" s="52"/>
    </row>
    <row r="202" spans="1:4">
      <c r="A202" s="12"/>
      <c r="B202" s="587"/>
      <c r="C202" s="52"/>
      <c r="D202" s="52"/>
    </row>
    <row r="203" spans="1:4">
      <c r="A203" s="12"/>
      <c r="B203" s="587"/>
      <c r="C203" s="52"/>
      <c r="D203" s="52"/>
    </row>
    <row r="204" spans="1:4">
      <c r="A204" s="12"/>
      <c r="B204" s="587"/>
      <c r="C204" s="52"/>
      <c r="D204" s="52"/>
    </row>
    <row r="205" spans="1:4">
      <c r="A205" s="12"/>
      <c r="B205" s="587"/>
      <c r="C205" s="52"/>
      <c r="D205" s="52"/>
    </row>
    <row r="206" spans="1:4">
      <c r="A206" s="12"/>
      <c r="B206" s="587"/>
      <c r="C206" s="52"/>
      <c r="D206" s="52"/>
    </row>
    <row r="207" spans="1:4">
      <c r="A207" s="12"/>
      <c r="B207" s="587"/>
      <c r="C207" s="52"/>
      <c r="D207" s="52"/>
    </row>
    <row r="208" spans="1:4">
      <c r="A208" s="12"/>
      <c r="B208" s="587"/>
      <c r="C208" s="52"/>
      <c r="D208" s="52"/>
    </row>
    <row r="209" spans="1:4">
      <c r="A209" s="12"/>
      <c r="B209" s="587"/>
      <c r="C209" s="52"/>
      <c r="D209" s="52"/>
    </row>
    <row r="210" spans="1:4">
      <c r="A210" s="12"/>
      <c r="B210" s="587"/>
      <c r="C210" s="52"/>
      <c r="D210" s="52"/>
    </row>
    <row r="211" spans="1:4">
      <c r="A211" s="12"/>
      <c r="B211" s="587"/>
      <c r="C211" s="52"/>
      <c r="D211" s="52"/>
    </row>
    <row r="212" spans="1:4">
      <c r="A212" s="12"/>
      <c r="B212" s="587"/>
      <c r="C212" s="52"/>
      <c r="D212" s="52"/>
    </row>
    <row r="213" spans="1:4">
      <c r="A213" s="12"/>
      <c r="B213" s="587"/>
      <c r="C213" s="52"/>
      <c r="D213" s="52"/>
    </row>
    <row r="214" spans="1:4">
      <c r="A214" s="12"/>
      <c r="B214" s="587"/>
      <c r="C214" s="52"/>
      <c r="D214" s="52"/>
    </row>
    <row r="215" spans="1:4">
      <c r="A215" s="12"/>
      <c r="B215" s="587"/>
      <c r="C215" s="52"/>
      <c r="D215" s="52"/>
    </row>
    <row r="216" spans="1:4">
      <c r="A216" s="12"/>
      <c r="B216" s="587"/>
      <c r="C216" s="52"/>
      <c r="D216" s="52"/>
    </row>
    <row r="217" spans="1:4">
      <c r="A217" s="12"/>
      <c r="B217" s="587"/>
      <c r="C217" s="52"/>
      <c r="D217" s="52"/>
    </row>
    <row r="218" spans="1:4">
      <c r="A218" s="12"/>
      <c r="B218" s="587"/>
      <c r="C218" s="52"/>
      <c r="D218" s="52"/>
    </row>
    <row r="219" spans="1:4">
      <c r="A219" s="12"/>
      <c r="B219" s="587"/>
      <c r="C219" s="52"/>
      <c r="D219" s="52"/>
    </row>
    <row r="220" spans="1:4">
      <c r="A220" s="12"/>
      <c r="B220" s="587"/>
      <c r="C220" s="52"/>
      <c r="D220" s="52"/>
    </row>
    <row r="221" spans="1:4">
      <c r="A221" s="12"/>
      <c r="B221" s="587"/>
      <c r="C221" s="52"/>
      <c r="D221" s="52"/>
    </row>
    <row r="222" spans="1:4">
      <c r="A222" s="12"/>
      <c r="B222" s="587"/>
      <c r="C222" s="52"/>
      <c r="D222" s="52"/>
    </row>
    <row r="223" spans="1:4">
      <c r="A223" s="12"/>
      <c r="B223" s="587"/>
      <c r="C223" s="52"/>
      <c r="D223" s="52"/>
    </row>
    <row r="224" spans="1:4">
      <c r="A224" s="12"/>
      <c r="B224" s="587"/>
      <c r="C224" s="52"/>
      <c r="D224" s="52"/>
    </row>
    <row r="225" spans="1:4">
      <c r="A225" s="12"/>
      <c r="B225" s="587"/>
      <c r="C225" s="52"/>
      <c r="D225" s="52"/>
    </row>
    <row r="226" spans="1:4">
      <c r="A226" s="12"/>
      <c r="B226" s="587"/>
      <c r="C226" s="52"/>
      <c r="D226" s="52"/>
    </row>
    <row r="227" spans="1:4">
      <c r="A227" s="12"/>
      <c r="B227" s="587"/>
      <c r="C227" s="52"/>
      <c r="D227" s="52"/>
    </row>
    <row r="228" spans="1:4">
      <c r="A228" s="12"/>
      <c r="B228" s="587"/>
      <c r="C228" s="52"/>
      <c r="D228" s="52"/>
    </row>
    <row r="229" spans="1:4">
      <c r="A229" s="12"/>
      <c r="B229" s="587"/>
      <c r="C229" s="52"/>
      <c r="D229" s="52"/>
    </row>
    <row r="230" spans="1:4">
      <c r="A230" s="12"/>
      <c r="B230" s="587"/>
      <c r="C230" s="52"/>
      <c r="D230" s="52"/>
    </row>
    <row r="231" spans="1:4">
      <c r="A231" s="12"/>
      <c r="B231" s="587"/>
      <c r="C231" s="52"/>
      <c r="D231" s="52"/>
    </row>
    <row r="232" spans="1:4">
      <c r="A232" s="12"/>
      <c r="B232" s="587"/>
      <c r="C232" s="52"/>
      <c r="D232" s="52"/>
    </row>
    <row r="233" spans="1:4">
      <c r="A233" s="12"/>
      <c r="B233" s="587"/>
      <c r="C233" s="52"/>
      <c r="D233" s="52"/>
    </row>
    <row r="234" spans="1:4">
      <c r="A234" s="12"/>
      <c r="B234" s="587"/>
      <c r="C234" s="52"/>
      <c r="D234" s="52"/>
    </row>
    <row r="235" spans="1:4">
      <c r="A235" s="12"/>
      <c r="B235" s="587"/>
      <c r="C235" s="52"/>
      <c r="D235" s="52"/>
    </row>
    <row r="236" spans="1:4">
      <c r="A236" s="12"/>
      <c r="B236" s="587"/>
      <c r="C236" s="52"/>
      <c r="D236" s="52"/>
    </row>
    <row r="237" spans="1:4">
      <c r="A237" s="12"/>
      <c r="B237" s="587"/>
      <c r="C237" s="52"/>
      <c r="D237" s="52"/>
    </row>
    <row r="238" spans="1:4">
      <c r="A238" s="12"/>
      <c r="B238" s="587"/>
      <c r="C238" s="52"/>
      <c r="D238" s="52"/>
    </row>
    <row r="239" spans="1:4">
      <c r="A239" s="12"/>
      <c r="B239" s="587"/>
      <c r="C239" s="52"/>
      <c r="D239" s="52"/>
    </row>
    <row r="240" spans="1:4">
      <c r="A240" s="12"/>
      <c r="B240" s="587"/>
      <c r="C240" s="52"/>
      <c r="D240" s="52"/>
    </row>
    <row r="241" spans="1:4">
      <c r="A241" s="12"/>
      <c r="B241" s="587"/>
      <c r="C241" s="52"/>
      <c r="D241" s="52"/>
    </row>
    <row r="242" spans="1:4">
      <c r="A242" s="12"/>
      <c r="B242" s="587"/>
      <c r="C242" s="52"/>
      <c r="D242" s="52"/>
    </row>
    <row r="243" spans="1:4">
      <c r="A243" s="12"/>
      <c r="B243" s="587"/>
      <c r="C243" s="52"/>
      <c r="D243" s="52"/>
    </row>
    <row r="244" spans="1:4">
      <c r="A244" s="12"/>
      <c r="B244" s="587"/>
      <c r="C244" s="52"/>
      <c r="D244" s="52"/>
    </row>
    <row r="245" spans="1:4">
      <c r="A245" s="12"/>
      <c r="B245" s="587"/>
      <c r="C245" s="52"/>
      <c r="D245" s="52"/>
    </row>
    <row r="246" spans="1:4">
      <c r="A246" s="12"/>
      <c r="B246" s="587"/>
      <c r="C246" s="52"/>
      <c r="D246" s="52"/>
    </row>
    <row r="247" spans="1:4">
      <c r="A247" s="12"/>
      <c r="B247" s="587"/>
      <c r="C247" s="52"/>
      <c r="D247" s="52"/>
    </row>
    <row r="248" spans="1:4">
      <c r="A248" s="12"/>
      <c r="B248" s="587"/>
      <c r="C248" s="52"/>
      <c r="D248" s="52"/>
    </row>
    <row r="249" spans="1:4">
      <c r="A249" s="12"/>
      <c r="B249" s="587"/>
      <c r="C249" s="52"/>
      <c r="D249" s="52"/>
    </row>
    <row r="250" spans="1:4">
      <c r="A250" s="12"/>
      <c r="B250" s="587"/>
      <c r="C250" s="52"/>
      <c r="D250" s="52"/>
    </row>
    <row r="251" spans="1:4">
      <c r="A251" s="12"/>
      <c r="B251" s="587"/>
      <c r="C251" s="52"/>
      <c r="D251" s="52"/>
    </row>
    <row r="252" spans="1:4">
      <c r="A252" s="12"/>
      <c r="B252" s="587"/>
      <c r="C252" s="52"/>
      <c r="D252" s="52"/>
    </row>
    <row r="253" spans="1:4">
      <c r="A253" s="12"/>
      <c r="B253" s="587"/>
      <c r="C253" s="52"/>
      <c r="D253" s="52"/>
    </row>
    <row r="254" spans="1:4">
      <c r="A254" s="12"/>
      <c r="B254" s="587"/>
      <c r="C254" s="52"/>
      <c r="D254" s="52"/>
    </row>
    <row r="255" spans="1:4">
      <c r="A255" s="12"/>
      <c r="B255" s="587"/>
      <c r="C255" s="52"/>
      <c r="D255" s="52"/>
    </row>
    <row r="256" spans="1:4">
      <c r="A256" s="12"/>
      <c r="B256" s="587"/>
      <c r="C256" s="52"/>
      <c r="D256" s="52"/>
    </row>
    <row r="257" spans="1:4">
      <c r="A257" s="12"/>
      <c r="B257" s="587"/>
      <c r="C257" s="52"/>
      <c r="D257" s="52"/>
    </row>
    <row r="258" spans="1:4">
      <c r="A258" s="12"/>
      <c r="B258" s="587"/>
      <c r="C258" s="52"/>
      <c r="D258" s="52"/>
    </row>
    <row r="259" spans="1:4">
      <c r="A259" s="12"/>
      <c r="B259" s="587"/>
      <c r="C259" s="52"/>
      <c r="D259" s="52"/>
    </row>
    <row r="260" spans="1:4">
      <c r="A260" s="12"/>
      <c r="B260" s="587"/>
      <c r="C260" s="52"/>
      <c r="D260" s="52"/>
    </row>
    <row r="261" spans="1:4">
      <c r="A261" s="12"/>
      <c r="B261" s="587"/>
      <c r="C261" s="52"/>
      <c r="D261" s="52"/>
    </row>
    <row r="262" spans="1:4">
      <c r="A262" s="12"/>
      <c r="B262" s="587"/>
      <c r="C262" s="52"/>
      <c r="D262" s="52"/>
    </row>
    <row r="263" spans="1:4">
      <c r="A263" s="12"/>
      <c r="B263" s="587"/>
      <c r="C263" s="52"/>
      <c r="D263" s="52"/>
    </row>
    <row r="264" spans="1:4">
      <c r="A264" s="12"/>
      <c r="B264" s="587"/>
      <c r="C264" s="52"/>
      <c r="D264" s="52"/>
    </row>
    <row r="265" spans="1:4">
      <c r="A265" s="12"/>
      <c r="B265" s="587"/>
      <c r="C265" s="52"/>
      <c r="D265" s="52"/>
    </row>
    <row r="266" spans="1:4">
      <c r="A266" s="12"/>
      <c r="B266" s="587"/>
      <c r="C266" s="52"/>
      <c r="D266" s="52"/>
    </row>
    <row r="267" spans="1:4">
      <c r="A267" s="12"/>
      <c r="B267" s="587"/>
      <c r="C267" s="52"/>
      <c r="D267" s="52"/>
    </row>
    <row r="268" spans="1:4">
      <c r="A268" s="12"/>
      <c r="B268" s="587"/>
      <c r="C268" s="52"/>
      <c r="D268" s="52"/>
    </row>
    <row r="269" spans="1:4">
      <c r="A269" s="12"/>
      <c r="B269" s="587"/>
      <c r="C269" s="52"/>
      <c r="D269" s="52"/>
    </row>
    <row r="270" spans="1:4">
      <c r="A270" s="12"/>
      <c r="B270" s="587"/>
      <c r="C270" s="52"/>
      <c r="D270" s="52"/>
    </row>
    <row r="271" spans="1:4">
      <c r="A271" s="12"/>
      <c r="B271" s="587"/>
      <c r="C271" s="52"/>
      <c r="D271" s="52"/>
    </row>
    <row r="272" spans="1:4">
      <c r="A272" s="12"/>
      <c r="B272" s="587"/>
      <c r="C272" s="52"/>
      <c r="D272" s="52"/>
    </row>
    <row r="273" spans="1:4">
      <c r="A273" s="12"/>
      <c r="B273" s="587"/>
      <c r="C273" s="52"/>
      <c r="D273" s="52"/>
    </row>
    <row r="274" spans="1:4">
      <c r="A274" s="12"/>
      <c r="B274" s="587"/>
      <c r="C274" s="52"/>
      <c r="D274" s="52"/>
    </row>
    <row r="275" spans="1:4">
      <c r="A275" s="12"/>
      <c r="B275" s="587"/>
      <c r="C275" s="52"/>
      <c r="D275" s="52"/>
    </row>
    <row r="276" spans="1:4">
      <c r="A276" s="12"/>
      <c r="B276" s="587"/>
      <c r="C276" s="52"/>
      <c r="D276" s="52"/>
    </row>
    <row r="277" spans="1:4">
      <c r="A277" s="12"/>
      <c r="B277" s="587"/>
      <c r="C277" s="52"/>
      <c r="D277" s="52"/>
    </row>
    <row r="278" spans="1:4">
      <c r="A278" s="12"/>
      <c r="B278" s="587"/>
      <c r="C278" s="52"/>
      <c r="D278" s="52"/>
    </row>
    <row r="279" spans="1:4">
      <c r="A279" s="12"/>
      <c r="B279" s="587"/>
      <c r="C279" s="52"/>
      <c r="D279" s="52"/>
    </row>
    <row r="280" spans="1:4">
      <c r="A280" s="12"/>
      <c r="B280" s="587"/>
      <c r="C280" s="52"/>
      <c r="D280" s="52"/>
    </row>
    <row r="281" spans="1:4">
      <c r="A281" s="12"/>
      <c r="B281" s="587"/>
      <c r="C281" s="52"/>
      <c r="D281" s="52"/>
    </row>
    <row r="282" spans="1:4">
      <c r="A282" s="12"/>
      <c r="B282" s="587"/>
      <c r="C282" s="52"/>
      <c r="D282" s="52"/>
    </row>
    <row r="283" spans="1:4">
      <c r="A283" s="12"/>
      <c r="B283" s="587"/>
      <c r="C283" s="52"/>
      <c r="D283" s="52"/>
    </row>
    <row r="284" spans="1:4">
      <c r="A284" s="12"/>
      <c r="B284" s="587"/>
      <c r="C284" s="52"/>
      <c r="D284" s="52"/>
    </row>
    <row r="285" spans="1:4">
      <c r="A285" s="12"/>
      <c r="B285" s="587"/>
      <c r="C285" s="52"/>
      <c r="D285" s="52"/>
    </row>
    <row r="286" spans="1:4">
      <c r="A286" s="12"/>
      <c r="B286" s="587"/>
      <c r="C286" s="52"/>
      <c r="D286" s="52"/>
    </row>
    <row r="287" spans="1:4">
      <c r="A287" s="12"/>
      <c r="B287" s="587"/>
      <c r="C287" s="52"/>
      <c r="D287" s="52"/>
    </row>
    <row r="288" spans="1:4">
      <c r="A288" s="12"/>
      <c r="B288" s="587"/>
      <c r="C288" s="52"/>
      <c r="D288" s="52"/>
    </row>
    <row r="289" spans="1:4">
      <c r="A289" s="12"/>
      <c r="B289" s="587"/>
      <c r="C289" s="52"/>
      <c r="D289" s="52"/>
    </row>
    <row r="290" spans="1:4">
      <c r="A290" s="12"/>
      <c r="B290" s="587"/>
      <c r="C290" s="52"/>
      <c r="D290" s="52"/>
    </row>
    <row r="291" spans="1:4">
      <c r="A291" s="12"/>
      <c r="B291" s="587"/>
      <c r="C291" s="52"/>
      <c r="D291" s="52"/>
    </row>
    <row r="292" spans="1:4">
      <c r="A292" s="12"/>
      <c r="B292" s="587"/>
      <c r="C292" s="52"/>
      <c r="D292" s="52"/>
    </row>
    <row r="293" spans="1:4">
      <c r="A293" s="12"/>
      <c r="B293" s="587"/>
      <c r="C293" s="52"/>
      <c r="D293" s="52"/>
    </row>
    <row r="294" spans="1:4">
      <c r="A294" s="12"/>
      <c r="B294" s="587"/>
      <c r="C294" s="52"/>
      <c r="D294" s="52"/>
    </row>
    <row r="295" spans="1:4">
      <c r="A295" s="12"/>
      <c r="B295" s="587"/>
      <c r="C295" s="52"/>
      <c r="D295" s="52"/>
    </row>
    <row r="296" spans="1:4">
      <c r="A296" s="12"/>
      <c r="B296" s="587"/>
      <c r="C296" s="52"/>
      <c r="D296" s="52"/>
    </row>
    <row r="297" spans="1:4">
      <c r="A297" s="12"/>
      <c r="B297" s="587"/>
      <c r="C297" s="52"/>
      <c r="D297" s="52"/>
    </row>
    <row r="298" spans="1:4">
      <c r="A298" s="12"/>
      <c r="B298" s="587"/>
      <c r="C298" s="52"/>
      <c r="D298" s="52"/>
    </row>
    <row r="299" spans="1:4">
      <c r="A299" s="12"/>
      <c r="B299" s="587"/>
      <c r="C299" s="52"/>
      <c r="D299" s="52"/>
    </row>
    <row r="300" spans="1:4">
      <c r="A300" s="12"/>
      <c r="B300" s="587"/>
      <c r="C300" s="52"/>
      <c r="D300" s="52"/>
    </row>
    <row r="301" spans="1:4">
      <c r="A301" s="12"/>
      <c r="B301" s="587"/>
      <c r="C301" s="52"/>
      <c r="D301" s="52"/>
    </row>
    <row r="302" spans="1:4">
      <c r="A302" s="12"/>
      <c r="B302" s="587"/>
      <c r="C302" s="52"/>
      <c r="D302" s="52"/>
    </row>
    <row r="303" spans="1:4">
      <c r="A303" s="12"/>
      <c r="B303" s="587"/>
      <c r="C303" s="52"/>
      <c r="D303" s="52"/>
    </row>
    <row r="304" spans="1:4">
      <c r="A304" s="12"/>
      <c r="B304" s="587"/>
      <c r="C304" s="52"/>
      <c r="D304" s="52"/>
    </row>
    <row r="305" spans="1:4">
      <c r="A305" s="12"/>
      <c r="B305" s="587"/>
      <c r="C305" s="52"/>
      <c r="D305" s="52"/>
    </row>
    <row r="306" spans="1:4">
      <c r="A306" s="12"/>
      <c r="B306" s="587"/>
      <c r="C306" s="52"/>
      <c r="D306" s="52"/>
    </row>
    <row r="307" spans="1:4">
      <c r="A307" s="12"/>
      <c r="B307" s="587"/>
      <c r="C307" s="52"/>
      <c r="D307" s="52"/>
    </row>
    <row r="308" spans="1:4">
      <c r="A308" s="12"/>
      <c r="B308" s="587"/>
      <c r="C308" s="52"/>
      <c r="D308" s="52"/>
    </row>
    <row r="309" spans="1:4">
      <c r="A309" s="12"/>
      <c r="B309" s="587"/>
      <c r="C309" s="52"/>
      <c r="D309" s="52"/>
    </row>
    <row r="310" spans="1:4">
      <c r="A310" s="12"/>
      <c r="B310" s="587"/>
      <c r="C310" s="52"/>
      <c r="D310" s="52"/>
    </row>
    <row r="311" spans="1:4">
      <c r="A311" s="12"/>
      <c r="B311" s="587"/>
      <c r="C311" s="52"/>
      <c r="D311" s="52"/>
    </row>
    <row r="312" spans="1:4">
      <c r="A312" s="12"/>
      <c r="B312" s="587"/>
      <c r="C312" s="52"/>
      <c r="D312" s="52"/>
    </row>
    <row r="313" spans="1:4">
      <c r="A313" s="12"/>
      <c r="B313" s="587"/>
      <c r="C313" s="52"/>
      <c r="D313" s="52"/>
    </row>
    <row r="314" spans="1:4">
      <c r="A314" s="12"/>
      <c r="B314" s="587"/>
      <c r="C314" s="52"/>
      <c r="D314" s="52"/>
    </row>
    <row r="315" spans="1:4">
      <c r="A315" s="12"/>
      <c r="B315" s="587"/>
      <c r="C315" s="52"/>
      <c r="D315" s="52"/>
    </row>
    <row r="316" spans="1:4">
      <c r="A316" s="12"/>
      <c r="B316" s="587"/>
      <c r="C316" s="52"/>
      <c r="D316" s="52"/>
    </row>
    <row r="317" spans="1:4">
      <c r="A317" s="12"/>
      <c r="B317" s="587"/>
      <c r="C317" s="52"/>
      <c r="D317" s="52"/>
    </row>
    <row r="318" spans="1:4">
      <c r="A318" s="12"/>
      <c r="B318" s="587"/>
      <c r="C318" s="52"/>
      <c r="D318" s="52"/>
    </row>
    <row r="319" spans="1:4">
      <c r="A319" s="12"/>
      <c r="B319" s="587"/>
      <c r="C319" s="52"/>
      <c r="D319" s="52"/>
    </row>
    <row r="320" spans="1:4">
      <c r="A320" s="12"/>
      <c r="B320" s="587"/>
      <c r="C320" s="52"/>
      <c r="D320" s="52"/>
    </row>
    <row r="321" spans="1:4">
      <c r="A321" s="12"/>
      <c r="B321" s="587"/>
      <c r="C321" s="52"/>
      <c r="D321" s="52"/>
    </row>
    <row r="322" spans="1:4">
      <c r="A322" s="12"/>
      <c r="B322" s="587"/>
      <c r="C322" s="52"/>
      <c r="D322" s="52"/>
    </row>
    <row r="323" spans="1:4">
      <c r="A323" s="12"/>
      <c r="B323" s="587"/>
      <c r="C323" s="52"/>
      <c r="D323" s="52"/>
    </row>
    <row r="324" spans="1:4">
      <c r="A324" s="12"/>
      <c r="B324" s="587"/>
      <c r="C324" s="52"/>
      <c r="D324" s="52"/>
    </row>
    <row r="325" spans="1:4">
      <c r="A325" s="12"/>
      <c r="B325" s="587"/>
      <c r="C325" s="52"/>
      <c r="D325" s="52"/>
    </row>
    <row r="326" spans="1:4">
      <c r="A326" s="12"/>
      <c r="B326" s="587"/>
      <c r="C326" s="52"/>
      <c r="D326" s="52"/>
    </row>
    <row r="327" spans="1:4">
      <c r="A327" s="12"/>
      <c r="B327" s="587"/>
      <c r="C327" s="52"/>
      <c r="D327" s="52"/>
    </row>
    <row r="328" spans="1:4">
      <c r="A328" s="12"/>
      <c r="B328" s="587"/>
      <c r="C328" s="52"/>
      <c r="D328" s="52"/>
    </row>
    <row r="329" spans="1:4">
      <c r="A329" s="12"/>
      <c r="B329" s="587"/>
      <c r="C329" s="52"/>
      <c r="D329" s="52"/>
    </row>
    <row r="330" spans="1:4">
      <c r="A330" s="12"/>
      <c r="B330" s="587"/>
      <c r="C330" s="52"/>
      <c r="D330" s="52"/>
    </row>
    <row r="331" spans="1:4">
      <c r="A331" s="12"/>
      <c r="B331" s="587"/>
      <c r="C331" s="52"/>
      <c r="D331" s="52"/>
    </row>
    <row r="332" spans="1:4">
      <c r="A332" s="12"/>
      <c r="B332" s="587"/>
      <c r="C332" s="52"/>
      <c r="D332" s="52"/>
    </row>
    <row r="333" spans="1:4">
      <c r="A333" s="12"/>
      <c r="B333" s="587"/>
      <c r="C333" s="52"/>
      <c r="D333" s="52"/>
    </row>
    <row r="334" spans="1:4">
      <c r="A334" s="12"/>
      <c r="B334" s="587"/>
      <c r="C334" s="52"/>
      <c r="D334" s="52"/>
    </row>
    <row r="335" spans="1:4">
      <c r="A335" s="12"/>
      <c r="B335" s="587"/>
      <c r="C335" s="52"/>
      <c r="D335" s="52"/>
    </row>
    <row r="336" spans="1:4">
      <c r="A336" s="12"/>
      <c r="B336" s="587"/>
      <c r="C336" s="52"/>
      <c r="D336" s="52"/>
    </row>
    <row r="337" spans="1:4">
      <c r="A337" s="12"/>
      <c r="B337" s="587"/>
      <c r="C337" s="52"/>
      <c r="D337" s="52"/>
    </row>
    <row r="338" spans="1:4">
      <c r="A338" s="12"/>
      <c r="B338" s="587"/>
      <c r="C338" s="52"/>
      <c r="D338" s="52"/>
    </row>
    <row r="339" spans="1:4">
      <c r="A339" s="12"/>
      <c r="B339" s="587"/>
      <c r="C339" s="52"/>
      <c r="D339" s="52"/>
    </row>
    <row r="340" spans="1:4">
      <c r="A340" s="12"/>
      <c r="B340" s="587"/>
      <c r="C340" s="52"/>
      <c r="D340" s="52"/>
    </row>
    <row r="341" spans="1:4">
      <c r="A341" s="12"/>
      <c r="B341" s="587"/>
      <c r="C341" s="52"/>
      <c r="D341" s="52"/>
    </row>
    <row r="342" spans="1:4">
      <c r="A342" s="12"/>
      <c r="B342" s="587"/>
      <c r="C342" s="52"/>
      <c r="D342" s="52"/>
    </row>
    <row r="343" spans="1:4">
      <c r="A343" s="12"/>
      <c r="B343" s="587"/>
      <c r="C343" s="52"/>
      <c r="D343" s="52"/>
    </row>
    <row r="344" spans="1:4">
      <c r="A344" s="12"/>
      <c r="B344" s="587"/>
      <c r="C344" s="52"/>
      <c r="D344" s="52"/>
    </row>
    <row r="345" spans="1:4">
      <c r="A345" s="12"/>
      <c r="B345" s="587"/>
      <c r="C345" s="52"/>
      <c r="D345" s="52"/>
    </row>
    <row r="346" spans="1:4">
      <c r="A346" s="12"/>
      <c r="B346" s="587"/>
      <c r="C346" s="52"/>
      <c r="D346" s="52"/>
    </row>
    <row r="347" spans="1:4">
      <c r="A347" s="12"/>
      <c r="B347" s="587"/>
      <c r="C347" s="52"/>
      <c r="D347" s="52"/>
    </row>
    <row r="348" spans="1:4">
      <c r="A348" s="12"/>
      <c r="B348" s="587"/>
      <c r="C348" s="52"/>
      <c r="D348" s="52"/>
    </row>
    <row r="349" spans="1:4">
      <c r="A349" s="12"/>
      <c r="B349" s="587"/>
      <c r="C349" s="52"/>
      <c r="D349" s="52"/>
    </row>
    <row r="350" spans="1:4">
      <c r="A350" s="12"/>
      <c r="B350" s="587"/>
      <c r="C350" s="52"/>
      <c r="D350" s="52"/>
    </row>
    <row r="351" spans="1:4">
      <c r="A351" s="12"/>
      <c r="B351" s="587"/>
      <c r="C351" s="52"/>
      <c r="D351" s="52"/>
    </row>
    <row r="352" spans="1:4">
      <c r="A352" s="12"/>
      <c r="B352" s="587"/>
      <c r="C352" s="52"/>
      <c r="D352" s="52"/>
    </row>
    <row r="353" spans="1:4">
      <c r="A353" s="12"/>
      <c r="B353" s="587"/>
      <c r="C353" s="52"/>
      <c r="D353" s="52"/>
    </row>
    <row r="354" spans="1:4">
      <c r="A354" s="12"/>
      <c r="B354" s="587"/>
      <c r="C354" s="52"/>
      <c r="D354" s="52"/>
    </row>
    <row r="355" spans="1:4">
      <c r="A355" s="12"/>
      <c r="B355" s="587"/>
      <c r="C355" s="52"/>
      <c r="D355" s="52"/>
    </row>
    <row r="356" spans="1:4">
      <c r="A356" s="12"/>
      <c r="B356" s="587"/>
      <c r="C356" s="52"/>
      <c r="D356" s="52"/>
    </row>
    <row r="357" spans="1:4">
      <c r="A357" s="12"/>
      <c r="B357" s="587"/>
      <c r="C357" s="52"/>
      <c r="D357" s="52"/>
    </row>
    <row r="358" spans="1:4">
      <c r="A358" s="12"/>
      <c r="B358" s="587"/>
      <c r="C358" s="52"/>
      <c r="D358" s="52"/>
    </row>
    <row r="359" spans="1:4">
      <c r="A359" s="12"/>
      <c r="B359" s="587"/>
      <c r="C359" s="52"/>
      <c r="D359" s="52"/>
    </row>
    <row r="360" spans="1:4">
      <c r="A360" s="12"/>
      <c r="B360" s="587"/>
      <c r="C360" s="52"/>
      <c r="D360" s="52"/>
    </row>
    <row r="361" spans="1:4">
      <c r="A361" s="12"/>
      <c r="B361" s="587"/>
      <c r="C361" s="52"/>
      <c r="D361" s="52"/>
    </row>
    <row r="362" spans="1:4">
      <c r="A362" s="12"/>
      <c r="B362" s="587"/>
      <c r="C362" s="52"/>
      <c r="D362" s="52"/>
    </row>
    <row r="363" spans="1:4">
      <c r="A363" s="12"/>
      <c r="B363" s="587"/>
      <c r="C363" s="52"/>
      <c r="D363" s="52"/>
    </row>
    <row r="364" spans="1:4">
      <c r="A364" s="12"/>
      <c r="B364" s="587"/>
      <c r="C364" s="52"/>
      <c r="D364" s="52"/>
    </row>
    <row r="365" spans="1:4">
      <c r="A365" s="12"/>
      <c r="B365" s="587"/>
      <c r="C365" s="52"/>
      <c r="D365" s="52"/>
    </row>
    <row r="366" spans="1:4">
      <c r="A366" s="12"/>
      <c r="B366" s="587"/>
      <c r="C366" s="52"/>
      <c r="D366" s="52"/>
    </row>
    <row r="367" spans="1:4">
      <c r="A367" s="12"/>
      <c r="B367" s="587"/>
      <c r="C367" s="52"/>
      <c r="D367" s="52"/>
    </row>
    <row r="368" spans="1:4">
      <c r="A368" s="12"/>
      <c r="B368" s="587"/>
      <c r="C368" s="52"/>
      <c r="D368" s="52"/>
    </row>
    <row r="369" spans="1:4">
      <c r="A369" s="12"/>
      <c r="B369" s="587"/>
      <c r="C369" s="52"/>
      <c r="D369" s="52"/>
    </row>
    <row r="370" spans="1:4">
      <c r="A370" s="12"/>
      <c r="B370" s="587"/>
      <c r="C370" s="52"/>
      <c r="D370" s="52"/>
    </row>
    <row r="371" spans="1:4">
      <c r="A371" s="12"/>
      <c r="B371" s="587"/>
      <c r="C371" s="52"/>
      <c r="D371" s="52"/>
    </row>
    <row r="372" spans="1:4">
      <c r="A372" s="12"/>
      <c r="B372" s="587"/>
      <c r="C372" s="52"/>
      <c r="D372" s="52"/>
    </row>
    <row r="373" spans="1:4">
      <c r="A373" s="12"/>
      <c r="B373" s="587"/>
      <c r="C373" s="52"/>
      <c r="D373" s="52"/>
    </row>
    <row r="374" spans="1:4">
      <c r="A374" s="12"/>
      <c r="B374" s="587"/>
      <c r="C374" s="52"/>
      <c r="D374" s="52"/>
    </row>
    <row r="375" spans="1:4">
      <c r="A375" s="12"/>
      <c r="B375" s="587"/>
      <c r="C375" s="52"/>
      <c r="D375" s="52"/>
    </row>
    <row r="376" spans="1:4">
      <c r="A376" s="12"/>
      <c r="B376" s="587"/>
      <c r="C376" s="52"/>
      <c r="D376" s="52"/>
    </row>
    <row r="377" spans="1:4">
      <c r="A377" s="12"/>
      <c r="B377" s="587"/>
      <c r="C377" s="52"/>
      <c r="D377" s="52"/>
    </row>
    <row r="378" spans="1:4">
      <c r="A378" s="12"/>
      <c r="B378" s="587"/>
      <c r="C378" s="52"/>
      <c r="D378" s="52"/>
    </row>
    <row r="379" spans="1:4">
      <c r="A379" s="12"/>
      <c r="B379" s="587"/>
      <c r="C379" s="52"/>
      <c r="D379" s="52"/>
    </row>
    <row r="380" spans="1:4">
      <c r="A380" s="12"/>
      <c r="B380" s="587"/>
      <c r="C380" s="52"/>
      <c r="D380" s="52"/>
    </row>
    <row r="381" spans="1:4">
      <c r="A381" s="12"/>
      <c r="B381" s="587"/>
      <c r="C381" s="52"/>
      <c r="D381" s="52"/>
    </row>
    <row r="382" spans="1:4">
      <c r="A382" s="12"/>
      <c r="B382" s="587"/>
      <c r="C382" s="52"/>
      <c r="D382" s="52"/>
    </row>
    <row r="383" spans="1:4">
      <c r="A383" s="12"/>
      <c r="B383" s="587"/>
      <c r="C383" s="52"/>
      <c r="D383" s="52"/>
    </row>
    <row r="384" spans="1:4">
      <c r="A384" s="12"/>
      <c r="B384" s="587"/>
      <c r="C384" s="52"/>
      <c r="D384" s="52"/>
    </row>
    <row r="385" spans="1:4">
      <c r="A385" s="12"/>
      <c r="B385" s="587"/>
      <c r="C385" s="52"/>
      <c r="D385" s="52"/>
    </row>
    <row r="386" spans="1:4">
      <c r="A386" s="12"/>
      <c r="B386" s="587"/>
      <c r="C386" s="52"/>
      <c r="D386" s="52"/>
    </row>
    <row r="387" spans="1:4">
      <c r="A387" s="12"/>
      <c r="B387" s="587"/>
      <c r="C387" s="52"/>
      <c r="D387" s="52"/>
    </row>
    <row r="388" spans="1:4">
      <c r="A388" s="12"/>
      <c r="B388" s="587"/>
      <c r="C388" s="52"/>
      <c r="D388" s="52"/>
    </row>
    <row r="389" spans="1:4">
      <c r="A389" s="12"/>
      <c r="B389" s="587"/>
      <c r="C389" s="52"/>
      <c r="D389" s="52"/>
    </row>
    <row r="390" spans="1:4">
      <c r="A390" s="12"/>
      <c r="B390" s="587"/>
      <c r="C390" s="52"/>
      <c r="D390" s="52"/>
    </row>
    <row r="391" spans="1:4">
      <c r="A391" s="12"/>
      <c r="B391" s="587"/>
      <c r="C391" s="52"/>
      <c r="D391" s="52"/>
    </row>
    <row r="392" spans="1:4">
      <c r="A392" s="12"/>
      <c r="B392" s="587"/>
      <c r="C392" s="52"/>
      <c r="D392" s="52"/>
    </row>
    <row r="393" spans="1:4">
      <c r="A393" s="12"/>
      <c r="B393" s="587"/>
      <c r="C393" s="52"/>
      <c r="D393" s="52"/>
    </row>
    <row r="394" spans="1:4">
      <c r="A394" s="12"/>
      <c r="B394" s="587"/>
      <c r="C394" s="52"/>
      <c r="D394" s="52"/>
    </row>
    <row r="395" spans="1:4">
      <c r="A395" s="12"/>
      <c r="B395" s="587"/>
      <c r="C395" s="52"/>
      <c r="D395" s="52"/>
    </row>
    <row r="396" spans="1:4">
      <c r="A396" s="12"/>
      <c r="B396" s="587"/>
      <c r="C396" s="52"/>
      <c r="D396" s="52"/>
    </row>
    <row r="397" spans="1:4">
      <c r="A397" s="12"/>
      <c r="B397" s="587"/>
      <c r="C397" s="52"/>
      <c r="D397" s="52"/>
    </row>
    <row r="398" spans="1:4">
      <c r="A398" s="12"/>
      <c r="B398" s="587"/>
      <c r="C398" s="52"/>
      <c r="D398" s="52"/>
    </row>
    <row r="399" spans="1:4">
      <c r="A399" s="12"/>
      <c r="B399" s="587"/>
      <c r="C399" s="52"/>
      <c r="D399" s="52"/>
    </row>
    <row r="400" spans="1:4">
      <c r="A400" s="12"/>
      <c r="B400" s="587"/>
      <c r="C400" s="52"/>
      <c r="D400" s="52"/>
    </row>
    <row r="401" spans="1:4">
      <c r="A401" s="12"/>
      <c r="B401" s="587"/>
      <c r="C401" s="52"/>
      <c r="D401" s="52"/>
    </row>
    <row r="402" spans="1:4">
      <c r="A402" s="12"/>
      <c r="B402" s="587"/>
      <c r="C402" s="52"/>
      <c r="D402" s="52"/>
    </row>
    <row r="403" spans="1:4">
      <c r="A403" s="12"/>
      <c r="B403" s="587"/>
      <c r="C403" s="52"/>
      <c r="D403" s="52"/>
    </row>
    <row r="404" spans="1:4">
      <c r="A404" s="12"/>
      <c r="B404" s="587"/>
      <c r="C404" s="52"/>
      <c r="D404" s="52"/>
    </row>
    <row r="405" spans="1:4">
      <c r="A405" s="12"/>
      <c r="B405" s="587"/>
      <c r="C405" s="52"/>
      <c r="D405" s="52"/>
    </row>
    <row r="406" spans="1:4">
      <c r="A406" s="12"/>
      <c r="B406" s="587"/>
      <c r="C406" s="52"/>
      <c r="D406" s="52"/>
    </row>
    <row r="407" spans="1:4">
      <c r="A407" s="12"/>
      <c r="B407" s="587"/>
      <c r="C407" s="52"/>
      <c r="D407" s="52"/>
    </row>
    <row r="408" spans="1:4">
      <c r="A408" s="12"/>
      <c r="B408" s="587"/>
      <c r="C408" s="52"/>
      <c r="D408" s="52"/>
    </row>
    <row r="409" spans="1:4">
      <c r="A409" s="12"/>
      <c r="B409" s="587"/>
      <c r="C409" s="52"/>
      <c r="D409" s="52"/>
    </row>
    <row r="410" spans="1:4">
      <c r="A410" s="12"/>
      <c r="B410" s="587"/>
      <c r="C410" s="52"/>
      <c r="D410" s="52"/>
    </row>
    <row r="411" spans="1:4">
      <c r="A411" s="12"/>
      <c r="B411" s="587"/>
      <c r="C411" s="52"/>
      <c r="D411" s="52"/>
    </row>
    <row r="412" spans="1:4">
      <c r="A412" s="12"/>
      <c r="B412" s="587"/>
      <c r="C412" s="52"/>
      <c r="D412" s="52"/>
    </row>
    <row r="413" spans="1:4">
      <c r="A413" s="12"/>
      <c r="B413" s="587"/>
      <c r="C413" s="52"/>
      <c r="D413" s="52"/>
    </row>
    <row r="414" spans="1:4">
      <c r="A414" s="12"/>
      <c r="B414" s="587"/>
      <c r="C414" s="52"/>
      <c r="D414" s="52"/>
    </row>
    <row r="415" spans="1:4">
      <c r="A415" s="12"/>
      <c r="B415" s="587"/>
      <c r="C415" s="52"/>
      <c r="D415" s="52"/>
    </row>
    <row r="416" spans="1:4">
      <c r="A416" s="12"/>
      <c r="B416" s="587"/>
      <c r="C416" s="52"/>
      <c r="D416" s="52"/>
    </row>
    <row r="417" spans="1:4">
      <c r="A417" s="12"/>
      <c r="B417" s="587"/>
      <c r="C417" s="52"/>
      <c r="D417" s="52"/>
    </row>
    <row r="418" spans="1:4">
      <c r="A418" s="12"/>
      <c r="B418" s="587"/>
      <c r="C418" s="52"/>
      <c r="D418" s="52"/>
    </row>
    <row r="419" spans="1:4">
      <c r="A419" s="12"/>
      <c r="B419" s="587"/>
      <c r="C419" s="52"/>
      <c r="D419" s="52"/>
    </row>
    <row r="420" spans="1:4">
      <c r="A420" s="12"/>
      <c r="B420" s="587"/>
      <c r="C420" s="52"/>
      <c r="D420" s="52"/>
    </row>
    <row r="421" spans="1:4">
      <c r="A421" s="12"/>
      <c r="B421" s="587"/>
      <c r="C421" s="52"/>
      <c r="D421" s="52"/>
    </row>
    <row r="422" spans="1:4">
      <c r="A422" s="12"/>
      <c r="B422" s="587"/>
      <c r="C422" s="52"/>
      <c r="D422" s="52"/>
    </row>
    <row r="423" spans="1:4">
      <c r="A423" s="12"/>
      <c r="B423" s="587"/>
      <c r="C423" s="52"/>
      <c r="D423" s="52"/>
    </row>
    <row r="424" spans="1:4">
      <c r="A424" s="12"/>
      <c r="B424" s="587"/>
      <c r="C424" s="52"/>
      <c r="D424" s="52"/>
    </row>
    <row r="425" spans="1:4">
      <c r="A425" s="12"/>
      <c r="B425" s="587"/>
      <c r="C425" s="52"/>
      <c r="D425" s="52"/>
    </row>
    <row r="426" spans="1:4">
      <c r="A426" s="12"/>
      <c r="B426" s="587"/>
      <c r="C426" s="52"/>
      <c r="D426" s="52"/>
    </row>
    <row r="427" spans="1:4">
      <c r="A427" s="12"/>
      <c r="B427" s="587"/>
      <c r="C427" s="52"/>
      <c r="D427" s="52"/>
    </row>
    <row r="428" spans="1:4">
      <c r="A428" s="12"/>
      <c r="B428" s="587"/>
      <c r="C428" s="52"/>
      <c r="D428" s="52"/>
    </row>
    <row r="429" spans="1:4">
      <c r="A429" s="12"/>
      <c r="B429" s="587"/>
      <c r="C429" s="52"/>
      <c r="D429" s="52"/>
    </row>
    <row r="430" spans="1:4">
      <c r="A430" s="12"/>
      <c r="B430" s="587"/>
      <c r="C430" s="52"/>
      <c r="D430" s="52"/>
    </row>
    <row r="431" spans="1:4">
      <c r="A431" s="12"/>
      <c r="B431" s="587"/>
      <c r="C431" s="52"/>
      <c r="D431" s="52"/>
    </row>
    <row r="432" spans="1:4">
      <c r="A432" s="12"/>
      <c r="B432" s="587"/>
      <c r="C432" s="52"/>
      <c r="D432" s="52"/>
    </row>
    <row r="433" spans="1:4">
      <c r="A433" s="12"/>
      <c r="B433" s="587"/>
      <c r="C433" s="52"/>
      <c r="D433" s="52"/>
    </row>
    <row r="434" spans="1:4">
      <c r="A434" s="12"/>
      <c r="B434" s="587"/>
      <c r="C434" s="52"/>
      <c r="D434" s="52"/>
    </row>
    <row r="435" spans="1:4">
      <c r="A435" s="12"/>
      <c r="B435" s="587"/>
      <c r="C435" s="52"/>
      <c r="D435" s="52"/>
    </row>
    <row r="436" spans="1:4">
      <c r="A436" s="12"/>
      <c r="B436" s="587"/>
      <c r="C436" s="52"/>
      <c r="D436" s="52"/>
    </row>
    <row r="437" spans="1:4">
      <c r="A437" s="12"/>
      <c r="B437" s="587"/>
      <c r="C437" s="52"/>
      <c r="D437" s="52"/>
    </row>
    <row r="438" spans="1:4">
      <c r="A438" s="12"/>
      <c r="B438" s="587"/>
      <c r="C438" s="52"/>
      <c r="D438" s="52"/>
    </row>
    <row r="439" spans="1:4">
      <c r="A439" s="12"/>
      <c r="B439" s="587"/>
      <c r="C439" s="52"/>
      <c r="D439" s="52"/>
    </row>
    <row r="440" spans="1:4">
      <c r="A440" s="12"/>
      <c r="B440" s="587"/>
      <c r="C440" s="52"/>
      <c r="D440" s="52"/>
    </row>
    <row r="441" spans="1:4">
      <c r="A441" s="12"/>
      <c r="B441" s="587"/>
      <c r="C441" s="52"/>
      <c r="D441" s="52"/>
    </row>
    <row r="442" spans="1:4">
      <c r="A442" s="12"/>
      <c r="B442" s="587"/>
      <c r="C442" s="52"/>
      <c r="D442" s="52"/>
    </row>
    <row r="443" spans="1:4">
      <c r="A443" s="12"/>
      <c r="B443" s="587"/>
      <c r="C443" s="52"/>
      <c r="D443" s="52"/>
    </row>
    <row r="444" spans="1:4">
      <c r="A444" s="12"/>
      <c r="B444" s="587"/>
      <c r="C444" s="52"/>
      <c r="D444" s="52"/>
    </row>
    <row r="445" spans="1:4">
      <c r="A445" s="12"/>
      <c r="B445" s="587"/>
      <c r="C445" s="52"/>
      <c r="D445" s="52"/>
    </row>
    <row r="446" spans="1:4">
      <c r="A446" s="12"/>
      <c r="B446" s="587"/>
      <c r="C446" s="52"/>
      <c r="D446" s="52"/>
    </row>
    <row r="447" spans="1:4">
      <c r="A447" s="12"/>
      <c r="B447" s="587"/>
      <c r="C447" s="52"/>
      <c r="D447" s="52"/>
    </row>
    <row r="448" spans="1:4">
      <c r="A448" s="12"/>
      <c r="B448" s="587"/>
      <c r="C448" s="52"/>
      <c r="D448" s="52"/>
    </row>
    <row r="449" spans="1:4">
      <c r="A449" s="12"/>
      <c r="B449" s="587"/>
      <c r="C449" s="52"/>
      <c r="D449" s="52"/>
    </row>
    <row r="450" spans="1:4">
      <c r="A450" s="12"/>
      <c r="B450" s="587"/>
      <c r="C450" s="52"/>
      <c r="D450" s="52"/>
    </row>
    <row r="451" spans="1:4">
      <c r="A451" s="12"/>
      <c r="B451" s="587"/>
      <c r="C451" s="52"/>
      <c r="D451" s="52"/>
    </row>
    <row r="452" spans="1:4">
      <c r="A452" s="12"/>
      <c r="B452" s="587"/>
      <c r="C452" s="52"/>
      <c r="D452" s="52"/>
    </row>
    <row r="453" spans="1:4">
      <c r="A453" s="12"/>
      <c r="B453" s="587"/>
      <c r="C453" s="52"/>
      <c r="D453" s="52"/>
    </row>
    <row r="454" spans="1:4">
      <c r="A454" s="12"/>
      <c r="B454" s="587"/>
      <c r="C454" s="52"/>
      <c r="D454" s="52"/>
    </row>
    <row r="455" spans="1:4">
      <c r="A455" s="12"/>
      <c r="B455" s="587"/>
      <c r="C455" s="52"/>
      <c r="D455" s="52"/>
    </row>
    <row r="456" spans="1:4">
      <c r="A456" s="12"/>
      <c r="B456" s="587"/>
      <c r="C456" s="52"/>
      <c r="D456" s="52"/>
    </row>
    <row r="457" spans="1:4">
      <c r="A457" s="12"/>
      <c r="B457" s="587"/>
      <c r="C457" s="52"/>
      <c r="D457" s="52"/>
    </row>
    <row r="458" spans="1:4">
      <c r="A458" s="12"/>
      <c r="B458" s="587"/>
      <c r="C458" s="52"/>
      <c r="D458" s="52"/>
    </row>
    <row r="459" spans="1:4">
      <c r="A459" s="12"/>
      <c r="B459" s="587"/>
      <c r="C459" s="52"/>
      <c r="D459" s="52"/>
    </row>
    <row r="460" spans="1:4">
      <c r="A460" s="12"/>
      <c r="B460" s="587"/>
      <c r="C460" s="52"/>
      <c r="D460" s="52"/>
    </row>
    <row r="461" spans="1:4">
      <c r="A461" s="12"/>
      <c r="B461" s="587"/>
      <c r="C461" s="52"/>
      <c r="D461" s="52"/>
    </row>
    <row r="462" spans="1:4">
      <c r="A462" s="12"/>
      <c r="B462" s="587"/>
      <c r="C462" s="52"/>
      <c r="D462" s="52"/>
    </row>
    <row r="463" spans="1:4">
      <c r="A463" s="12"/>
      <c r="B463" s="587"/>
      <c r="C463" s="52"/>
      <c r="D463" s="52"/>
    </row>
    <row r="464" spans="1:4">
      <c r="A464" s="12"/>
      <c r="B464" s="587"/>
      <c r="C464" s="52"/>
      <c r="D464" s="52"/>
    </row>
    <row r="465" spans="1:4">
      <c r="A465" s="12"/>
      <c r="B465" s="587"/>
      <c r="C465" s="52"/>
      <c r="D465" s="52"/>
    </row>
    <row r="466" spans="1:4">
      <c r="A466" s="12"/>
      <c r="B466" s="587"/>
      <c r="C466" s="52"/>
      <c r="D466" s="52"/>
    </row>
    <row r="467" spans="1:4">
      <c r="A467" s="12"/>
      <c r="B467" s="587"/>
      <c r="C467" s="52"/>
      <c r="D467" s="52"/>
    </row>
    <row r="468" spans="1:4">
      <c r="A468" s="12"/>
      <c r="B468" s="587"/>
      <c r="C468" s="52"/>
      <c r="D468" s="52"/>
    </row>
    <row r="469" spans="1:4">
      <c r="A469" s="12"/>
      <c r="B469" s="587"/>
      <c r="C469" s="52"/>
      <c r="D469" s="52"/>
    </row>
    <row r="470" spans="1:4">
      <c r="A470" s="12"/>
      <c r="B470" s="587"/>
      <c r="C470" s="52"/>
      <c r="D470" s="52"/>
    </row>
    <row r="471" spans="1:4">
      <c r="A471" s="12"/>
      <c r="B471" s="587"/>
      <c r="C471" s="52"/>
      <c r="D471" s="52"/>
    </row>
    <row r="472" spans="1:4">
      <c r="A472" s="12"/>
      <c r="B472" s="587"/>
      <c r="C472" s="52"/>
      <c r="D472" s="52"/>
    </row>
    <row r="473" spans="1:4">
      <c r="A473" s="12"/>
      <c r="B473" s="587"/>
      <c r="C473" s="52"/>
      <c r="D473" s="52"/>
    </row>
    <row r="474" spans="1:4">
      <c r="A474" s="12"/>
      <c r="B474" s="587"/>
      <c r="C474" s="52"/>
      <c r="D474" s="52"/>
    </row>
    <row r="475" spans="1:4">
      <c r="A475" s="12"/>
      <c r="B475" s="587"/>
      <c r="C475" s="52"/>
      <c r="D475" s="52"/>
    </row>
    <row r="476" spans="1:4">
      <c r="A476" s="12"/>
      <c r="B476" s="587"/>
      <c r="C476" s="52"/>
      <c r="D476" s="52"/>
    </row>
    <row r="477" spans="1:4">
      <c r="A477" s="12"/>
      <c r="B477" s="587"/>
      <c r="C477" s="52"/>
      <c r="D477" s="52"/>
    </row>
    <row r="478" spans="1:4">
      <c r="A478" s="12"/>
      <c r="B478" s="587"/>
      <c r="C478" s="52"/>
      <c r="D478" s="52"/>
    </row>
    <row r="479" spans="1:4">
      <c r="A479" s="12"/>
      <c r="B479" s="587"/>
      <c r="C479" s="52"/>
      <c r="D479" s="52"/>
    </row>
    <row r="480" spans="1:4">
      <c r="A480" s="12"/>
      <c r="B480" s="587"/>
      <c r="C480" s="52"/>
      <c r="D480" s="52"/>
    </row>
    <row r="481" spans="1:4">
      <c r="A481" s="12"/>
      <c r="B481" s="587"/>
      <c r="C481" s="52"/>
      <c r="D481" s="52"/>
    </row>
    <row r="482" spans="1:4">
      <c r="A482" s="12"/>
      <c r="B482" s="587"/>
      <c r="C482" s="52"/>
      <c r="D482" s="52"/>
    </row>
    <row r="483" spans="1:4">
      <c r="A483" s="12"/>
      <c r="B483" s="587"/>
      <c r="C483" s="52"/>
      <c r="D483" s="52"/>
    </row>
    <row r="484" spans="1:4">
      <c r="A484" s="12"/>
      <c r="B484" s="587"/>
      <c r="C484" s="52"/>
      <c r="D484" s="52"/>
    </row>
    <row r="485" spans="1:4">
      <c r="A485" s="12"/>
      <c r="B485" s="587"/>
      <c r="C485" s="52"/>
      <c r="D485" s="52"/>
    </row>
    <row r="486" spans="1:4">
      <c r="A486" s="12"/>
      <c r="B486" s="587"/>
      <c r="C486" s="52"/>
      <c r="D486" s="52"/>
    </row>
    <row r="487" spans="1:4">
      <c r="A487" s="12"/>
      <c r="B487" s="587"/>
      <c r="C487" s="52"/>
      <c r="D487" s="52"/>
    </row>
    <row r="488" spans="1:4">
      <c r="A488" s="12"/>
      <c r="B488" s="587"/>
      <c r="C488" s="52"/>
      <c r="D488" s="52"/>
    </row>
    <row r="489" spans="1:4">
      <c r="A489" s="12"/>
      <c r="B489" s="587"/>
      <c r="C489" s="52"/>
      <c r="D489" s="52"/>
    </row>
    <row r="490" spans="1:4">
      <c r="A490" s="12"/>
      <c r="B490" s="587"/>
      <c r="C490" s="52"/>
      <c r="D490" s="52"/>
    </row>
    <row r="491" spans="1:4">
      <c r="A491" s="12"/>
      <c r="B491" s="587"/>
      <c r="C491" s="52"/>
      <c r="D491" s="52"/>
    </row>
    <row r="492" spans="1:4">
      <c r="A492" s="12"/>
      <c r="B492" s="587"/>
      <c r="C492" s="52"/>
      <c r="D492" s="52"/>
    </row>
    <row r="493" spans="1:4">
      <c r="A493" s="12"/>
      <c r="B493" s="587"/>
      <c r="C493" s="52"/>
      <c r="D493" s="52"/>
    </row>
    <row r="494" spans="1:4">
      <c r="A494" s="12"/>
      <c r="B494" s="587"/>
      <c r="C494" s="52"/>
      <c r="D494" s="52"/>
    </row>
    <row r="495" spans="1:4">
      <c r="A495" s="12"/>
      <c r="B495" s="587"/>
      <c r="C495" s="52"/>
      <c r="D495" s="52"/>
    </row>
    <row r="496" spans="1:4">
      <c r="A496" s="12"/>
      <c r="B496" s="587"/>
      <c r="C496" s="52"/>
      <c r="D496" s="52"/>
    </row>
    <row r="497" spans="1:4">
      <c r="A497" s="12"/>
      <c r="B497" s="587"/>
      <c r="C497" s="52"/>
      <c r="D497" s="52"/>
    </row>
    <row r="498" spans="1:4">
      <c r="A498" s="12"/>
      <c r="B498" s="587"/>
      <c r="C498" s="52"/>
      <c r="D498" s="52"/>
    </row>
    <row r="499" spans="1:4">
      <c r="A499" s="12"/>
      <c r="B499" s="587"/>
      <c r="C499" s="52"/>
      <c r="D499" s="52"/>
    </row>
    <row r="500" spans="1:4">
      <c r="A500" s="12"/>
      <c r="B500" s="587"/>
      <c r="C500" s="52"/>
      <c r="D500" s="52"/>
    </row>
    <row r="501" spans="1:4">
      <c r="A501" s="12"/>
      <c r="B501" s="587"/>
      <c r="C501" s="52"/>
      <c r="D501" s="52"/>
    </row>
    <row r="502" spans="1:4">
      <c r="A502" s="12"/>
      <c r="B502" s="587"/>
      <c r="C502" s="52"/>
      <c r="D502" s="52"/>
    </row>
    <row r="503" spans="1:4">
      <c r="A503" s="12"/>
      <c r="B503" s="587"/>
      <c r="C503" s="52"/>
      <c r="D503" s="52"/>
    </row>
    <row r="504" spans="1:4">
      <c r="A504" s="12"/>
      <c r="B504" s="587"/>
      <c r="C504" s="52"/>
      <c r="D504" s="52"/>
    </row>
    <row r="505" spans="1:4">
      <c r="A505" s="12"/>
      <c r="B505" s="587"/>
      <c r="C505" s="52"/>
      <c r="D505" s="52"/>
    </row>
    <row r="506" spans="1:4">
      <c r="A506" s="12"/>
      <c r="B506" s="587"/>
      <c r="C506" s="52"/>
      <c r="D506" s="52"/>
    </row>
    <row r="507" spans="1:4">
      <c r="A507" s="12"/>
      <c r="B507" s="587"/>
      <c r="C507" s="52"/>
      <c r="D507" s="52"/>
    </row>
    <row r="508" spans="1:4">
      <c r="A508" s="12"/>
      <c r="B508" s="587"/>
      <c r="C508" s="52"/>
      <c r="D508" s="52"/>
    </row>
    <row r="509" spans="1:4">
      <c r="A509" s="12"/>
      <c r="B509" s="587"/>
      <c r="C509" s="52"/>
      <c r="D509" s="52"/>
    </row>
    <row r="510" spans="1:4">
      <c r="A510" s="12"/>
      <c r="B510" s="587"/>
      <c r="C510" s="52"/>
      <c r="D510" s="52"/>
    </row>
    <row r="511" spans="1:4">
      <c r="A511" s="12"/>
      <c r="B511" s="587"/>
      <c r="C511" s="52"/>
      <c r="D511" s="52"/>
    </row>
    <row r="512" spans="1:4">
      <c r="A512" s="12"/>
      <c r="B512" s="587"/>
      <c r="C512" s="52"/>
      <c r="D512" s="52"/>
    </row>
    <row r="513" spans="1:4">
      <c r="A513" s="12"/>
      <c r="B513" s="587"/>
      <c r="C513" s="52"/>
      <c r="D513" s="52"/>
    </row>
    <row r="514" spans="1:4">
      <c r="A514" s="12"/>
      <c r="B514" s="587"/>
      <c r="C514" s="52"/>
      <c r="D514" s="52"/>
    </row>
    <row r="515" spans="1:4">
      <c r="A515" s="12"/>
      <c r="B515" s="587"/>
      <c r="C515" s="52"/>
      <c r="D515" s="52"/>
    </row>
    <row r="516" spans="1:4">
      <c r="A516" s="12"/>
      <c r="B516" s="587"/>
      <c r="C516" s="52"/>
      <c r="D516" s="52"/>
    </row>
    <row r="517" spans="1:4">
      <c r="A517" s="12"/>
      <c r="B517" s="587"/>
      <c r="C517" s="52"/>
      <c r="D517" s="52"/>
    </row>
    <row r="518" spans="1:4">
      <c r="A518" s="12"/>
      <c r="B518" s="587"/>
      <c r="C518" s="52"/>
      <c r="D518" s="52"/>
    </row>
    <row r="519" spans="1:4">
      <c r="A519" s="12"/>
      <c r="B519" s="587"/>
      <c r="C519" s="52"/>
      <c r="D519" s="52"/>
    </row>
    <row r="520" spans="1:4">
      <c r="A520" s="12"/>
      <c r="B520" s="587"/>
      <c r="C520" s="52"/>
      <c r="D520" s="52"/>
    </row>
    <row r="521" spans="1:4">
      <c r="A521" s="12"/>
      <c r="B521" s="587"/>
      <c r="C521" s="52"/>
      <c r="D521" s="52"/>
    </row>
    <row r="522" spans="1:4">
      <c r="A522" s="12"/>
      <c r="B522" s="587"/>
      <c r="C522" s="52"/>
      <c r="D522" s="52"/>
    </row>
    <row r="523" spans="1:4">
      <c r="A523" s="12"/>
      <c r="B523" s="587"/>
      <c r="C523" s="52"/>
      <c r="D523" s="52"/>
    </row>
    <row r="524" spans="1:4">
      <c r="A524" s="12"/>
      <c r="B524" s="587"/>
      <c r="C524" s="52"/>
      <c r="D524" s="52"/>
    </row>
    <row r="525" spans="1:4">
      <c r="A525" s="12"/>
      <c r="B525" s="587"/>
      <c r="C525" s="52"/>
      <c r="D525" s="52"/>
    </row>
    <row r="526" spans="1:4">
      <c r="A526" s="12"/>
      <c r="B526" s="587"/>
      <c r="C526" s="52"/>
      <c r="D526" s="52"/>
    </row>
    <row r="527" spans="1:4">
      <c r="A527" s="12"/>
      <c r="B527" s="587"/>
      <c r="C527" s="52"/>
      <c r="D527" s="52"/>
    </row>
    <row r="528" spans="1:4">
      <c r="A528" s="12"/>
      <c r="B528" s="587"/>
      <c r="C528" s="52"/>
      <c r="D528" s="52"/>
    </row>
    <row r="529" spans="1:4">
      <c r="A529" s="12"/>
      <c r="B529" s="587"/>
      <c r="C529" s="52"/>
      <c r="D529" s="52"/>
    </row>
    <row r="530" spans="1:4">
      <c r="A530" s="12"/>
      <c r="B530" s="587"/>
      <c r="C530" s="52"/>
      <c r="D530" s="52"/>
    </row>
    <row r="531" spans="1:4">
      <c r="A531" s="12"/>
      <c r="B531" s="587"/>
      <c r="C531" s="52"/>
      <c r="D531" s="52"/>
    </row>
    <row r="532" spans="1:4">
      <c r="A532" s="12"/>
      <c r="B532" s="587"/>
      <c r="C532" s="52"/>
      <c r="D532" s="52"/>
    </row>
    <row r="533" spans="1:4">
      <c r="A533" s="12"/>
      <c r="B533" s="587"/>
      <c r="C533" s="52"/>
      <c r="D533" s="52"/>
    </row>
    <row r="534" spans="1:4">
      <c r="A534" s="12"/>
      <c r="B534" s="587"/>
      <c r="C534" s="52"/>
      <c r="D534" s="52"/>
    </row>
    <row r="535" spans="1:4">
      <c r="A535" s="12"/>
      <c r="B535" s="587"/>
      <c r="C535" s="52"/>
      <c r="D535" s="52"/>
    </row>
    <row r="536" spans="1:4">
      <c r="A536" s="12"/>
      <c r="B536" s="587"/>
      <c r="C536" s="52"/>
      <c r="D536" s="52"/>
    </row>
    <row r="537" spans="1:4">
      <c r="A537" s="12"/>
      <c r="B537" s="587"/>
      <c r="C537" s="52"/>
      <c r="D537" s="52"/>
    </row>
    <row r="538" spans="1:4">
      <c r="A538" s="12"/>
      <c r="B538" s="587"/>
      <c r="C538" s="52"/>
      <c r="D538" s="52"/>
    </row>
    <row r="539" spans="1:4">
      <c r="A539" s="12"/>
      <c r="B539" s="587"/>
      <c r="C539" s="52"/>
      <c r="D539" s="52"/>
    </row>
    <row r="540" spans="1:4">
      <c r="A540" s="12"/>
      <c r="B540" s="587"/>
      <c r="C540" s="52"/>
      <c r="D540" s="52"/>
    </row>
    <row r="541" spans="1:4">
      <c r="A541" s="12"/>
      <c r="B541" s="587"/>
      <c r="C541" s="52"/>
      <c r="D541" s="52"/>
    </row>
    <row r="542" spans="1:4">
      <c r="A542" s="12"/>
      <c r="B542" s="587"/>
      <c r="C542" s="52"/>
      <c r="D542" s="52"/>
    </row>
    <row r="543" spans="1:4">
      <c r="A543" s="12"/>
      <c r="B543" s="587"/>
      <c r="C543" s="52"/>
      <c r="D543" s="52"/>
    </row>
    <row r="544" spans="1:4">
      <c r="A544" s="12"/>
      <c r="B544" s="587"/>
      <c r="C544" s="52"/>
      <c r="D544" s="52"/>
    </row>
    <row r="545" spans="1:4">
      <c r="A545" s="12"/>
      <c r="B545" s="587"/>
      <c r="C545" s="52"/>
      <c r="D545" s="52"/>
    </row>
    <row r="546" spans="1:4">
      <c r="A546" s="12"/>
      <c r="B546" s="587"/>
      <c r="C546" s="52"/>
      <c r="D546" s="52"/>
    </row>
    <row r="547" spans="1:4">
      <c r="A547" s="12"/>
      <c r="B547" s="587"/>
      <c r="C547" s="52"/>
      <c r="D547" s="52"/>
    </row>
    <row r="548" spans="1:4">
      <c r="A548" s="12"/>
      <c r="B548" s="587"/>
      <c r="C548" s="52"/>
      <c r="D548" s="52"/>
    </row>
    <row r="549" spans="1:4">
      <c r="A549" s="12"/>
      <c r="B549" s="587"/>
      <c r="C549" s="52"/>
      <c r="D549" s="52"/>
    </row>
    <row r="550" spans="1:4">
      <c r="A550" s="12"/>
      <c r="B550" s="587"/>
      <c r="C550" s="52"/>
      <c r="D550" s="52"/>
    </row>
    <row r="551" spans="1:4">
      <c r="A551" s="12"/>
      <c r="B551" s="587"/>
      <c r="C551" s="52"/>
      <c r="D551" s="52"/>
    </row>
    <row r="552" spans="1:4">
      <c r="A552" s="12"/>
      <c r="B552" s="587"/>
      <c r="C552" s="52"/>
      <c r="D552" s="52"/>
    </row>
    <row r="553" spans="1:4">
      <c r="A553" s="12"/>
      <c r="B553" s="587"/>
      <c r="C553" s="52"/>
      <c r="D553" s="52"/>
    </row>
    <row r="554" spans="1:4">
      <c r="A554" s="12"/>
      <c r="B554" s="587"/>
      <c r="C554" s="52"/>
      <c r="D554" s="52"/>
    </row>
    <row r="555" spans="1:4">
      <c r="A555" s="12"/>
      <c r="B555" s="587"/>
      <c r="C555" s="52"/>
      <c r="D555" s="52"/>
    </row>
    <row r="556" spans="1:4">
      <c r="A556" s="12"/>
      <c r="B556" s="587"/>
      <c r="C556" s="52"/>
      <c r="D556" s="52"/>
    </row>
    <row r="557" spans="1:4">
      <c r="A557" s="12"/>
      <c r="B557" s="587"/>
      <c r="C557" s="52"/>
      <c r="D557" s="52"/>
    </row>
    <row r="558" spans="1:4">
      <c r="A558" s="12"/>
      <c r="B558" s="587"/>
      <c r="C558" s="52"/>
      <c r="D558" s="52"/>
    </row>
    <row r="559" spans="1:4">
      <c r="A559" s="12"/>
      <c r="B559" s="587"/>
      <c r="C559" s="52"/>
      <c r="D559" s="52"/>
    </row>
    <row r="560" spans="1:4">
      <c r="A560" s="12"/>
      <c r="B560" s="587"/>
      <c r="C560" s="52"/>
      <c r="D560" s="52"/>
    </row>
    <row r="561" spans="1:4">
      <c r="A561" s="12"/>
      <c r="B561" s="587"/>
      <c r="C561" s="52"/>
      <c r="D561" s="52"/>
    </row>
    <row r="562" spans="1:4">
      <c r="A562" s="12"/>
      <c r="B562" s="587"/>
      <c r="C562" s="52"/>
      <c r="D562" s="52"/>
    </row>
    <row r="563" spans="1:4">
      <c r="A563" s="12"/>
      <c r="B563" s="587"/>
      <c r="C563" s="52"/>
      <c r="D563" s="52"/>
    </row>
    <row r="564" spans="1:4">
      <c r="A564" s="12"/>
      <c r="B564" s="587"/>
      <c r="C564" s="52"/>
      <c r="D564" s="52"/>
    </row>
    <row r="565" spans="1:4">
      <c r="A565" s="12"/>
      <c r="B565" s="587"/>
      <c r="C565" s="52"/>
      <c r="D565" s="52"/>
    </row>
    <row r="566" spans="1:4">
      <c r="A566" s="12"/>
      <c r="B566" s="587"/>
      <c r="C566" s="52"/>
      <c r="D566" s="52"/>
    </row>
    <row r="567" spans="1:4">
      <c r="A567" s="12"/>
      <c r="B567" s="587"/>
      <c r="C567" s="52"/>
      <c r="D567" s="52"/>
    </row>
    <row r="568" spans="1:4">
      <c r="A568" s="12"/>
      <c r="B568" s="587"/>
      <c r="C568" s="52"/>
      <c r="D568" s="52"/>
    </row>
    <row r="569" spans="1:4">
      <c r="A569" s="12"/>
      <c r="B569" s="587"/>
      <c r="C569" s="52"/>
      <c r="D569" s="52"/>
    </row>
    <row r="570" spans="1:4">
      <c r="A570" s="12"/>
      <c r="B570" s="587"/>
      <c r="C570" s="52"/>
      <c r="D570" s="52"/>
    </row>
    <row r="571" spans="1:4">
      <c r="A571" s="12"/>
      <c r="B571" s="587"/>
      <c r="C571" s="52"/>
      <c r="D571" s="52"/>
    </row>
    <row r="572" spans="1:4">
      <c r="A572" s="12"/>
      <c r="B572" s="587"/>
      <c r="C572" s="52"/>
      <c r="D572" s="52"/>
    </row>
    <row r="573" spans="1:4">
      <c r="A573" s="12"/>
      <c r="B573" s="587"/>
      <c r="C573" s="52"/>
      <c r="D573" s="52"/>
    </row>
    <row r="574" spans="1:4">
      <c r="A574" s="12"/>
      <c r="B574" s="587"/>
      <c r="C574" s="52"/>
      <c r="D574" s="52"/>
    </row>
    <row r="575" spans="1:4">
      <c r="A575" s="12"/>
      <c r="B575" s="587"/>
      <c r="C575" s="52"/>
      <c r="D575" s="52"/>
    </row>
    <row r="576" spans="1:4">
      <c r="A576" s="12"/>
      <c r="B576" s="587"/>
      <c r="C576" s="52"/>
      <c r="D576" s="52"/>
    </row>
    <row r="577" spans="1:4">
      <c r="A577" s="12"/>
      <c r="B577" s="587"/>
      <c r="C577" s="52"/>
      <c r="D577" s="52"/>
    </row>
    <row r="578" spans="1:4">
      <c r="A578" s="12"/>
      <c r="B578" s="587"/>
      <c r="C578" s="52"/>
      <c r="D578" s="52"/>
    </row>
    <row r="579" spans="1:4">
      <c r="A579" s="12"/>
      <c r="B579" s="587"/>
      <c r="C579" s="52"/>
      <c r="D579" s="52"/>
    </row>
    <row r="580" spans="1:4">
      <c r="A580" s="12"/>
      <c r="B580" s="587"/>
      <c r="C580" s="52"/>
      <c r="D580" s="52"/>
    </row>
    <row r="581" spans="1:4">
      <c r="A581" s="12"/>
      <c r="B581" s="587"/>
      <c r="C581" s="52"/>
      <c r="D581" s="52"/>
    </row>
    <row r="582" spans="1:4">
      <c r="A582" s="12"/>
      <c r="B582" s="587"/>
      <c r="C582" s="52"/>
      <c r="D582" s="52"/>
    </row>
    <row r="583" spans="1:4">
      <c r="A583" s="12"/>
      <c r="B583" s="587"/>
      <c r="C583" s="52"/>
      <c r="D583" s="52"/>
    </row>
    <row r="584" spans="1:4">
      <c r="A584" s="12"/>
      <c r="B584" s="587"/>
      <c r="C584" s="52"/>
      <c r="D584" s="52"/>
    </row>
    <row r="585" spans="1:4">
      <c r="A585" s="12"/>
      <c r="B585" s="587"/>
      <c r="C585" s="52"/>
      <c r="D585" s="52"/>
    </row>
    <row r="586" spans="1:4">
      <c r="A586" s="12"/>
      <c r="B586" s="587"/>
      <c r="C586" s="52"/>
      <c r="D586" s="52"/>
    </row>
    <row r="587" spans="1:4">
      <c r="A587" s="12"/>
      <c r="B587" s="587"/>
      <c r="C587" s="52"/>
      <c r="D587" s="52"/>
    </row>
    <row r="588" spans="1:4">
      <c r="A588" s="12"/>
      <c r="B588" s="587"/>
      <c r="C588" s="52"/>
      <c r="D588" s="52"/>
    </row>
    <row r="589" spans="1:4">
      <c r="A589" s="12"/>
      <c r="B589" s="587"/>
      <c r="C589" s="52"/>
      <c r="D589" s="52"/>
    </row>
    <row r="590" spans="1:4">
      <c r="A590" s="12"/>
      <c r="B590" s="587"/>
      <c r="C590" s="52"/>
      <c r="D590" s="52"/>
    </row>
    <row r="591" spans="1:4">
      <c r="A591" s="12"/>
      <c r="B591" s="587"/>
      <c r="C591" s="52"/>
      <c r="D591" s="52"/>
    </row>
    <row r="592" spans="1:4">
      <c r="A592" s="12"/>
      <c r="B592" s="587"/>
      <c r="C592" s="52"/>
      <c r="D592" s="52"/>
    </row>
    <row r="593" spans="1:4">
      <c r="A593" s="12"/>
      <c r="B593" s="587"/>
      <c r="C593" s="52"/>
      <c r="D593" s="52"/>
    </row>
    <row r="594" spans="1:4">
      <c r="A594" s="12"/>
      <c r="B594" s="587"/>
      <c r="C594" s="52"/>
      <c r="D594" s="52"/>
    </row>
    <row r="595" spans="1:4">
      <c r="A595" s="12"/>
      <c r="B595" s="587"/>
      <c r="C595" s="52"/>
      <c r="D595" s="52"/>
    </row>
    <row r="596" spans="1:4">
      <c r="A596" s="12"/>
      <c r="B596" s="587"/>
      <c r="C596" s="52"/>
      <c r="D596" s="52"/>
    </row>
    <row r="597" spans="1:4">
      <c r="A597" s="12"/>
      <c r="B597" s="587"/>
      <c r="C597" s="52"/>
      <c r="D597" s="52"/>
    </row>
    <row r="598" spans="1:4">
      <c r="A598" s="12"/>
      <c r="B598" s="587"/>
      <c r="C598" s="52"/>
      <c r="D598" s="52"/>
    </row>
    <row r="599" spans="1:4">
      <c r="A599" s="12"/>
      <c r="B599" s="587"/>
      <c r="C599" s="52"/>
      <c r="D599" s="52"/>
    </row>
    <row r="600" spans="1:4">
      <c r="A600" s="12"/>
      <c r="B600" s="587"/>
      <c r="C600" s="52"/>
      <c r="D600" s="52"/>
    </row>
    <row r="601" spans="1:4">
      <c r="A601" s="12"/>
      <c r="B601" s="587"/>
      <c r="C601" s="52"/>
      <c r="D601" s="52"/>
    </row>
    <row r="602" spans="1:4">
      <c r="A602" s="12"/>
      <c r="B602" s="587"/>
      <c r="C602" s="52"/>
      <c r="D602" s="52"/>
    </row>
    <row r="603" spans="1:4">
      <c r="A603" s="12"/>
      <c r="B603" s="587"/>
      <c r="C603" s="52"/>
      <c r="D603" s="52"/>
    </row>
    <row r="604" spans="1:4">
      <c r="A604" s="12"/>
      <c r="B604" s="587"/>
      <c r="C604" s="52"/>
      <c r="D604" s="52"/>
    </row>
    <row r="605" spans="1:4">
      <c r="A605" s="12"/>
      <c r="B605" s="587"/>
      <c r="C605" s="52"/>
      <c r="D605" s="52"/>
    </row>
    <row r="606" spans="1:4">
      <c r="A606" s="12"/>
      <c r="B606" s="587"/>
      <c r="C606" s="52"/>
      <c r="D606" s="52"/>
    </row>
    <row r="607" spans="1:4">
      <c r="A607" s="12"/>
      <c r="B607" s="587"/>
      <c r="C607" s="52"/>
      <c r="D607" s="52"/>
    </row>
    <row r="608" spans="1:4">
      <c r="A608" s="12"/>
      <c r="B608" s="587"/>
      <c r="C608" s="52"/>
      <c r="D608" s="52"/>
    </row>
    <row r="609" spans="1:4">
      <c r="A609" s="12"/>
      <c r="B609" s="587"/>
      <c r="C609" s="52"/>
      <c r="D609" s="52"/>
    </row>
    <row r="610" spans="1:4">
      <c r="A610" s="12"/>
      <c r="B610" s="587"/>
      <c r="C610" s="52"/>
      <c r="D610" s="52"/>
    </row>
    <row r="611" spans="1:4">
      <c r="A611" s="12"/>
      <c r="B611" s="587"/>
      <c r="C611" s="52"/>
      <c r="D611" s="52"/>
    </row>
    <row r="612" spans="1:4">
      <c r="A612" s="12"/>
      <c r="B612" s="587"/>
      <c r="C612" s="52"/>
      <c r="D612" s="52"/>
    </row>
    <row r="613" spans="1:4">
      <c r="A613" s="12"/>
      <c r="B613" s="587"/>
      <c r="C613" s="52"/>
      <c r="D613" s="52"/>
    </row>
    <row r="614" spans="1:4">
      <c r="A614" s="12"/>
      <c r="B614" s="587"/>
      <c r="C614" s="52"/>
      <c r="D614" s="52"/>
    </row>
    <row r="615" spans="1:4">
      <c r="A615" s="12"/>
      <c r="B615" s="587"/>
      <c r="C615" s="52"/>
      <c r="D615" s="52"/>
    </row>
    <row r="616" spans="1:4">
      <c r="A616" s="12"/>
      <c r="B616" s="587"/>
      <c r="C616" s="52"/>
      <c r="D616" s="52"/>
    </row>
    <row r="617" spans="1:4">
      <c r="A617" s="12"/>
      <c r="B617" s="587"/>
      <c r="C617" s="52"/>
      <c r="D617" s="52"/>
    </row>
    <row r="618" spans="1:4">
      <c r="A618" s="12"/>
      <c r="B618" s="587"/>
      <c r="C618" s="52"/>
      <c r="D618" s="52"/>
    </row>
    <row r="619" spans="1:4">
      <c r="A619" s="12"/>
      <c r="B619" s="587"/>
      <c r="C619" s="52"/>
      <c r="D619" s="52"/>
    </row>
    <row r="620" spans="1:4">
      <c r="A620" s="12"/>
      <c r="B620" s="587"/>
      <c r="C620" s="52"/>
      <c r="D620" s="52"/>
    </row>
    <row r="621" spans="1:4">
      <c r="A621" s="12"/>
      <c r="B621" s="587"/>
      <c r="C621" s="52"/>
      <c r="D621" s="52"/>
    </row>
    <row r="622" spans="1:4">
      <c r="A622" s="12"/>
      <c r="B622" s="587"/>
      <c r="C622" s="52"/>
      <c r="D622" s="52"/>
    </row>
    <row r="623" spans="1:4">
      <c r="A623" s="12"/>
      <c r="B623" s="587"/>
      <c r="C623" s="52"/>
      <c r="D623" s="52"/>
    </row>
    <row r="624" spans="1:4">
      <c r="A624" s="12"/>
      <c r="B624" s="587"/>
      <c r="C624" s="52"/>
      <c r="D624" s="52"/>
    </row>
    <row r="625" spans="1:4">
      <c r="A625" s="12"/>
      <c r="B625" s="587"/>
      <c r="C625" s="52"/>
      <c r="D625" s="52"/>
    </row>
    <row r="626" spans="1:4">
      <c r="A626" s="12"/>
      <c r="B626" s="587"/>
      <c r="C626" s="52"/>
      <c r="D626" s="52"/>
    </row>
  </sheetData>
  <autoFilter ref="B9:N26"/>
  <mergeCells count="17">
    <mergeCell ref="A1:C1"/>
    <mergeCell ref="F1:M1"/>
    <mergeCell ref="A7:A8"/>
    <mergeCell ref="B7:B8"/>
    <mergeCell ref="C7:C8"/>
    <mergeCell ref="D7:D8"/>
    <mergeCell ref="E7:E8"/>
    <mergeCell ref="F7:F8"/>
    <mergeCell ref="G7:G8"/>
    <mergeCell ref="H7:I7"/>
    <mergeCell ref="J7:K7"/>
    <mergeCell ref="L7:M7"/>
    <mergeCell ref="N7:N8"/>
    <mergeCell ref="A3:C3"/>
    <mergeCell ref="A5:C5"/>
    <mergeCell ref="F3:M3"/>
    <mergeCell ref="F5:M5"/>
  </mergeCells>
  <printOptions horizontalCentered="1"/>
  <pageMargins left="0" right="0" top="0.35433070866141703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B600"/>
  <sheetViews>
    <sheetView view="pageBreakPreview" zoomScale="90" zoomScaleNormal="70" zoomScaleSheetLayoutView="90" workbookViewId="0">
      <selection activeCell="D2" sqref="D1:D1048576"/>
    </sheetView>
  </sheetViews>
  <sheetFormatPr defaultColWidth="9.109375" defaultRowHeight="16.2"/>
  <cols>
    <col min="1" max="1" width="3.88671875" style="75" customWidth="1"/>
    <col min="2" max="2" width="12.6640625" style="586" hidden="1" customWidth="1"/>
    <col min="3" max="3" width="58" style="76" customWidth="1"/>
    <col min="4" max="4" width="8.6640625" style="76" customWidth="1"/>
    <col min="5" max="6" width="8.6640625" style="12" customWidth="1"/>
    <col min="7" max="7" width="10.88671875" style="36" customWidth="1"/>
    <col min="8" max="9" width="12.6640625" style="52" customWidth="1"/>
    <col min="10" max="10" width="12.6640625" style="53" customWidth="1"/>
    <col min="11" max="11" width="12.6640625" style="52" customWidth="1"/>
    <col min="12" max="12" width="12.6640625" style="53" customWidth="1"/>
    <col min="13" max="13" width="12.6640625" style="52" customWidth="1"/>
    <col min="14" max="14" width="14.6640625" style="12" customWidth="1"/>
    <col min="15" max="15" width="19.88671875" style="76" customWidth="1"/>
    <col min="16" max="16" width="12.88671875" style="76" customWidth="1"/>
    <col min="17" max="17" width="31.44140625" style="76" customWidth="1"/>
    <col min="18" max="16384" width="9.109375" style="76"/>
  </cols>
  <sheetData>
    <row r="1" spans="1:80" s="500" customFormat="1" ht="48" customHeight="1">
      <c r="A1" s="902" t="str">
        <f>თავფურცელ!A8</f>
        <v>ქ.თელავში, აღმაშენებლის გამზ. #15ა - ში მდებარე ბენზინგასამართი სადგურის საოფისე შენობის რეკონსტრუქცია</v>
      </c>
      <c r="B1" s="902"/>
      <c r="C1" s="902"/>
      <c r="E1" s="501"/>
      <c r="F1" s="891" t="str">
        <f>თავფურცელ!A9</f>
        <v>Petrol Station office building renovation, located at Agmashenebeli ave. # 15a., Telavi city, Georgia</v>
      </c>
      <c r="G1" s="891"/>
      <c r="H1" s="891"/>
      <c r="I1" s="891"/>
      <c r="J1" s="891"/>
      <c r="K1" s="891"/>
      <c r="L1" s="891"/>
      <c r="M1" s="891"/>
      <c r="N1" s="502"/>
    </row>
    <row r="2" spans="1:80" s="494" customFormat="1" ht="4.95" customHeight="1">
      <c r="A2" s="492"/>
      <c r="B2" s="493"/>
      <c r="E2" s="503"/>
    </row>
    <row r="3" spans="1:80" s="490" customFormat="1" ht="17.399999999999999" customHeight="1">
      <c r="A3" s="892" t="s">
        <v>40</v>
      </c>
      <c r="B3" s="892"/>
      <c r="C3" s="892"/>
      <c r="D3" s="504"/>
      <c r="E3" s="505"/>
      <c r="F3" s="893" t="s">
        <v>151</v>
      </c>
      <c r="G3" s="893"/>
      <c r="H3" s="893"/>
      <c r="I3" s="893"/>
      <c r="J3" s="893"/>
      <c r="K3" s="893"/>
      <c r="L3" s="893"/>
      <c r="M3" s="893"/>
      <c r="N3" s="504"/>
      <c r="O3" s="494"/>
      <c r="P3" s="504"/>
      <c r="Q3" s="504"/>
    </row>
    <row r="4" spans="1:80" s="494" customFormat="1" ht="4.95" customHeight="1">
      <c r="A4" s="492"/>
      <c r="B4" s="493"/>
      <c r="E4" s="503"/>
    </row>
    <row r="5" spans="1:80" s="496" customFormat="1" ht="17.399999999999999" customHeight="1">
      <c r="A5" s="892" t="s">
        <v>241</v>
      </c>
      <c r="B5" s="892"/>
      <c r="C5" s="892"/>
      <c r="D5" s="506"/>
      <c r="E5" s="507"/>
      <c r="F5" s="907" t="s">
        <v>242</v>
      </c>
      <c r="G5" s="907"/>
      <c r="H5" s="907"/>
      <c r="I5" s="907"/>
      <c r="J5" s="907"/>
      <c r="K5" s="907"/>
      <c r="L5" s="907"/>
      <c r="M5" s="907"/>
      <c r="N5" s="506"/>
      <c r="O5" s="494"/>
      <c r="P5" s="506"/>
      <c r="Q5" s="506"/>
    </row>
    <row r="6" spans="1:80" s="500" customFormat="1" ht="20.399999999999999" customHeight="1" thickBot="1">
      <c r="A6" s="514"/>
      <c r="B6" s="581"/>
      <c r="C6" s="514"/>
      <c r="D6" s="514"/>
      <c r="E6" s="514"/>
      <c r="F6" s="514"/>
      <c r="G6" s="514"/>
      <c r="H6" s="514"/>
      <c r="I6" s="514"/>
      <c r="J6" s="515"/>
      <c r="K6" s="514"/>
      <c r="L6" s="515"/>
      <c r="M6" s="514"/>
      <c r="N6" s="514"/>
    </row>
    <row r="7" spans="1:80" s="77" customFormat="1" ht="54" customHeight="1">
      <c r="A7" s="894" t="s">
        <v>1</v>
      </c>
      <c r="B7" s="896" t="s">
        <v>189</v>
      </c>
      <c r="C7" s="898" t="s">
        <v>325</v>
      </c>
      <c r="D7" s="900" t="s">
        <v>0</v>
      </c>
      <c r="E7" s="905" t="s">
        <v>141</v>
      </c>
      <c r="F7" s="900" t="s">
        <v>170</v>
      </c>
      <c r="G7" s="900" t="s">
        <v>171</v>
      </c>
      <c r="H7" s="900" t="s">
        <v>172</v>
      </c>
      <c r="I7" s="900"/>
      <c r="J7" s="900" t="s">
        <v>173</v>
      </c>
      <c r="K7" s="900"/>
      <c r="L7" s="900" t="s">
        <v>174</v>
      </c>
      <c r="M7" s="900"/>
      <c r="N7" s="903" t="s">
        <v>175</v>
      </c>
    </row>
    <row r="8" spans="1:80" s="77" customFormat="1" ht="30" customHeight="1">
      <c r="A8" s="895"/>
      <c r="B8" s="897"/>
      <c r="C8" s="899"/>
      <c r="D8" s="901"/>
      <c r="E8" s="906"/>
      <c r="F8" s="901"/>
      <c r="G8" s="901"/>
      <c r="H8" s="365" t="s">
        <v>176</v>
      </c>
      <c r="I8" s="754" t="s">
        <v>177</v>
      </c>
      <c r="J8" s="365" t="s">
        <v>176</v>
      </c>
      <c r="K8" s="754" t="s">
        <v>177</v>
      </c>
      <c r="L8" s="365" t="s">
        <v>176</v>
      </c>
      <c r="M8" s="754" t="s">
        <v>177</v>
      </c>
      <c r="N8" s="904"/>
      <c r="O8" s="78"/>
    </row>
    <row r="9" spans="1:80" s="234" customFormat="1" ht="18" customHeight="1">
      <c r="A9" s="385">
        <v>1</v>
      </c>
      <c r="B9" s="446">
        <v>2</v>
      </c>
      <c r="C9" s="675">
        <v>3</v>
      </c>
      <c r="D9" s="229">
        <v>4</v>
      </c>
      <c r="E9" s="230">
        <v>4</v>
      </c>
      <c r="F9" s="230">
        <v>5</v>
      </c>
      <c r="G9" s="230">
        <v>6</v>
      </c>
      <c r="H9" s="230">
        <v>7</v>
      </c>
      <c r="I9" s="230">
        <v>8</v>
      </c>
      <c r="J9" s="230">
        <v>9</v>
      </c>
      <c r="K9" s="230">
        <v>10</v>
      </c>
      <c r="L9" s="230">
        <v>11</v>
      </c>
      <c r="M9" s="230">
        <v>12</v>
      </c>
      <c r="N9" s="230">
        <v>13</v>
      </c>
    </row>
    <row r="10" spans="1:80" s="73" customFormat="1" ht="36" customHeight="1">
      <c r="A10" s="2">
        <f>A2+1</f>
        <v>1</v>
      </c>
      <c r="B10" s="582" t="s">
        <v>33</v>
      </c>
      <c r="C10" s="404" t="s">
        <v>567</v>
      </c>
      <c r="D10" s="672" t="s">
        <v>20</v>
      </c>
      <c r="E10" s="523" t="s">
        <v>144</v>
      </c>
      <c r="F10" s="529"/>
      <c r="G10" s="615">
        <v>196</v>
      </c>
      <c r="H10" s="604"/>
      <c r="I10" s="604"/>
      <c r="J10" s="604"/>
      <c r="K10" s="604"/>
      <c r="L10" s="604"/>
      <c r="M10" s="604"/>
      <c r="N10" s="604"/>
    </row>
    <row r="11" spans="1:80" s="236" customFormat="1" ht="18" customHeight="1">
      <c r="A11" s="2"/>
      <c r="B11" s="447"/>
      <c r="C11" s="676" t="s">
        <v>310</v>
      </c>
      <c r="D11" s="663" t="str">
        <f>D10</f>
        <v>გრძ.მ</v>
      </c>
      <c r="E11" s="618" t="s">
        <v>144</v>
      </c>
      <c r="F11" s="618">
        <v>1</v>
      </c>
      <c r="G11" s="618">
        <f>F11*G10</f>
        <v>196</v>
      </c>
      <c r="H11" s="604"/>
      <c r="I11" s="604"/>
      <c r="J11" s="604">
        <v>0</v>
      </c>
      <c r="K11" s="604">
        <f>J11*G11</f>
        <v>0</v>
      </c>
      <c r="L11" s="604"/>
      <c r="M11" s="604"/>
      <c r="N11" s="604">
        <f>I11+K11+M11</f>
        <v>0</v>
      </c>
      <c r="O11" s="37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</row>
    <row r="12" spans="1:80" s="236" customFormat="1" ht="18" customHeight="1">
      <c r="A12" s="2"/>
      <c r="B12" s="447"/>
      <c r="C12" s="676" t="s">
        <v>401</v>
      </c>
      <c r="D12" s="663" t="s">
        <v>290</v>
      </c>
      <c r="E12" s="533" t="s">
        <v>169</v>
      </c>
      <c r="F12" s="635"/>
      <c r="G12" s="618">
        <f>F12*G10</f>
        <v>0</v>
      </c>
      <c r="H12" s="604"/>
      <c r="I12" s="604"/>
      <c r="J12" s="604"/>
      <c r="K12" s="604"/>
      <c r="L12" s="604">
        <v>0</v>
      </c>
      <c r="M12" s="604">
        <f>L12*G12</f>
        <v>0</v>
      </c>
      <c r="N12" s="604">
        <f>I12+K12+M12</f>
        <v>0</v>
      </c>
      <c r="O12" s="37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</row>
    <row r="13" spans="1:80" s="236" customFormat="1" ht="36" customHeight="1">
      <c r="A13" s="2"/>
      <c r="B13" s="582" t="s">
        <v>17</v>
      </c>
      <c r="C13" s="103" t="s">
        <v>567</v>
      </c>
      <c r="D13" s="751" t="str">
        <f>D10</f>
        <v>გრძ.მ</v>
      </c>
      <c r="E13" s="636" t="s">
        <v>144</v>
      </c>
      <c r="F13" s="636">
        <v>1</v>
      </c>
      <c r="G13" s="636">
        <f>F13*G10</f>
        <v>196</v>
      </c>
      <c r="H13" s="604">
        <v>0</v>
      </c>
      <c r="I13" s="604">
        <f>G13*H13</f>
        <v>0</v>
      </c>
      <c r="J13" s="604"/>
      <c r="K13" s="604"/>
      <c r="L13" s="604"/>
      <c r="M13" s="604"/>
      <c r="N13" s="604">
        <f>I13+K13+M13</f>
        <v>0</v>
      </c>
      <c r="O13" s="37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</row>
    <row r="14" spans="1:80" s="236" customFormat="1" ht="18" customHeight="1">
      <c r="A14" s="2"/>
      <c r="B14" s="447"/>
      <c r="C14" s="676" t="s">
        <v>402</v>
      </c>
      <c r="D14" s="663" t="s">
        <v>290</v>
      </c>
      <c r="E14" s="533" t="s">
        <v>169</v>
      </c>
      <c r="F14" s="637"/>
      <c r="G14" s="618">
        <f>F14*G10</f>
        <v>0</v>
      </c>
      <c r="H14" s="604">
        <v>0</v>
      </c>
      <c r="I14" s="604">
        <f>H14*G14</f>
        <v>0</v>
      </c>
      <c r="J14" s="604"/>
      <c r="K14" s="604"/>
      <c r="L14" s="604"/>
      <c r="M14" s="604"/>
      <c r="N14" s="604">
        <f>I14+K14+M14</f>
        <v>0</v>
      </c>
      <c r="O14" s="37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</row>
    <row r="15" spans="1:80" s="17" customFormat="1" ht="36" customHeight="1">
      <c r="A15" s="21">
        <f>A9+1</f>
        <v>2</v>
      </c>
      <c r="B15" s="440" t="s">
        <v>238</v>
      </c>
      <c r="C15" s="404" t="s">
        <v>403</v>
      </c>
      <c r="D15" s="718" t="s">
        <v>20</v>
      </c>
      <c r="E15" s="633" t="s">
        <v>144</v>
      </c>
      <c r="F15" s="633"/>
      <c r="G15" s="828">
        <f>SUM(G17:G17)</f>
        <v>196</v>
      </c>
      <c r="H15" s="829"/>
      <c r="I15" s="604"/>
      <c r="J15" s="604"/>
      <c r="K15" s="604"/>
      <c r="L15" s="604"/>
      <c r="M15" s="604"/>
      <c r="N15" s="606"/>
      <c r="O15" s="16"/>
      <c r="P15" s="22"/>
    </row>
    <row r="16" spans="1:80" s="13" customFormat="1" ht="18" customHeight="1">
      <c r="A16" s="21"/>
      <c r="B16" s="434" t="s">
        <v>17</v>
      </c>
      <c r="C16" s="676" t="s">
        <v>310</v>
      </c>
      <c r="D16" s="719" t="str">
        <f>D15</f>
        <v>გრძ.მ</v>
      </c>
      <c r="E16" s="533" t="str">
        <f>E15</f>
        <v>l.g</v>
      </c>
      <c r="F16" s="830">
        <v>1</v>
      </c>
      <c r="G16" s="806">
        <f>F16*G15</f>
        <v>196</v>
      </c>
      <c r="H16" s="616"/>
      <c r="I16" s="604"/>
      <c r="J16" s="604">
        <v>0</v>
      </c>
      <c r="K16" s="604">
        <f>J16*G16</f>
        <v>0</v>
      </c>
      <c r="L16" s="604"/>
      <c r="M16" s="604"/>
      <c r="N16" s="606">
        <f>I16+K16+M16</f>
        <v>0</v>
      </c>
      <c r="O16" s="23"/>
      <c r="P16" s="23"/>
    </row>
    <row r="17" spans="1:78" s="13" customFormat="1" ht="18" customHeight="1">
      <c r="A17" s="21"/>
      <c r="B17" s="439" t="s">
        <v>240</v>
      </c>
      <c r="C17" s="486" t="s">
        <v>268</v>
      </c>
      <c r="D17" s="721" t="s">
        <v>239</v>
      </c>
      <c r="E17" s="633" t="s">
        <v>144</v>
      </c>
      <c r="F17" s="831">
        <v>1</v>
      </c>
      <c r="G17" s="806">
        <f>G10</f>
        <v>196</v>
      </c>
      <c r="H17" s="616">
        <v>0</v>
      </c>
      <c r="I17" s="604">
        <f t="shared" ref="I17:I18" si="0">H17*G17</f>
        <v>0</v>
      </c>
      <c r="J17" s="604"/>
      <c r="K17" s="604"/>
      <c r="L17" s="604"/>
      <c r="M17" s="604"/>
      <c r="N17" s="606">
        <f t="shared" ref="N17:N18" si="1">I17+K17+M17</f>
        <v>0</v>
      </c>
      <c r="O17" s="23"/>
      <c r="P17" s="23"/>
    </row>
    <row r="18" spans="1:78" s="13" customFormat="1" ht="18" customHeight="1">
      <c r="A18" s="21"/>
      <c r="B18" s="433"/>
      <c r="C18" s="676" t="s">
        <v>313</v>
      </c>
      <c r="D18" s="719" t="s">
        <v>2</v>
      </c>
      <c r="E18" s="533" t="s">
        <v>169</v>
      </c>
      <c r="F18" s="832"/>
      <c r="G18" s="806">
        <f>F18*G15</f>
        <v>0</v>
      </c>
      <c r="H18" s="616">
        <v>0</v>
      </c>
      <c r="I18" s="604">
        <f t="shared" si="0"/>
        <v>0</v>
      </c>
      <c r="J18" s="604"/>
      <c r="K18" s="604"/>
      <c r="L18" s="604"/>
      <c r="M18" s="604"/>
      <c r="N18" s="606">
        <f t="shared" si="1"/>
        <v>0</v>
      </c>
      <c r="O18" s="23"/>
      <c r="P18" s="23"/>
    </row>
    <row r="19" spans="1:78" s="73" customFormat="1" ht="21" customHeight="1">
      <c r="A19" s="2">
        <f>A15+1</f>
        <v>3</v>
      </c>
      <c r="B19" s="536" t="s">
        <v>269</v>
      </c>
      <c r="C19" s="677" t="s">
        <v>577</v>
      </c>
      <c r="D19" s="752" t="s">
        <v>25</v>
      </c>
      <c r="E19" s="645" t="s">
        <v>141</v>
      </c>
      <c r="F19" s="833"/>
      <c r="G19" s="773">
        <v>2</v>
      </c>
      <c r="H19" s="616"/>
      <c r="I19" s="604"/>
      <c r="J19" s="604"/>
      <c r="K19" s="604"/>
      <c r="L19" s="604"/>
      <c r="M19" s="604"/>
      <c r="N19" s="604"/>
      <c r="Q19" s="769"/>
    </row>
    <row r="20" spans="1:78" s="74" customFormat="1" ht="18" customHeight="1">
      <c r="A20" s="2"/>
      <c r="B20" s="536"/>
      <c r="C20" s="678" t="s">
        <v>310</v>
      </c>
      <c r="D20" s="753" t="str">
        <f>D19</f>
        <v>ცალი</v>
      </c>
      <c r="E20" s="638" t="s">
        <v>141</v>
      </c>
      <c r="F20" s="834">
        <v>1</v>
      </c>
      <c r="G20" s="604">
        <v>2</v>
      </c>
      <c r="H20" s="616"/>
      <c r="I20" s="604"/>
      <c r="J20" s="604">
        <v>0</v>
      </c>
      <c r="K20" s="604">
        <f>J20*G20</f>
        <v>0</v>
      </c>
      <c r="L20" s="604"/>
      <c r="M20" s="604"/>
      <c r="N20" s="604">
        <f>I20+K20+M20</f>
        <v>0</v>
      </c>
      <c r="O20" s="37"/>
      <c r="Q20" s="770"/>
    </row>
    <row r="21" spans="1:78" s="13" customFormat="1" ht="18" customHeight="1">
      <c r="A21" s="21"/>
      <c r="B21" s="439" t="s">
        <v>46</v>
      </c>
      <c r="C21" s="678" t="s">
        <v>578</v>
      </c>
      <c r="D21" s="721" t="s">
        <v>239</v>
      </c>
      <c r="E21" s="633" t="s">
        <v>144</v>
      </c>
      <c r="F21" s="831">
        <v>1</v>
      </c>
      <c r="G21" s="806">
        <v>10</v>
      </c>
      <c r="H21" s="616">
        <v>0</v>
      </c>
      <c r="I21" s="604">
        <f t="shared" ref="I21" si="2">H21*G21</f>
        <v>0</v>
      </c>
      <c r="J21" s="604"/>
      <c r="K21" s="604"/>
      <c r="L21" s="604"/>
      <c r="M21" s="604"/>
      <c r="N21" s="606">
        <f t="shared" ref="N21" si="3">I21+K21+M21</f>
        <v>0</v>
      </c>
      <c r="O21" s="23"/>
      <c r="P21" s="23"/>
      <c r="Q21" s="771"/>
    </row>
    <row r="22" spans="1:78" s="551" customFormat="1" ht="17.25" customHeight="1">
      <c r="A22" s="552"/>
      <c r="B22" s="441"/>
      <c r="C22" s="676" t="s">
        <v>402</v>
      </c>
      <c r="D22" s="720" t="s">
        <v>290</v>
      </c>
      <c r="E22" s="533" t="s">
        <v>169</v>
      </c>
      <c r="F22" s="782"/>
      <c r="G22" s="618">
        <f>F22*G19</f>
        <v>0</v>
      </c>
      <c r="H22" s="616">
        <v>0</v>
      </c>
      <c r="I22" s="604">
        <f>H22*G22</f>
        <v>0</v>
      </c>
      <c r="J22" s="604"/>
      <c r="K22" s="604"/>
      <c r="L22" s="604"/>
      <c r="M22" s="604"/>
      <c r="N22" s="604">
        <f>I22+K22+M22</f>
        <v>0</v>
      </c>
      <c r="O22" s="553"/>
      <c r="P22" s="553"/>
      <c r="Q22" s="553"/>
      <c r="R22" s="553"/>
      <c r="S22" s="553"/>
      <c r="T22" s="553"/>
      <c r="U22" s="553"/>
      <c r="V22" s="553"/>
      <c r="W22" s="553"/>
      <c r="X22" s="553"/>
      <c r="Y22" s="553"/>
      <c r="Z22" s="553"/>
      <c r="AA22" s="553"/>
      <c r="AB22" s="553"/>
      <c r="AC22" s="553"/>
      <c r="AD22" s="553"/>
      <c r="AE22" s="553"/>
      <c r="AF22" s="553"/>
      <c r="AG22" s="553"/>
      <c r="AH22" s="553"/>
      <c r="AI22" s="553"/>
      <c r="AJ22" s="553"/>
      <c r="AK22" s="553"/>
      <c r="AL22" s="553"/>
      <c r="AM22" s="553"/>
      <c r="AN22" s="553"/>
      <c r="AO22" s="553"/>
      <c r="AP22" s="553"/>
      <c r="AQ22" s="553"/>
      <c r="AR22" s="553"/>
      <c r="AS22" s="553"/>
      <c r="AT22" s="553"/>
      <c r="AU22" s="553"/>
      <c r="AV22" s="553"/>
      <c r="AW22" s="553"/>
      <c r="AX22" s="553"/>
      <c r="AY22" s="553"/>
      <c r="AZ22" s="553"/>
      <c r="BA22" s="553"/>
      <c r="BB22" s="553"/>
      <c r="BC22" s="553"/>
      <c r="BD22" s="553"/>
      <c r="BE22" s="553"/>
      <c r="BF22" s="553"/>
      <c r="BG22" s="553"/>
      <c r="BH22" s="553"/>
      <c r="BI22" s="553"/>
      <c r="BJ22" s="553"/>
      <c r="BK22" s="553"/>
      <c r="BL22" s="553"/>
      <c r="BM22" s="553"/>
      <c r="BN22" s="553"/>
      <c r="BO22" s="553"/>
      <c r="BP22" s="553"/>
      <c r="BQ22" s="553"/>
      <c r="BR22" s="553"/>
      <c r="BS22" s="553"/>
      <c r="BT22" s="553"/>
      <c r="BU22" s="553"/>
      <c r="BV22" s="553"/>
      <c r="BW22" s="553"/>
      <c r="BX22" s="553"/>
      <c r="BY22" s="553"/>
      <c r="BZ22" s="553"/>
    </row>
    <row r="23" spans="1:78" s="36" customFormat="1" ht="15" customHeight="1" thickBot="1">
      <c r="B23" s="583"/>
      <c r="C23" s="55"/>
      <c r="D23" s="694"/>
      <c r="E23" s="243"/>
      <c r="F23" s="243"/>
      <c r="G23" s="243"/>
      <c r="H23" s="244"/>
      <c r="I23" s="245"/>
      <c r="J23" s="245"/>
      <c r="K23" s="245"/>
      <c r="L23" s="245"/>
      <c r="M23" s="245"/>
      <c r="N23" s="246"/>
    </row>
    <row r="24" spans="1:78" s="17" customFormat="1" ht="18" customHeight="1">
      <c r="A24" s="360"/>
      <c r="B24" s="442"/>
      <c r="C24" s="680" t="s">
        <v>395</v>
      </c>
      <c r="D24" s="680"/>
      <c r="E24" s="362"/>
      <c r="F24" s="362"/>
      <c r="G24" s="362"/>
      <c r="H24" s="362"/>
      <c r="I24" s="363">
        <f>SUM(I10:I23)</f>
        <v>0</v>
      </c>
      <c r="J24" s="363"/>
      <c r="K24" s="363">
        <f>SUM(K10:K23)</f>
        <v>0</v>
      </c>
      <c r="L24" s="363"/>
      <c r="M24" s="363">
        <f>SUM(M10:M23)</f>
        <v>0</v>
      </c>
      <c r="N24" s="363">
        <f>SUM(N10:N23)</f>
        <v>0</v>
      </c>
      <c r="O24" s="144"/>
      <c r="P24" s="22"/>
      <c r="Q24" s="16"/>
    </row>
    <row r="25" spans="1:78" s="13" customFormat="1">
      <c r="A25" s="21"/>
      <c r="B25" s="441"/>
      <c r="C25" s="663" t="s">
        <v>396</v>
      </c>
      <c r="D25" s="728">
        <v>0.03</v>
      </c>
      <c r="E25" s="298"/>
      <c r="F25" s="261"/>
      <c r="G25" s="197"/>
      <c r="H25" s="124"/>
      <c r="I25" s="198"/>
      <c r="J25" s="198"/>
      <c r="K25" s="198"/>
      <c r="L25" s="198"/>
      <c r="M25" s="198"/>
      <c r="N25" s="199">
        <f>I24*D25</f>
        <v>0</v>
      </c>
      <c r="O25" s="98"/>
    </row>
    <row r="26" spans="1:78" s="17" customFormat="1" ht="18" customHeight="1">
      <c r="A26" s="21"/>
      <c r="B26" s="441"/>
      <c r="C26" s="672" t="s">
        <v>395</v>
      </c>
      <c r="D26" s="729"/>
      <c r="E26" s="267"/>
      <c r="F26" s="261"/>
      <c r="G26" s="190"/>
      <c r="H26" s="190"/>
      <c r="I26" s="224"/>
      <c r="J26" s="224"/>
      <c r="K26" s="224"/>
      <c r="L26" s="224"/>
      <c r="M26" s="224"/>
      <c r="N26" s="199">
        <f>SUM(N24:N25)</f>
        <v>0</v>
      </c>
      <c r="O26" s="97"/>
    </row>
    <row r="27" spans="1:78" s="64" customFormat="1" ht="18" customHeight="1">
      <c r="A27" s="104"/>
      <c r="B27" s="443"/>
      <c r="C27" s="681" t="s">
        <v>404</v>
      </c>
      <c r="D27" s="730">
        <v>0.08</v>
      </c>
      <c r="E27" s="300"/>
      <c r="F27" s="268"/>
      <c r="G27" s="269"/>
      <c r="H27" s="133"/>
      <c r="I27" s="270"/>
      <c r="J27" s="270"/>
      <c r="K27" s="270"/>
      <c r="L27" s="270"/>
      <c r="M27" s="270"/>
      <c r="N27" s="199">
        <f>N26*D27</f>
        <v>0</v>
      </c>
    </row>
    <row r="28" spans="1:78" s="64" customFormat="1" ht="18" customHeight="1">
      <c r="A28" s="104"/>
      <c r="B28" s="443"/>
      <c r="C28" s="682" t="s">
        <v>395</v>
      </c>
      <c r="D28" s="731"/>
      <c r="E28" s="301"/>
      <c r="F28" s="268"/>
      <c r="G28" s="133"/>
      <c r="H28" s="133"/>
      <c r="I28" s="270"/>
      <c r="J28" s="270"/>
      <c r="K28" s="270"/>
      <c r="L28" s="270"/>
      <c r="M28" s="270"/>
      <c r="N28" s="247">
        <f>SUM(N26:N27)</f>
        <v>0</v>
      </c>
    </row>
    <row r="29" spans="1:78" s="64" customFormat="1" ht="18" customHeight="1">
      <c r="A29" s="104"/>
      <c r="B29" s="443"/>
      <c r="C29" s="663" t="s">
        <v>398</v>
      </c>
      <c r="D29" s="730">
        <v>0.08</v>
      </c>
      <c r="E29" s="300"/>
      <c r="F29" s="268"/>
      <c r="G29" s="269"/>
      <c r="H29" s="133"/>
      <c r="I29" s="270"/>
      <c r="J29" s="270"/>
      <c r="K29" s="270"/>
      <c r="L29" s="270"/>
      <c r="M29" s="270"/>
      <c r="N29" s="247">
        <f>N28*D29</f>
        <v>0</v>
      </c>
    </row>
    <row r="30" spans="1:78" s="101" customFormat="1" ht="21" customHeight="1" thickBot="1">
      <c r="A30" s="366"/>
      <c r="B30" s="426"/>
      <c r="C30" s="683" t="s">
        <v>395</v>
      </c>
      <c r="D30" s="683"/>
      <c r="E30" s="368"/>
      <c r="F30" s="369"/>
      <c r="G30" s="369"/>
      <c r="H30" s="368"/>
      <c r="I30" s="370"/>
      <c r="J30" s="370"/>
      <c r="K30" s="370"/>
      <c r="L30" s="370"/>
      <c r="M30" s="370"/>
      <c r="N30" s="371">
        <f>SUM(N28:N29)</f>
        <v>0</v>
      </c>
      <c r="O30" s="146"/>
    </row>
    <row r="31" spans="1:78" s="4" customFormat="1">
      <c r="A31" s="99"/>
      <c r="B31" s="584"/>
      <c r="D31" s="18"/>
      <c r="E31" s="162"/>
      <c r="F31" s="162"/>
      <c r="G31" s="162"/>
      <c r="H31" s="162"/>
      <c r="I31" s="162"/>
      <c r="J31" s="225"/>
      <c r="K31" s="248"/>
      <c r="L31" s="225"/>
      <c r="M31" s="162"/>
      <c r="N31" s="225"/>
    </row>
    <row r="32" spans="1:78" s="4" customFormat="1" ht="13.5" customHeight="1">
      <c r="A32" s="99"/>
      <c r="B32" s="584"/>
      <c r="D32" s="18"/>
      <c r="E32" s="162"/>
      <c r="F32" s="162"/>
      <c r="G32" s="162"/>
      <c r="H32" s="162"/>
      <c r="I32" s="162"/>
      <c r="J32" s="162"/>
      <c r="K32" s="162"/>
      <c r="L32" s="225"/>
      <c r="M32" s="162"/>
      <c r="N32" s="162"/>
      <c r="O32" s="238"/>
    </row>
    <row r="33" spans="1:17" s="37" customFormat="1" ht="18" customHeight="1">
      <c r="A33" s="31"/>
      <c r="B33" s="356"/>
      <c r="C33" s="189"/>
      <c r="E33" s="192"/>
      <c r="F33" s="192"/>
      <c r="G33" s="192"/>
      <c r="H33" s="162"/>
      <c r="I33" s="162"/>
      <c r="J33" s="162"/>
      <c r="K33" s="192"/>
      <c r="L33" s="192"/>
      <c r="M33" s="192"/>
      <c r="N33" s="193"/>
    </row>
    <row r="34" spans="1:17" s="239" customFormat="1" ht="13.8">
      <c r="B34" s="585"/>
      <c r="C34" s="240"/>
      <c r="D34" s="240"/>
      <c r="E34" s="249"/>
      <c r="F34" s="249"/>
      <c r="G34" s="249"/>
      <c r="H34" s="250"/>
      <c r="I34" s="250"/>
      <c r="J34" s="251"/>
      <c r="K34" s="250"/>
      <c r="L34" s="251"/>
      <c r="M34" s="250"/>
      <c r="N34" s="249"/>
      <c r="O34" s="240"/>
      <c r="P34" s="240"/>
      <c r="Q34" s="240"/>
    </row>
    <row r="35" spans="1:17" s="239" customFormat="1" ht="13.8">
      <c r="B35" s="585"/>
      <c r="C35" s="240"/>
      <c r="D35" s="240"/>
      <c r="E35" s="249"/>
      <c r="F35" s="249"/>
      <c r="G35" s="249"/>
      <c r="H35" s="250"/>
      <c r="I35" s="250"/>
      <c r="J35" s="251"/>
      <c r="K35" s="250"/>
      <c r="L35" s="251"/>
      <c r="M35" s="250"/>
      <c r="N35" s="249"/>
      <c r="O35" s="240"/>
      <c r="P35" s="240"/>
      <c r="Q35" s="240"/>
    </row>
    <row r="36" spans="1:17" s="239" customFormat="1" ht="13.8">
      <c r="B36" s="585"/>
      <c r="C36" s="240"/>
      <c r="D36" s="240"/>
      <c r="E36" s="249"/>
      <c r="F36" s="249"/>
      <c r="G36" s="249"/>
      <c r="H36" s="250"/>
      <c r="I36" s="250"/>
      <c r="J36" s="251"/>
      <c r="K36" s="250"/>
      <c r="L36" s="251"/>
      <c r="M36" s="250"/>
      <c r="N36" s="249"/>
      <c r="O36" s="240"/>
      <c r="P36" s="240"/>
      <c r="Q36" s="240"/>
    </row>
    <row r="37" spans="1:17" s="239" customFormat="1" ht="13.8">
      <c r="B37" s="585"/>
      <c r="C37" s="240"/>
      <c r="D37" s="240"/>
      <c r="E37" s="249"/>
      <c r="F37" s="249"/>
      <c r="G37" s="249"/>
      <c r="H37" s="250"/>
      <c r="I37" s="250"/>
      <c r="J37" s="251"/>
      <c r="K37" s="250"/>
      <c r="L37" s="251"/>
      <c r="M37" s="250"/>
      <c r="N37" s="249"/>
      <c r="O37" s="240"/>
      <c r="P37" s="240"/>
      <c r="Q37" s="240"/>
    </row>
    <row r="38" spans="1:17" s="239" customFormat="1" ht="13.8">
      <c r="B38" s="585"/>
      <c r="C38" s="240"/>
      <c r="D38" s="240"/>
      <c r="E38" s="249"/>
      <c r="F38" s="249"/>
      <c r="G38" s="249"/>
      <c r="H38" s="250"/>
      <c r="I38" s="250"/>
      <c r="J38" s="251"/>
      <c r="K38" s="250"/>
      <c r="L38" s="251"/>
      <c r="M38" s="250"/>
      <c r="N38" s="249"/>
      <c r="O38" s="240"/>
      <c r="P38" s="240"/>
      <c r="Q38" s="240"/>
    </row>
    <row r="39" spans="1:17" s="239" customFormat="1" ht="13.8">
      <c r="B39" s="585"/>
      <c r="C39" s="240"/>
      <c r="D39" s="240"/>
      <c r="E39" s="249"/>
      <c r="F39" s="249"/>
      <c r="G39" s="249"/>
      <c r="H39" s="250"/>
      <c r="I39" s="250"/>
      <c r="J39" s="251"/>
      <c r="K39" s="250"/>
      <c r="L39" s="251"/>
      <c r="M39" s="250"/>
      <c r="N39" s="249"/>
      <c r="O39" s="240"/>
      <c r="P39" s="240"/>
      <c r="Q39" s="240"/>
    </row>
    <row r="40" spans="1:17" s="239" customFormat="1" ht="13.8">
      <c r="B40" s="585"/>
      <c r="C40" s="240"/>
      <c r="D40" s="240"/>
      <c r="E40" s="249"/>
      <c r="F40" s="249"/>
      <c r="G40" s="249"/>
      <c r="H40" s="250"/>
      <c r="I40" s="250"/>
      <c r="J40" s="251"/>
      <c r="K40" s="250"/>
      <c r="L40" s="251"/>
      <c r="M40" s="250"/>
      <c r="N40" s="249"/>
      <c r="O40" s="240"/>
      <c r="P40" s="240"/>
      <c r="Q40" s="240"/>
    </row>
    <row r="41" spans="1:17" s="239" customFormat="1" ht="13.8">
      <c r="B41" s="585"/>
      <c r="C41" s="240"/>
      <c r="D41" s="240"/>
      <c r="E41" s="249"/>
      <c r="F41" s="249"/>
      <c r="G41" s="249"/>
      <c r="H41" s="250"/>
      <c r="I41" s="250"/>
      <c r="J41" s="251"/>
      <c r="K41" s="250"/>
      <c r="L41" s="251"/>
      <c r="M41" s="250"/>
      <c r="N41" s="249"/>
      <c r="O41" s="240"/>
      <c r="P41" s="240"/>
      <c r="Q41" s="240"/>
    </row>
    <row r="42" spans="1:17" s="239" customFormat="1" ht="13.8">
      <c r="B42" s="585"/>
      <c r="C42" s="240"/>
      <c r="D42" s="240"/>
      <c r="E42" s="249"/>
      <c r="F42" s="249"/>
      <c r="G42" s="249"/>
      <c r="H42" s="250"/>
      <c r="I42" s="250"/>
      <c r="J42" s="251"/>
      <c r="K42" s="250"/>
      <c r="L42" s="251"/>
      <c r="M42" s="250"/>
      <c r="N42" s="249"/>
      <c r="O42" s="240"/>
      <c r="P42" s="240"/>
      <c r="Q42" s="240"/>
    </row>
    <row r="43" spans="1:17" s="239" customFormat="1" ht="13.8">
      <c r="B43" s="585"/>
      <c r="C43" s="240"/>
      <c r="D43" s="240"/>
      <c r="E43" s="249"/>
      <c r="F43" s="249"/>
      <c r="G43" s="249"/>
      <c r="H43" s="250"/>
      <c r="I43" s="250"/>
      <c r="J43" s="251"/>
      <c r="K43" s="250"/>
      <c r="L43" s="251"/>
      <c r="M43" s="250"/>
      <c r="N43" s="249"/>
      <c r="O43" s="240"/>
      <c r="P43" s="240"/>
      <c r="Q43" s="240"/>
    </row>
    <row r="44" spans="1:17" s="239" customFormat="1" ht="13.8">
      <c r="B44" s="585"/>
      <c r="C44" s="240"/>
      <c r="D44" s="240"/>
      <c r="E44" s="249"/>
      <c r="F44" s="249"/>
      <c r="G44" s="249"/>
      <c r="H44" s="250"/>
      <c r="I44" s="250"/>
      <c r="J44" s="251"/>
      <c r="K44" s="250"/>
      <c r="L44" s="251"/>
      <c r="M44" s="250"/>
      <c r="N44" s="249"/>
      <c r="O44" s="240"/>
      <c r="P44" s="240"/>
      <c r="Q44" s="240"/>
    </row>
    <row r="45" spans="1:17" s="239" customFormat="1" ht="13.8">
      <c r="B45" s="585"/>
      <c r="C45" s="240"/>
      <c r="D45" s="240"/>
      <c r="E45" s="249"/>
      <c r="F45" s="249"/>
      <c r="G45" s="249"/>
      <c r="H45" s="250"/>
      <c r="I45" s="250"/>
      <c r="J45" s="251"/>
      <c r="K45" s="250"/>
      <c r="L45" s="251"/>
      <c r="M45" s="250"/>
      <c r="N45" s="249"/>
      <c r="O45" s="240"/>
      <c r="P45" s="240"/>
      <c r="Q45" s="240"/>
    </row>
    <row r="46" spans="1:17" s="239" customFormat="1" ht="13.8">
      <c r="B46" s="585"/>
      <c r="C46" s="240"/>
      <c r="D46" s="240"/>
      <c r="E46" s="249"/>
      <c r="F46" s="249"/>
      <c r="G46" s="249"/>
      <c r="H46" s="250"/>
      <c r="I46" s="250"/>
      <c r="J46" s="251"/>
      <c r="K46" s="250"/>
      <c r="L46" s="251"/>
      <c r="M46" s="250"/>
      <c r="N46" s="249"/>
      <c r="O46" s="240"/>
      <c r="P46" s="240"/>
      <c r="Q46" s="240"/>
    </row>
    <row r="47" spans="1:17" s="239" customFormat="1" ht="13.8">
      <c r="B47" s="585"/>
      <c r="C47" s="240"/>
      <c r="D47" s="240"/>
      <c r="E47" s="249"/>
      <c r="F47" s="249"/>
      <c r="G47" s="249"/>
      <c r="H47" s="250"/>
      <c r="I47" s="250"/>
      <c r="J47" s="251"/>
      <c r="K47" s="250"/>
      <c r="L47" s="251"/>
      <c r="M47" s="250"/>
      <c r="N47" s="249"/>
      <c r="O47" s="240"/>
      <c r="P47" s="240"/>
      <c r="Q47" s="240"/>
    </row>
    <row r="48" spans="1:17" s="239" customFormat="1" ht="13.8">
      <c r="B48" s="585"/>
      <c r="C48" s="240"/>
      <c r="D48" s="240"/>
      <c r="E48" s="249"/>
      <c r="F48" s="249"/>
      <c r="G48" s="249"/>
      <c r="H48" s="250"/>
      <c r="I48" s="250"/>
      <c r="J48" s="251"/>
      <c r="K48" s="250"/>
      <c r="L48" s="251"/>
      <c r="M48" s="250"/>
      <c r="N48" s="249"/>
      <c r="O48" s="240"/>
      <c r="P48" s="240"/>
      <c r="Q48" s="240"/>
    </row>
    <row r="49" spans="2:17" s="239" customFormat="1" ht="13.8">
      <c r="B49" s="585"/>
      <c r="C49" s="240"/>
      <c r="D49" s="240"/>
      <c r="E49" s="249"/>
      <c r="F49" s="249"/>
      <c r="G49" s="249"/>
      <c r="H49" s="250"/>
      <c r="I49" s="250"/>
      <c r="J49" s="251"/>
      <c r="K49" s="250"/>
      <c r="L49" s="251"/>
      <c r="M49" s="250"/>
      <c r="N49" s="249"/>
      <c r="O49" s="240"/>
      <c r="P49" s="240"/>
      <c r="Q49" s="240"/>
    </row>
    <row r="50" spans="2:17" s="239" customFormat="1" ht="13.8">
      <c r="B50" s="585"/>
      <c r="C50" s="240"/>
      <c r="D50" s="240"/>
      <c r="E50" s="249"/>
      <c r="F50" s="249"/>
      <c r="G50" s="249"/>
      <c r="H50" s="250"/>
      <c r="I50" s="250"/>
      <c r="J50" s="251"/>
      <c r="K50" s="250"/>
      <c r="L50" s="251"/>
      <c r="M50" s="250"/>
      <c r="N50" s="249"/>
      <c r="O50" s="240"/>
      <c r="P50" s="240"/>
      <c r="Q50" s="240"/>
    </row>
    <row r="51" spans="2:17" s="239" customFormat="1" ht="13.8">
      <c r="B51" s="585"/>
      <c r="C51" s="240"/>
      <c r="D51" s="240"/>
      <c r="E51" s="249"/>
      <c r="F51" s="249"/>
      <c r="G51" s="249"/>
      <c r="H51" s="250"/>
      <c r="I51" s="250"/>
      <c r="J51" s="251"/>
      <c r="K51" s="250"/>
      <c r="L51" s="251"/>
      <c r="M51" s="250"/>
      <c r="N51" s="249"/>
      <c r="O51" s="240"/>
      <c r="P51" s="240"/>
      <c r="Q51" s="240"/>
    </row>
    <row r="52" spans="2:17" s="239" customFormat="1" ht="13.8">
      <c r="B52" s="585"/>
      <c r="C52" s="240"/>
      <c r="D52" s="240"/>
      <c r="E52" s="249"/>
      <c r="F52" s="249"/>
      <c r="G52" s="249"/>
      <c r="H52" s="250"/>
      <c r="I52" s="250"/>
      <c r="J52" s="251"/>
      <c r="K52" s="250"/>
      <c r="L52" s="251"/>
      <c r="M52" s="250"/>
      <c r="N52" s="249"/>
      <c r="O52" s="240"/>
      <c r="P52" s="240"/>
      <c r="Q52" s="240"/>
    </row>
    <row r="53" spans="2:17" s="239" customFormat="1" ht="13.8">
      <c r="B53" s="585"/>
      <c r="C53" s="240"/>
      <c r="D53" s="240"/>
      <c r="E53" s="249"/>
      <c r="F53" s="249"/>
      <c r="G53" s="249"/>
      <c r="H53" s="250"/>
      <c r="I53" s="250"/>
      <c r="J53" s="251"/>
      <c r="K53" s="250"/>
      <c r="L53" s="251"/>
      <c r="M53" s="250"/>
      <c r="N53" s="249"/>
      <c r="O53" s="240"/>
      <c r="P53" s="240"/>
      <c r="Q53" s="240"/>
    </row>
    <row r="54" spans="2:17" s="239" customFormat="1" ht="13.8">
      <c r="B54" s="585"/>
      <c r="C54" s="240"/>
      <c r="D54" s="240"/>
      <c r="E54" s="249"/>
      <c r="F54" s="249"/>
      <c r="G54" s="249"/>
      <c r="H54" s="250"/>
      <c r="I54" s="250"/>
      <c r="J54" s="251"/>
      <c r="K54" s="250"/>
      <c r="L54" s="251"/>
      <c r="M54" s="250"/>
      <c r="N54" s="249"/>
      <c r="O54" s="240"/>
      <c r="P54" s="240"/>
      <c r="Q54" s="240"/>
    </row>
    <row r="55" spans="2:17" s="239" customFormat="1" ht="13.8">
      <c r="B55" s="585"/>
      <c r="C55" s="240"/>
      <c r="D55" s="240"/>
      <c r="E55" s="249"/>
      <c r="F55" s="249"/>
      <c r="G55" s="249"/>
      <c r="H55" s="250"/>
      <c r="I55" s="250"/>
      <c r="J55" s="251"/>
      <c r="K55" s="250"/>
      <c r="L55" s="251"/>
      <c r="M55" s="250"/>
      <c r="N55" s="249"/>
      <c r="O55" s="240"/>
      <c r="P55" s="240"/>
      <c r="Q55" s="240"/>
    </row>
    <row r="56" spans="2:17" s="239" customFormat="1" ht="13.8">
      <c r="B56" s="585"/>
      <c r="C56" s="240"/>
      <c r="D56" s="240"/>
      <c r="E56" s="249"/>
      <c r="F56" s="249"/>
      <c r="G56" s="249"/>
      <c r="H56" s="250"/>
      <c r="I56" s="250"/>
      <c r="J56" s="251"/>
      <c r="K56" s="250"/>
      <c r="L56" s="251"/>
      <c r="M56" s="250"/>
      <c r="N56" s="249"/>
      <c r="O56" s="240"/>
      <c r="P56" s="240"/>
      <c r="Q56" s="240"/>
    </row>
    <row r="57" spans="2:17" s="239" customFormat="1" ht="13.8">
      <c r="B57" s="585"/>
      <c r="C57" s="240"/>
      <c r="D57" s="240"/>
      <c r="E57" s="249"/>
      <c r="F57" s="249"/>
      <c r="G57" s="249"/>
      <c r="H57" s="250"/>
      <c r="I57" s="250"/>
      <c r="J57" s="251"/>
      <c r="K57" s="250"/>
      <c r="L57" s="251"/>
      <c r="M57" s="250"/>
      <c r="N57" s="249"/>
      <c r="O57" s="240"/>
      <c r="P57" s="240"/>
      <c r="Q57" s="240"/>
    </row>
    <row r="58" spans="2:17" s="239" customFormat="1" ht="13.8">
      <c r="B58" s="585"/>
      <c r="C58" s="240"/>
      <c r="D58" s="240"/>
      <c r="E58" s="249"/>
      <c r="F58" s="249"/>
      <c r="G58" s="249"/>
      <c r="H58" s="250"/>
      <c r="I58" s="250"/>
      <c r="J58" s="251"/>
      <c r="K58" s="250"/>
      <c r="L58" s="251"/>
      <c r="M58" s="250"/>
      <c r="N58" s="249"/>
      <c r="O58" s="240"/>
      <c r="P58" s="240"/>
      <c r="Q58" s="240"/>
    </row>
    <row r="59" spans="2:17" s="239" customFormat="1" ht="13.8">
      <c r="B59" s="585"/>
      <c r="C59" s="240"/>
      <c r="D59" s="240"/>
      <c r="E59" s="249"/>
      <c r="F59" s="249"/>
      <c r="G59" s="249"/>
      <c r="H59" s="250"/>
      <c r="I59" s="250"/>
      <c r="J59" s="251"/>
      <c r="K59" s="250"/>
      <c r="L59" s="251"/>
      <c r="M59" s="250"/>
      <c r="N59" s="249"/>
      <c r="O59" s="240"/>
      <c r="P59" s="240"/>
      <c r="Q59" s="240"/>
    </row>
    <row r="60" spans="2:17" s="239" customFormat="1" ht="13.8">
      <c r="B60" s="585"/>
      <c r="C60" s="240"/>
      <c r="D60" s="240"/>
      <c r="E60" s="249"/>
      <c r="F60" s="249"/>
      <c r="G60" s="249"/>
      <c r="H60" s="250"/>
      <c r="I60" s="250"/>
      <c r="J60" s="251"/>
      <c r="K60" s="250"/>
      <c r="L60" s="251"/>
      <c r="M60" s="250"/>
      <c r="N60" s="249"/>
      <c r="O60" s="240"/>
      <c r="P60" s="240"/>
      <c r="Q60" s="240"/>
    </row>
    <row r="61" spans="2:17" s="239" customFormat="1" ht="13.8">
      <c r="B61" s="585"/>
      <c r="C61" s="240"/>
      <c r="D61" s="240"/>
      <c r="E61" s="249"/>
      <c r="F61" s="249"/>
      <c r="G61" s="249"/>
      <c r="H61" s="250"/>
      <c r="I61" s="250"/>
      <c r="J61" s="251"/>
      <c r="K61" s="250"/>
      <c r="L61" s="251"/>
      <c r="M61" s="250"/>
      <c r="N61" s="249"/>
      <c r="O61" s="240"/>
      <c r="P61" s="240"/>
      <c r="Q61" s="240"/>
    </row>
    <row r="62" spans="2:17" s="239" customFormat="1" ht="13.8">
      <c r="B62" s="585"/>
      <c r="C62" s="240"/>
      <c r="D62" s="240"/>
      <c r="E62" s="249"/>
      <c r="F62" s="249"/>
      <c r="G62" s="249"/>
      <c r="H62" s="250"/>
      <c r="I62" s="250"/>
      <c r="J62" s="251"/>
      <c r="K62" s="250"/>
      <c r="L62" s="251"/>
      <c r="M62" s="250"/>
      <c r="N62" s="249"/>
      <c r="O62" s="240"/>
      <c r="P62" s="240"/>
      <c r="Q62" s="240"/>
    </row>
    <row r="63" spans="2:17" s="239" customFormat="1" ht="13.8">
      <c r="B63" s="585"/>
      <c r="C63" s="240"/>
      <c r="D63" s="240"/>
      <c r="E63" s="249"/>
      <c r="F63" s="249"/>
      <c r="G63" s="249"/>
      <c r="H63" s="250"/>
      <c r="I63" s="250"/>
      <c r="J63" s="251"/>
      <c r="K63" s="250"/>
      <c r="L63" s="251"/>
      <c r="M63" s="250"/>
      <c r="N63" s="249"/>
      <c r="O63" s="240"/>
      <c r="P63" s="240"/>
      <c r="Q63" s="240"/>
    </row>
    <row r="64" spans="2:17" s="239" customFormat="1" ht="13.8">
      <c r="B64" s="585"/>
      <c r="C64" s="240"/>
      <c r="D64" s="240"/>
      <c r="E64" s="249"/>
      <c r="F64" s="249"/>
      <c r="G64" s="249"/>
      <c r="H64" s="250"/>
      <c r="I64" s="250"/>
      <c r="J64" s="251"/>
      <c r="K64" s="250"/>
      <c r="L64" s="251"/>
      <c r="M64" s="250"/>
      <c r="N64" s="249"/>
      <c r="O64" s="240"/>
      <c r="P64" s="240"/>
      <c r="Q64" s="240"/>
    </row>
    <row r="65" spans="2:17" s="239" customFormat="1" ht="13.8">
      <c r="B65" s="585"/>
      <c r="C65" s="240"/>
      <c r="D65" s="240"/>
      <c r="E65" s="249"/>
      <c r="F65" s="249"/>
      <c r="G65" s="249"/>
      <c r="H65" s="250"/>
      <c r="I65" s="250"/>
      <c r="J65" s="251"/>
      <c r="K65" s="250"/>
      <c r="L65" s="251"/>
      <c r="M65" s="250"/>
      <c r="N65" s="249"/>
      <c r="O65" s="240"/>
      <c r="P65" s="240"/>
      <c r="Q65" s="240"/>
    </row>
    <row r="66" spans="2:17" s="239" customFormat="1" ht="13.8">
      <c r="B66" s="585"/>
      <c r="C66" s="240"/>
      <c r="D66" s="240"/>
      <c r="E66" s="249"/>
      <c r="F66" s="249"/>
      <c r="G66" s="249"/>
      <c r="H66" s="250"/>
      <c r="I66" s="250"/>
      <c r="J66" s="251"/>
      <c r="K66" s="250"/>
      <c r="L66" s="251"/>
      <c r="M66" s="250"/>
      <c r="N66" s="249"/>
      <c r="O66" s="240"/>
      <c r="P66" s="240"/>
      <c r="Q66" s="240"/>
    </row>
    <row r="67" spans="2:17" s="239" customFormat="1" ht="13.8">
      <c r="B67" s="585"/>
      <c r="C67" s="240"/>
      <c r="D67" s="240"/>
      <c r="E67" s="249"/>
      <c r="F67" s="249"/>
      <c r="G67" s="249"/>
      <c r="H67" s="250"/>
      <c r="I67" s="250"/>
      <c r="J67" s="251"/>
      <c r="K67" s="250"/>
      <c r="L67" s="251"/>
      <c r="M67" s="250"/>
      <c r="N67" s="249"/>
      <c r="O67" s="240"/>
      <c r="P67" s="240"/>
      <c r="Q67" s="240"/>
    </row>
    <row r="68" spans="2:17" s="239" customFormat="1" ht="13.8">
      <c r="B68" s="585"/>
      <c r="C68" s="240"/>
      <c r="D68" s="240"/>
      <c r="E68" s="249"/>
      <c r="F68" s="249"/>
      <c r="G68" s="249"/>
      <c r="H68" s="250"/>
      <c r="I68" s="250"/>
      <c r="J68" s="251"/>
      <c r="K68" s="250"/>
      <c r="L68" s="251"/>
      <c r="M68" s="250"/>
      <c r="N68" s="249"/>
      <c r="O68" s="240"/>
      <c r="P68" s="240"/>
      <c r="Q68" s="240"/>
    </row>
    <row r="69" spans="2:17" s="239" customFormat="1">
      <c r="B69" s="585"/>
      <c r="C69" s="240"/>
      <c r="D69" s="240"/>
      <c r="E69" s="36"/>
      <c r="F69" s="36"/>
      <c r="G69" s="36"/>
      <c r="H69" s="241"/>
      <c r="I69" s="241"/>
      <c r="J69" s="242"/>
      <c r="K69" s="241"/>
      <c r="L69" s="242"/>
      <c r="M69" s="241"/>
      <c r="N69" s="36"/>
      <c r="O69" s="240"/>
      <c r="P69" s="240"/>
      <c r="Q69" s="240"/>
    </row>
    <row r="70" spans="2:17" s="239" customFormat="1">
      <c r="B70" s="585"/>
      <c r="C70" s="240"/>
      <c r="D70" s="240"/>
      <c r="E70" s="36"/>
      <c r="F70" s="36"/>
      <c r="G70" s="36"/>
      <c r="H70" s="241"/>
      <c r="I70" s="241"/>
      <c r="J70" s="242"/>
      <c r="K70" s="241"/>
      <c r="L70" s="242"/>
      <c r="M70" s="241"/>
      <c r="N70" s="36"/>
      <c r="O70" s="240"/>
      <c r="P70" s="240"/>
      <c r="Q70" s="240"/>
    </row>
    <row r="71" spans="2:17" s="239" customFormat="1">
      <c r="B71" s="585"/>
      <c r="C71" s="240"/>
      <c r="D71" s="240"/>
      <c r="E71" s="36"/>
      <c r="F71" s="36"/>
      <c r="G71" s="36"/>
      <c r="H71" s="241"/>
      <c r="I71" s="241"/>
      <c r="J71" s="242"/>
      <c r="K71" s="241"/>
      <c r="L71" s="242"/>
      <c r="M71" s="241"/>
      <c r="N71" s="36"/>
      <c r="O71" s="240"/>
      <c r="P71" s="240"/>
      <c r="Q71" s="240"/>
    </row>
    <row r="72" spans="2:17" s="239" customFormat="1">
      <c r="B72" s="585"/>
      <c r="C72" s="240"/>
      <c r="D72" s="240"/>
      <c r="E72" s="36"/>
      <c r="F72" s="36"/>
      <c r="G72" s="36"/>
      <c r="H72" s="241"/>
      <c r="I72" s="241"/>
      <c r="J72" s="242"/>
      <c r="K72" s="241"/>
      <c r="L72" s="242"/>
      <c r="M72" s="241"/>
      <c r="N72" s="36"/>
      <c r="O72" s="240"/>
      <c r="P72" s="240"/>
      <c r="Q72" s="240"/>
    </row>
    <row r="73" spans="2:17" s="239" customFormat="1">
      <c r="B73" s="585"/>
      <c r="C73" s="240"/>
      <c r="D73" s="240"/>
      <c r="E73" s="36"/>
      <c r="F73" s="36"/>
      <c r="G73" s="36"/>
      <c r="H73" s="241"/>
      <c r="I73" s="241"/>
      <c r="J73" s="242"/>
      <c r="K73" s="241"/>
      <c r="L73" s="242"/>
      <c r="M73" s="241"/>
      <c r="N73" s="36"/>
      <c r="O73" s="240"/>
      <c r="P73" s="240"/>
      <c r="Q73" s="240"/>
    </row>
    <row r="74" spans="2:17" s="239" customFormat="1">
      <c r="B74" s="585"/>
      <c r="C74" s="240"/>
      <c r="D74" s="240"/>
      <c r="E74" s="36"/>
      <c r="F74" s="36"/>
      <c r="G74" s="36"/>
      <c r="H74" s="241"/>
      <c r="I74" s="241"/>
      <c r="J74" s="242"/>
      <c r="K74" s="241"/>
      <c r="L74" s="242"/>
      <c r="M74" s="241"/>
      <c r="N74" s="36"/>
      <c r="O74" s="240"/>
      <c r="P74" s="240"/>
      <c r="Q74" s="240"/>
    </row>
    <row r="75" spans="2:17" s="239" customFormat="1">
      <c r="B75" s="585"/>
      <c r="C75" s="240"/>
      <c r="D75" s="240"/>
      <c r="E75" s="36"/>
      <c r="F75" s="36"/>
      <c r="G75" s="36"/>
      <c r="H75" s="241"/>
      <c r="I75" s="241"/>
      <c r="J75" s="242"/>
      <c r="K75" s="241"/>
      <c r="L75" s="242"/>
      <c r="M75" s="241"/>
      <c r="N75" s="36"/>
      <c r="O75" s="240"/>
      <c r="P75" s="240"/>
      <c r="Q75" s="240"/>
    </row>
    <row r="76" spans="2:17" s="239" customFormat="1">
      <c r="B76" s="585"/>
      <c r="C76" s="240"/>
      <c r="D76" s="240"/>
      <c r="E76" s="36"/>
      <c r="F76" s="36"/>
      <c r="G76" s="36"/>
      <c r="H76" s="241"/>
      <c r="I76" s="241"/>
      <c r="J76" s="242"/>
      <c r="K76" s="241"/>
      <c r="L76" s="242"/>
      <c r="M76" s="241"/>
      <c r="N76" s="36"/>
      <c r="O76" s="240"/>
      <c r="P76" s="240"/>
      <c r="Q76" s="240"/>
    </row>
    <row r="77" spans="2:17" s="239" customFormat="1">
      <c r="B77" s="585"/>
      <c r="C77" s="240"/>
      <c r="D77" s="240"/>
      <c r="E77" s="36"/>
      <c r="F77" s="36"/>
      <c r="G77" s="36"/>
      <c r="H77" s="241"/>
      <c r="I77" s="241"/>
      <c r="J77" s="242"/>
      <c r="K77" s="241"/>
      <c r="L77" s="242"/>
      <c r="M77" s="241"/>
      <c r="N77" s="36"/>
      <c r="O77" s="240"/>
      <c r="P77" s="240"/>
      <c r="Q77" s="240"/>
    </row>
    <row r="78" spans="2:17" s="239" customFormat="1">
      <c r="B78" s="585"/>
      <c r="C78" s="240"/>
      <c r="D78" s="240"/>
      <c r="E78" s="36"/>
      <c r="F78" s="36"/>
      <c r="G78" s="36"/>
      <c r="H78" s="241"/>
      <c r="I78" s="241"/>
      <c r="J78" s="242"/>
      <c r="K78" s="241"/>
      <c r="L78" s="242"/>
      <c r="M78" s="241"/>
      <c r="N78" s="36"/>
      <c r="O78" s="240"/>
      <c r="P78" s="240"/>
      <c r="Q78" s="240"/>
    </row>
    <row r="79" spans="2:17" s="239" customFormat="1">
      <c r="B79" s="585"/>
      <c r="C79" s="240"/>
      <c r="D79" s="240"/>
      <c r="E79" s="36"/>
      <c r="F79" s="36"/>
      <c r="G79" s="36"/>
      <c r="H79" s="241"/>
      <c r="I79" s="241"/>
      <c r="J79" s="242"/>
      <c r="K79" s="241"/>
      <c r="L79" s="242"/>
      <c r="M79" s="241"/>
      <c r="N79" s="36"/>
      <c r="O79" s="240"/>
      <c r="P79" s="240"/>
      <c r="Q79" s="240"/>
    </row>
    <row r="80" spans="2:17" s="239" customFormat="1">
      <c r="B80" s="585"/>
      <c r="C80" s="240"/>
      <c r="D80" s="240"/>
      <c r="E80" s="36"/>
      <c r="F80" s="36"/>
      <c r="G80" s="36"/>
      <c r="H80" s="241"/>
      <c r="I80" s="241"/>
      <c r="J80" s="242"/>
      <c r="K80" s="241"/>
      <c r="L80" s="242"/>
      <c r="M80" s="241"/>
      <c r="N80" s="36"/>
      <c r="O80" s="240"/>
      <c r="P80" s="240"/>
      <c r="Q80" s="240"/>
    </row>
    <row r="81" spans="2:17" s="239" customFormat="1">
      <c r="B81" s="585"/>
      <c r="C81" s="240"/>
      <c r="D81" s="240"/>
      <c r="E81" s="36"/>
      <c r="F81" s="36"/>
      <c r="G81" s="36"/>
      <c r="H81" s="241"/>
      <c r="I81" s="241"/>
      <c r="J81" s="242"/>
      <c r="K81" s="241"/>
      <c r="L81" s="242"/>
      <c r="M81" s="241"/>
      <c r="N81" s="36"/>
      <c r="O81" s="240"/>
      <c r="P81" s="240"/>
      <c r="Q81" s="240"/>
    </row>
    <row r="82" spans="2:17" s="239" customFormat="1">
      <c r="B82" s="585"/>
      <c r="C82" s="240"/>
      <c r="D82" s="240"/>
      <c r="E82" s="36"/>
      <c r="F82" s="36"/>
      <c r="G82" s="36"/>
      <c r="H82" s="241"/>
      <c r="I82" s="241"/>
      <c r="J82" s="242"/>
      <c r="K82" s="241"/>
      <c r="L82" s="242"/>
      <c r="M82" s="241"/>
      <c r="N82" s="36"/>
      <c r="O82" s="240"/>
      <c r="P82" s="240"/>
      <c r="Q82" s="240"/>
    </row>
    <row r="83" spans="2:17" s="239" customFormat="1">
      <c r="B83" s="585"/>
      <c r="C83" s="240"/>
      <c r="D83" s="240"/>
      <c r="E83" s="36"/>
      <c r="F83" s="36"/>
      <c r="G83" s="36"/>
      <c r="H83" s="241"/>
      <c r="I83" s="241"/>
      <c r="J83" s="242"/>
      <c r="K83" s="241"/>
      <c r="L83" s="242"/>
      <c r="M83" s="241"/>
      <c r="N83" s="36"/>
      <c r="O83" s="240"/>
      <c r="P83" s="240"/>
      <c r="Q83" s="240"/>
    </row>
    <row r="84" spans="2:17" s="239" customFormat="1">
      <c r="B84" s="585"/>
      <c r="C84" s="240"/>
      <c r="D84" s="240"/>
      <c r="E84" s="36"/>
      <c r="F84" s="36"/>
      <c r="G84" s="36"/>
      <c r="H84" s="241"/>
      <c r="I84" s="241"/>
      <c r="J84" s="242"/>
      <c r="K84" s="241"/>
      <c r="L84" s="242"/>
      <c r="M84" s="241"/>
      <c r="N84" s="36"/>
      <c r="O84" s="240"/>
      <c r="P84" s="240"/>
      <c r="Q84" s="240"/>
    </row>
    <row r="85" spans="2:17" s="239" customFormat="1">
      <c r="B85" s="585"/>
      <c r="C85" s="240"/>
      <c r="D85" s="240"/>
      <c r="E85" s="36"/>
      <c r="F85" s="36"/>
      <c r="G85" s="36"/>
      <c r="H85" s="241"/>
      <c r="I85" s="241"/>
      <c r="J85" s="242"/>
      <c r="K85" s="241"/>
      <c r="L85" s="242"/>
      <c r="M85" s="241"/>
      <c r="N85" s="36"/>
      <c r="O85" s="240"/>
      <c r="P85" s="240"/>
      <c r="Q85" s="240"/>
    </row>
    <row r="86" spans="2:17" s="239" customFormat="1">
      <c r="B86" s="585"/>
      <c r="C86" s="240"/>
      <c r="D86" s="240"/>
      <c r="E86" s="36"/>
      <c r="F86" s="36"/>
      <c r="G86" s="36"/>
      <c r="H86" s="241"/>
      <c r="I86" s="241"/>
      <c r="J86" s="242"/>
      <c r="K86" s="241"/>
      <c r="L86" s="242"/>
      <c r="M86" s="241"/>
      <c r="N86" s="36"/>
      <c r="O86" s="240"/>
      <c r="P86" s="240"/>
      <c r="Q86" s="240"/>
    </row>
    <row r="87" spans="2:17" s="239" customFormat="1">
      <c r="B87" s="585"/>
      <c r="C87" s="240"/>
      <c r="D87" s="240"/>
      <c r="E87" s="36"/>
      <c r="F87" s="36"/>
      <c r="G87" s="36"/>
      <c r="H87" s="241"/>
      <c r="I87" s="241"/>
      <c r="J87" s="242"/>
      <c r="K87" s="241"/>
      <c r="L87" s="242"/>
      <c r="M87" s="241"/>
      <c r="N87" s="36"/>
      <c r="O87" s="240"/>
      <c r="P87" s="240"/>
      <c r="Q87" s="240"/>
    </row>
    <row r="88" spans="2:17" s="75" customFormat="1">
      <c r="B88" s="586"/>
      <c r="C88" s="76"/>
      <c r="D88" s="76"/>
      <c r="E88" s="12"/>
      <c r="F88" s="12"/>
      <c r="G88" s="36"/>
      <c r="H88" s="52"/>
      <c r="I88" s="52"/>
      <c r="J88" s="53"/>
      <c r="K88" s="52"/>
      <c r="L88" s="53"/>
      <c r="M88" s="52"/>
      <c r="N88" s="12"/>
      <c r="O88" s="76"/>
      <c r="P88" s="76"/>
      <c r="Q88" s="76"/>
    </row>
    <row r="89" spans="2:17" s="75" customFormat="1">
      <c r="B89" s="586"/>
      <c r="C89" s="76"/>
      <c r="D89" s="76"/>
      <c r="E89" s="12"/>
      <c r="F89" s="12"/>
      <c r="G89" s="36"/>
      <c r="H89" s="52"/>
      <c r="I89" s="52"/>
      <c r="J89" s="53"/>
      <c r="K89" s="52"/>
      <c r="L89" s="53"/>
      <c r="M89" s="52"/>
      <c r="N89" s="12"/>
      <c r="O89" s="76"/>
      <c r="P89" s="76"/>
      <c r="Q89" s="76"/>
    </row>
    <row r="90" spans="2:17" s="75" customFormat="1">
      <c r="B90" s="586"/>
      <c r="C90" s="76"/>
      <c r="D90" s="76"/>
      <c r="E90" s="12"/>
      <c r="F90" s="12"/>
      <c r="G90" s="36"/>
      <c r="H90" s="52"/>
      <c r="I90" s="52"/>
      <c r="J90" s="53"/>
      <c r="K90" s="52"/>
      <c r="L90" s="53"/>
      <c r="M90" s="52"/>
      <c r="N90" s="12"/>
      <c r="O90" s="76"/>
      <c r="P90" s="76"/>
      <c r="Q90" s="76"/>
    </row>
    <row r="91" spans="2:17" s="75" customFormat="1">
      <c r="B91" s="586"/>
      <c r="C91" s="76"/>
      <c r="D91" s="76"/>
      <c r="E91" s="12"/>
      <c r="F91" s="12"/>
      <c r="G91" s="36"/>
      <c r="H91" s="52"/>
      <c r="I91" s="52"/>
      <c r="J91" s="53"/>
      <c r="K91" s="52"/>
      <c r="L91" s="53"/>
      <c r="M91" s="52"/>
      <c r="N91" s="12"/>
      <c r="O91" s="76"/>
      <c r="P91" s="76"/>
      <c r="Q91" s="76"/>
    </row>
    <row r="92" spans="2:17" s="75" customFormat="1">
      <c r="B92" s="586"/>
      <c r="C92" s="76"/>
      <c r="D92" s="76"/>
      <c r="E92" s="12"/>
      <c r="F92" s="12"/>
      <c r="G92" s="36"/>
      <c r="H92" s="52"/>
      <c r="I92" s="52"/>
      <c r="J92" s="53"/>
      <c r="K92" s="52"/>
      <c r="L92" s="53"/>
      <c r="M92" s="52"/>
      <c r="N92" s="12"/>
      <c r="O92" s="76"/>
      <c r="P92" s="76"/>
      <c r="Q92" s="76"/>
    </row>
    <row r="93" spans="2:17" s="75" customFormat="1">
      <c r="B93" s="586"/>
      <c r="C93" s="76"/>
      <c r="D93" s="76"/>
      <c r="E93" s="12"/>
      <c r="F93" s="12"/>
      <c r="G93" s="36"/>
      <c r="H93" s="52"/>
      <c r="I93" s="52"/>
      <c r="J93" s="53"/>
      <c r="K93" s="52"/>
      <c r="L93" s="53"/>
      <c r="M93" s="52"/>
      <c r="N93" s="12"/>
      <c r="O93" s="76"/>
      <c r="P93" s="76"/>
      <c r="Q93" s="76"/>
    </row>
    <row r="94" spans="2:17" s="75" customFormat="1">
      <c r="B94" s="586"/>
      <c r="C94" s="76"/>
      <c r="D94" s="76"/>
      <c r="E94" s="12"/>
      <c r="F94" s="12"/>
      <c r="G94" s="36"/>
      <c r="H94" s="52"/>
      <c r="I94" s="52"/>
      <c r="J94" s="53"/>
      <c r="K94" s="52"/>
      <c r="L94" s="53"/>
      <c r="M94" s="52"/>
      <c r="N94" s="12"/>
      <c r="O94" s="76"/>
      <c r="P94" s="76"/>
      <c r="Q94" s="76"/>
    </row>
    <row r="95" spans="2:17" s="75" customFormat="1">
      <c r="B95" s="586"/>
      <c r="C95" s="76"/>
      <c r="D95" s="76"/>
      <c r="E95" s="12"/>
      <c r="F95" s="12"/>
      <c r="G95" s="36"/>
      <c r="H95" s="52"/>
      <c r="I95" s="52"/>
      <c r="J95" s="53"/>
      <c r="K95" s="52"/>
      <c r="L95" s="53"/>
      <c r="M95" s="52"/>
      <c r="N95" s="12"/>
      <c r="O95" s="76"/>
      <c r="P95" s="76"/>
      <c r="Q95" s="76"/>
    </row>
    <row r="96" spans="2:17" s="75" customFormat="1">
      <c r="B96" s="586"/>
      <c r="C96" s="76"/>
      <c r="D96" s="76"/>
      <c r="E96" s="12"/>
      <c r="F96" s="12"/>
      <c r="G96" s="36"/>
      <c r="H96" s="52"/>
      <c r="I96" s="52"/>
      <c r="J96" s="53"/>
      <c r="K96" s="52"/>
      <c r="L96" s="53"/>
      <c r="M96" s="52"/>
      <c r="N96" s="12"/>
      <c r="O96" s="76"/>
      <c r="P96" s="76"/>
      <c r="Q96" s="76"/>
    </row>
    <row r="97" spans="2:17" s="75" customFormat="1">
      <c r="B97" s="586"/>
      <c r="C97" s="76"/>
      <c r="D97" s="76"/>
      <c r="E97" s="12"/>
      <c r="F97" s="12"/>
      <c r="G97" s="36"/>
      <c r="H97" s="52"/>
      <c r="I97" s="52"/>
      <c r="J97" s="53"/>
      <c r="K97" s="52"/>
      <c r="L97" s="53"/>
      <c r="M97" s="52"/>
      <c r="N97" s="12"/>
      <c r="O97" s="76"/>
      <c r="P97" s="76"/>
      <c r="Q97" s="76"/>
    </row>
    <row r="98" spans="2:17" s="75" customFormat="1">
      <c r="B98" s="586"/>
      <c r="C98" s="76"/>
      <c r="D98" s="76"/>
      <c r="E98" s="12"/>
      <c r="F98" s="12"/>
      <c r="G98" s="36"/>
      <c r="H98" s="52"/>
      <c r="I98" s="52"/>
      <c r="J98" s="53"/>
      <c r="K98" s="52"/>
      <c r="L98" s="53"/>
      <c r="M98" s="52"/>
      <c r="N98" s="12"/>
      <c r="O98" s="76"/>
      <c r="P98" s="76"/>
      <c r="Q98" s="76"/>
    </row>
    <row r="99" spans="2:17" s="75" customFormat="1">
      <c r="B99" s="586"/>
      <c r="C99" s="76"/>
      <c r="D99" s="76"/>
      <c r="E99" s="12"/>
      <c r="F99" s="12"/>
      <c r="G99" s="36"/>
      <c r="H99" s="52"/>
      <c r="I99" s="52"/>
      <c r="J99" s="53"/>
      <c r="K99" s="52"/>
      <c r="L99" s="53"/>
      <c r="M99" s="52"/>
      <c r="N99" s="12"/>
      <c r="O99" s="76"/>
      <c r="P99" s="76"/>
      <c r="Q99" s="76"/>
    </row>
    <row r="100" spans="2:17" s="75" customFormat="1">
      <c r="B100" s="586"/>
      <c r="C100" s="76"/>
      <c r="D100" s="76"/>
      <c r="E100" s="12"/>
      <c r="F100" s="12"/>
      <c r="G100" s="36"/>
      <c r="H100" s="52"/>
      <c r="I100" s="52"/>
      <c r="J100" s="53"/>
      <c r="K100" s="52"/>
      <c r="L100" s="53"/>
      <c r="M100" s="52"/>
      <c r="N100" s="12"/>
      <c r="O100" s="76"/>
      <c r="P100" s="76"/>
      <c r="Q100" s="76"/>
    </row>
    <row r="101" spans="2:17" s="75" customFormat="1">
      <c r="B101" s="586"/>
      <c r="C101" s="76"/>
      <c r="D101" s="76"/>
      <c r="E101" s="12"/>
      <c r="F101" s="12"/>
      <c r="G101" s="36"/>
      <c r="H101" s="52"/>
      <c r="I101" s="52"/>
      <c r="J101" s="53"/>
      <c r="K101" s="52"/>
      <c r="L101" s="53"/>
      <c r="M101" s="52"/>
      <c r="N101" s="12"/>
      <c r="O101" s="76"/>
      <c r="P101" s="76"/>
      <c r="Q101" s="76"/>
    </row>
    <row r="102" spans="2:17" s="75" customFormat="1">
      <c r="B102" s="586"/>
      <c r="C102" s="76"/>
      <c r="D102" s="76"/>
      <c r="E102" s="12"/>
      <c r="F102" s="12"/>
      <c r="G102" s="36"/>
      <c r="H102" s="52"/>
      <c r="I102" s="52"/>
      <c r="J102" s="53"/>
      <c r="K102" s="52"/>
      <c r="L102" s="53"/>
      <c r="M102" s="52"/>
      <c r="N102" s="12"/>
      <c r="O102" s="76"/>
      <c r="P102" s="76"/>
      <c r="Q102" s="76"/>
    </row>
    <row r="103" spans="2:17" s="75" customFormat="1">
      <c r="B103" s="586"/>
      <c r="C103" s="76"/>
      <c r="D103" s="76"/>
      <c r="E103" s="12"/>
      <c r="F103" s="12"/>
      <c r="G103" s="36"/>
      <c r="H103" s="52"/>
      <c r="I103" s="52"/>
      <c r="J103" s="53"/>
      <c r="K103" s="52"/>
      <c r="L103" s="53"/>
      <c r="M103" s="52"/>
      <c r="N103" s="12"/>
      <c r="O103" s="76"/>
      <c r="P103" s="76"/>
      <c r="Q103" s="76"/>
    </row>
    <row r="104" spans="2:17" s="75" customFormat="1">
      <c r="B104" s="586"/>
      <c r="C104" s="76"/>
      <c r="D104" s="76"/>
      <c r="E104" s="12"/>
      <c r="F104" s="12"/>
      <c r="G104" s="36"/>
      <c r="H104" s="52"/>
      <c r="I104" s="52"/>
      <c r="J104" s="53"/>
      <c r="K104" s="52"/>
      <c r="L104" s="53"/>
      <c r="M104" s="52"/>
      <c r="N104" s="12"/>
      <c r="O104" s="76"/>
      <c r="P104" s="76"/>
      <c r="Q104" s="76"/>
    </row>
    <row r="105" spans="2:17" s="75" customFormat="1">
      <c r="B105" s="586"/>
      <c r="C105" s="76"/>
      <c r="D105" s="76"/>
      <c r="E105" s="12"/>
      <c r="F105" s="12"/>
      <c r="G105" s="36"/>
      <c r="H105" s="52"/>
      <c r="I105" s="52"/>
      <c r="J105" s="53"/>
      <c r="K105" s="52"/>
      <c r="L105" s="53"/>
      <c r="M105" s="52"/>
      <c r="N105" s="12"/>
      <c r="O105" s="76"/>
      <c r="P105" s="76"/>
      <c r="Q105" s="76"/>
    </row>
    <row r="106" spans="2:17" s="75" customFormat="1">
      <c r="B106" s="586"/>
      <c r="C106" s="76"/>
      <c r="D106" s="76"/>
      <c r="E106" s="12"/>
      <c r="F106" s="12"/>
      <c r="G106" s="36"/>
      <c r="H106" s="52"/>
      <c r="I106" s="52"/>
      <c r="J106" s="53"/>
      <c r="K106" s="52"/>
      <c r="L106" s="53"/>
      <c r="M106" s="52"/>
      <c r="N106" s="12"/>
      <c r="O106" s="76"/>
      <c r="P106" s="76"/>
      <c r="Q106" s="76"/>
    </row>
    <row r="107" spans="2:17" s="75" customFormat="1">
      <c r="B107" s="586"/>
      <c r="C107" s="76"/>
      <c r="D107" s="76"/>
      <c r="E107" s="12"/>
      <c r="F107" s="12"/>
      <c r="G107" s="36"/>
      <c r="H107" s="52"/>
      <c r="I107" s="52"/>
      <c r="J107" s="53"/>
      <c r="K107" s="52"/>
      <c r="L107" s="53"/>
      <c r="M107" s="52"/>
      <c r="N107" s="12"/>
      <c r="O107" s="76"/>
      <c r="P107" s="76"/>
      <c r="Q107" s="76"/>
    </row>
    <row r="108" spans="2:17" s="75" customFormat="1">
      <c r="B108" s="586"/>
      <c r="C108" s="76"/>
      <c r="D108" s="76"/>
      <c r="E108" s="12"/>
      <c r="F108" s="12"/>
      <c r="G108" s="36"/>
      <c r="H108" s="52"/>
      <c r="I108" s="52"/>
      <c r="J108" s="53"/>
      <c r="K108" s="52"/>
      <c r="L108" s="53"/>
      <c r="M108" s="52"/>
      <c r="N108" s="12"/>
      <c r="O108" s="76"/>
      <c r="P108" s="76"/>
      <c r="Q108" s="76"/>
    </row>
    <row r="109" spans="2:17" s="75" customFormat="1">
      <c r="B109" s="586"/>
      <c r="C109" s="76"/>
      <c r="D109" s="76"/>
      <c r="E109" s="12"/>
      <c r="F109" s="12"/>
      <c r="G109" s="36"/>
      <c r="H109" s="52"/>
      <c r="I109" s="52"/>
      <c r="J109" s="53"/>
      <c r="K109" s="52"/>
      <c r="L109" s="53"/>
      <c r="M109" s="52"/>
      <c r="N109" s="12"/>
      <c r="O109" s="76"/>
      <c r="P109" s="76"/>
      <c r="Q109" s="76"/>
    </row>
    <row r="110" spans="2:17" s="75" customFormat="1">
      <c r="B110" s="586"/>
      <c r="C110" s="76"/>
      <c r="D110" s="76"/>
      <c r="E110" s="12"/>
      <c r="F110" s="12"/>
      <c r="G110" s="36"/>
      <c r="H110" s="52"/>
      <c r="I110" s="52"/>
      <c r="J110" s="53"/>
      <c r="K110" s="52"/>
      <c r="L110" s="53"/>
      <c r="M110" s="52"/>
      <c r="N110" s="12"/>
      <c r="O110" s="76"/>
      <c r="P110" s="76"/>
      <c r="Q110" s="76"/>
    </row>
    <row r="111" spans="2:17" s="75" customFormat="1">
      <c r="B111" s="586"/>
      <c r="C111" s="76"/>
      <c r="D111" s="76"/>
      <c r="E111" s="12"/>
      <c r="F111" s="12"/>
      <c r="G111" s="36"/>
      <c r="H111" s="52"/>
      <c r="I111" s="52"/>
      <c r="J111" s="53"/>
      <c r="K111" s="52"/>
      <c r="L111" s="53"/>
      <c r="M111" s="52"/>
      <c r="N111" s="12"/>
      <c r="O111" s="76"/>
      <c r="P111" s="76"/>
      <c r="Q111" s="76"/>
    </row>
    <row r="112" spans="2:17" s="75" customFormat="1">
      <c r="B112" s="586"/>
      <c r="C112" s="76"/>
      <c r="D112" s="76"/>
      <c r="E112" s="12"/>
      <c r="F112" s="12"/>
      <c r="G112" s="36"/>
      <c r="H112" s="52"/>
      <c r="I112" s="52"/>
      <c r="J112" s="53"/>
      <c r="K112" s="52"/>
      <c r="L112" s="53"/>
      <c r="M112" s="52"/>
      <c r="N112" s="12"/>
      <c r="O112" s="76"/>
      <c r="P112" s="76"/>
      <c r="Q112" s="76"/>
    </row>
    <row r="113" spans="2:17" s="75" customFormat="1">
      <c r="B113" s="586"/>
      <c r="C113" s="76"/>
      <c r="D113" s="76"/>
      <c r="E113" s="12"/>
      <c r="F113" s="12"/>
      <c r="G113" s="36"/>
      <c r="H113" s="52"/>
      <c r="I113" s="52"/>
      <c r="J113" s="53"/>
      <c r="K113" s="52"/>
      <c r="L113" s="53"/>
      <c r="M113" s="52"/>
      <c r="N113" s="12"/>
      <c r="O113" s="76"/>
      <c r="P113" s="76"/>
      <c r="Q113" s="76"/>
    </row>
    <row r="114" spans="2:17" s="75" customFormat="1">
      <c r="B114" s="586"/>
      <c r="C114" s="76"/>
      <c r="D114" s="76"/>
      <c r="E114" s="12"/>
      <c r="F114" s="12"/>
      <c r="G114" s="36"/>
      <c r="H114" s="52"/>
      <c r="I114" s="52"/>
      <c r="J114" s="53"/>
      <c r="K114" s="52"/>
      <c r="L114" s="53"/>
      <c r="M114" s="52"/>
      <c r="N114" s="12"/>
      <c r="O114" s="76"/>
      <c r="P114" s="76"/>
      <c r="Q114" s="76"/>
    </row>
    <row r="115" spans="2:17" s="75" customFormat="1">
      <c r="B115" s="586"/>
      <c r="C115" s="76"/>
      <c r="D115" s="76"/>
      <c r="E115" s="12"/>
      <c r="F115" s="12"/>
      <c r="G115" s="36"/>
      <c r="H115" s="52"/>
      <c r="I115" s="52"/>
      <c r="J115" s="53"/>
      <c r="K115" s="52"/>
      <c r="L115" s="53"/>
      <c r="M115" s="52"/>
      <c r="N115" s="12"/>
      <c r="O115" s="76"/>
      <c r="P115" s="76"/>
      <c r="Q115" s="76"/>
    </row>
    <row r="116" spans="2:17" s="75" customFormat="1">
      <c r="B116" s="586"/>
      <c r="C116" s="76"/>
      <c r="D116" s="76"/>
      <c r="E116" s="12"/>
      <c r="F116" s="12"/>
      <c r="G116" s="36"/>
      <c r="H116" s="52"/>
      <c r="I116" s="52"/>
      <c r="J116" s="53"/>
      <c r="K116" s="52"/>
      <c r="L116" s="53"/>
      <c r="M116" s="52"/>
      <c r="N116" s="12"/>
      <c r="O116" s="76"/>
      <c r="P116" s="76"/>
      <c r="Q116" s="76"/>
    </row>
    <row r="117" spans="2:17" s="75" customFormat="1">
      <c r="B117" s="586"/>
      <c r="C117" s="76"/>
      <c r="D117" s="76"/>
      <c r="E117" s="12"/>
      <c r="F117" s="12"/>
      <c r="G117" s="36"/>
      <c r="H117" s="52"/>
      <c r="I117" s="52"/>
      <c r="J117" s="53"/>
      <c r="K117" s="52"/>
      <c r="L117" s="53"/>
      <c r="M117" s="52"/>
      <c r="N117" s="12"/>
      <c r="O117" s="76"/>
      <c r="P117" s="76"/>
      <c r="Q117" s="76"/>
    </row>
    <row r="118" spans="2:17" s="75" customFormat="1">
      <c r="B118" s="586"/>
      <c r="C118" s="76"/>
      <c r="D118" s="76"/>
      <c r="E118" s="12"/>
      <c r="F118" s="12"/>
      <c r="G118" s="36"/>
      <c r="H118" s="52"/>
      <c r="I118" s="52"/>
      <c r="J118" s="53"/>
      <c r="K118" s="52"/>
      <c r="L118" s="53"/>
      <c r="M118" s="52"/>
      <c r="N118" s="12"/>
      <c r="O118" s="76"/>
      <c r="P118" s="76"/>
      <c r="Q118" s="76"/>
    </row>
    <row r="119" spans="2:17" s="75" customFormat="1">
      <c r="B119" s="586"/>
      <c r="C119" s="76"/>
      <c r="D119" s="76"/>
      <c r="E119" s="12"/>
      <c r="F119" s="12"/>
      <c r="G119" s="36"/>
      <c r="H119" s="52"/>
      <c r="I119" s="52"/>
      <c r="J119" s="53"/>
      <c r="K119" s="52"/>
      <c r="L119" s="53"/>
      <c r="M119" s="52"/>
      <c r="N119" s="12"/>
      <c r="O119" s="76"/>
      <c r="P119" s="76"/>
      <c r="Q119" s="76"/>
    </row>
    <row r="120" spans="2:17" s="75" customFormat="1">
      <c r="B120" s="586"/>
      <c r="C120" s="76"/>
      <c r="D120" s="76"/>
      <c r="E120" s="12"/>
      <c r="F120" s="12"/>
      <c r="G120" s="36"/>
      <c r="H120" s="52"/>
      <c r="I120" s="52"/>
      <c r="J120" s="53"/>
      <c r="K120" s="52"/>
      <c r="L120" s="53"/>
      <c r="M120" s="52"/>
      <c r="N120" s="12"/>
      <c r="O120" s="76"/>
      <c r="P120" s="76"/>
      <c r="Q120" s="76"/>
    </row>
    <row r="121" spans="2:17" s="75" customFormat="1">
      <c r="B121" s="586"/>
      <c r="C121" s="76"/>
      <c r="D121" s="76"/>
      <c r="E121" s="12"/>
      <c r="F121" s="12"/>
      <c r="G121" s="36"/>
      <c r="H121" s="52"/>
      <c r="I121" s="52"/>
      <c r="J121" s="53"/>
      <c r="K121" s="52"/>
      <c r="L121" s="53"/>
      <c r="M121" s="52"/>
      <c r="N121" s="12"/>
      <c r="O121" s="76"/>
      <c r="P121" s="76"/>
      <c r="Q121" s="76"/>
    </row>
    <row r="122" spans="2:17" s="75" customFormat="1">
      <c r="B122" s="586"/>
      <c r="C122" s="76"/>
      <c r="D122" s="76"/>
      <c r="E122" s="12"/>
      <c r="F122" s="12"/>
      <c r="G122" s="36"/>
      <c r="H122" s="52"/>
      <c r="I122" s="52"/>
      <c r="J122" s="53"/>
      <c r="K122" s="52"/>
      <c r="L122" s="53"/>
      <c r="M122" s="52"/>
      <c r="N122" s="12"/>
      <c r="O122" s="76"/>
      <c r="P122" s="76"/>
      <c r="Q122" s="76"/>
    </row>
    <row r="123" spans="2:17" s="75" customFormat="1">
      <c r="B123" s="586"/>
      <c r="C123" s="76"/>
      <c r="D123" s="76"/>
      <c r="E123" s="12"/>
      <c r="F123" s="12"/>
      <c r="G123" s="36"/>
      <c r="H123" s="52"/>
      <c r="I123" s="52"/>
      <c r="J123" s="53"/>
      <c r="K123" s="52"/>
      <c r="L123" s="53"/>
      <c r="M123" s="52"/>
      <c r="N123" s="12"/>
      <c r="O123" s="76"/>
      <c r="P123" s="76"/>
      <c r="Q123" s="76"/>
    </row>
    <row r="124" spans="2:17" s="75" customFormat="1">
      <c r="B124" s="586"/>
      <c r="C124" s="76"/>
      <c r="D124" s="76"/>
      <c r="E124" s="12"/>
      <c r="F124" s="12"/>
      <c r="G124" s="36"/>
      <c r="H124" s="52"/>
      <c r="I124" s="52"/>
      <c r="J124" s="53"/>
      <c r="K124" s="52"/>
      <c r="L124" s="53"/>
      <c r="M124" s="52"/>
      <c r="N124" s="12"/>
      <c r="O124" s="76"/>
      <c r="P124" s="76"/>
      <c r="Q124" s="76"/>
    </row>
    <row r="125" spans="2:17" s="75" customFormat="1">
      <c r="B125" s="586"/>
      <c r="C125" s="76"/>
      <c r="D125" s="76"/>
      <c r="E125" s="12"/>
      <c r="F125" s="12"/>
      <c r="G125" s="36"/>
      <c r="H125" s="52"/>
      <c r="I125" s="52"/>
      <c r="J125" s="53"/>
      <c r="K125" s="52"/>
      <c r="L125" s="53"/>
      <c r="M125" s="52"/>
      <c r="N125" s="12"/>
      <c r="O125" s="76"/>
      <c r="P125" s="76"/>
      <c r="Q125" s="76"/>
    </row>
    <row r="126" spans="2:17" s="75" customFormat="1">
      <c r="B126" s="586"/>
      <c r="C126" s="76"/>
      <c r="D126" s="76"/>
      <c r="E126" s="12"/>
      <c r="F126" s="12"/>
      <c r="G126" s="36"/>
      <c r="H126" s="52"/>
      <c r="I126" s="52"/>
      <c r="J126" s="53"/>
      <c r="K126" s="52"/>
      <c r="L126" s="53"/>
      <c r="M126" s="52"/>
      <c r="N126" s="12"/>
      <c r="O126" s="76"/>
      <c r="P126" s="76"/>
      <c r="Q126" s="76"/>
    </row>
    <row r="127" spans="2:17" s="75" customFormat="1">
      <c r="B127" s="586"/>
      <c r="C127" s="76"/>
      <c r="D127" s="76"/>
      <c r="E127" s="12"/>
      <c r="F127" s="12"/>
      <c r="G127" s="36"/>
      <c r="H127" s="52"/>
      <c r="I127" s="52"/>
      <c r="J127" s="53"/>
      <c r="K127" s="52"/>
      <c r="L127" s="53"/>
      <c r="M127" s="52"/>
      <c r="N127" s="12"/>
      <c r="O127" s="76"/>
      <c r="P127" s="76"/>
      <c r="Q127" s="76"/>
    </row>
    <row r="128" spans="2:17" s="75" customFormat="1">
      <c r="B128" s="586"/>
      <c r="C128" s="76"/>
      <c r="D128" s="76"/>
      <c r="E128" s="12"/>
      <c r="F128" s="12"/>
      <c r="G128" s="36"/>
      <c r="H128" s="52"/>
      <c r="I128" s="52"/>
      <c r="J128" s="53"/>
      <c r="K128" s="52"/>
      <c r="L128" s="53"/>
      <c r="M128" s="52"/>
      <c r="N128" s="12"/>
      <c r="O128" s="76"/>
      <c r="P128" s="76"/>
      <c r="Q128" s="76"/>
    </row>
    <row r="172" spans="1:4">
      <c r="A172" s="12"/>
      <c r="B172" s="587"/>
      <c r="C172" s="52"/>
      <c r="D172" s="52"/>
    </row>
    <row r="173" spans="1:4">
      <c r="A173" s="12"/>
      <c r="B173" s="587"/>
      <c r="C173" s="52"/>
      <c r="D173" s="52"/>
    </row>
    <row r="174" spans="1:4">
      <c r="A174" s="12"/>
      <c r="B174" s="587"/>
      <c r="C174" s="52"/>
      <c r="D174" s="52"/>
    </row>
    <row r="175" spans="1:4">
      <c r="A175" s="12"/>
      <c r="B175" s="587"/>
      <c r="C175" s="52"/>
      <c r="D175" s="52"/>
    </row>
    <row r="176" spans="1:4">
      <c r="A176" s="12"/>
      <c r="B176" s="587"/>
      <c r="C176" s="52"/>
      <c r="D176" s="52"/>
    </row>
    <row r="177" spans="1:4">
      <c r="A177" s="12"/>
      <c r="B177" s="587"/>
      <c r="C177" s="52"/>
      <c r="D177" s="52"/>
    </row>
    <row r="178" spans="1:4">
      <c r="A178" s="12"/>
      <c r="B178" s="587"/>
      <c r="C178" s="52"/>
      <c r="D178" s="52"/>
    </row>
    <row r="179" spans="1:4">
      <c r="A179" s="12"/>
      <c r="B179" s="587"/>
      <c r="C179" s="52"/>
      <c r="D179" s="52"/>
    </row>
    <row r="180" spans="1:4">
      <c r="A180" s="12"/>
      <c r="B180" s="587"/>
      <c r="C180" s="52"/>
      <c r="D180" s="52"/>
    </row>
    <row r="181" spans="1:4">
      <c r="A181" s="12"/>
      <c r="B181" s="587"/>
      <c r="C181" s="52"/>
      <c r="D181" s="52"/>
    </row>
    <row r="182" spans="1:4">
      <c r="A182" s="12"/>
      <c r="B182" s="587"/>
      <c r="C182" s="52"/>
      <c r="D182" s="52"/>
    </row>
    <row r="183" spans="1:4">
      <c r="A183" s="12"/>
      <c r="B183" s="587"/>
      <c r="C183" s="52"/>
      <c r="D183" s="52"/>
    </row>
    <row r="184" spans="1:4">
      <c r="A184" s="12"/>
      <c r="B184" s="587"/>
      <c r="C184" s="52"/>
      <c r="D184" s="52"/>
    </row>
    <row r="185" spans="1:4">
      <c r="A185" s="12"/>
      <c r="B185" s="587"/>
      <c r="C185" s="52"/>
      <c r="D185" s="52"/>
    </row>
    <row r="186" spans="1:4">
      <c r="A186" s="12"/>
      <c r="B186" s="587"/>
      <c r="C186" s="52"/>
      <c r="D186" s="52"/>
    </row>
    <row r="187" spans="1:4">
      <c r="A187" s="12"/>
      <c r="B187" s="587"/>
      <c r="C187" s="52"/>
      <c r="D187" s="52"/>
    </row>
    <row r="188" spans="1:4">
      <c r="A188" s="12"/>
      <c r="B188" s="587"/>
      <c r="C188" s="52"/>
      <c r="D188" s="52"/>
    </row>
    <row r="189" spans="1:4">
      <c r="A189" s="12"/>
      <c r="B189" s="587"/>
      <c r="C189" s="52"/>
      <c r="D189" s="52"/>
    </row>
    <row r="190" spans="1:4">
      <c r="A190" s="12"/>
      <c r="B190" s="587"/>
      <c r="C190" s="52"/>
      <c r="D190" s="52"/>
    </row>
    <row r="191" spans="1:4">
      <c r="A191" s="12"/>
      <c r="B191" s="587"/>
      <c r="C191" s="52"/>
      <c r="D191" s="52"/>
    </row>
    <row r="192" spans="1:4">
      <c r="A192" s="12"/>
      <c r="B192" s="587"/>
      <c r="C192" s="52"/>
      <c r="D192" s="52"/>
    </row>
    <row r="193" spans="1:4">
      <c r="A193" s="12"/>
      <c r="B193" s="587"/>
      <c r="C193" s="52"/>
      <c r="D193" s="52"/>
    </row>
    <row r="194" spans="1:4">
      <c r="A194" s="12"/>
      <c r="B194" s="587"/>
      <c r="C194" s="52"/>
      <c r="D194" s="52"/>
    </row>
    <row r="195" spans="1:4">
      <c r="A195" s="12"/>
      <c r="B195" s="587"/>
      <c r="C195" s="52"/>
      <c r="D195" s="52"/>
    </row>
    <row r="196" spans="1:4">
      <c r="A196" s="12"/>
      <c r="B196" s="587"/>
      <c r="C196" s="52"/>
      <c r="D196" s="52"/>
    </row>
    <row r="197" spans="1:4">
      <c r="A197" s="12"/>
      <c r="B197" s="587"/>
      <c r="C197" s="52"/>
      <c r="D197" s="52"/>
    </row>
    <row r="198" spans="1:4">
      <c r="A198" s="12"/>
      <c r="B198" s="587"/>
      <c r="C198" s="52"/>
      <c r="D198" s="52"/>
    </row>
    <row r="199" spans="1:4">
      <c r="A199" s="12"/>
      <c r="B199" s="587"/>
      <c r="C199" s="52"/>
      <c r="D199" s="52"/>
    </row>
    <row r="200" spans="1:4">
      <c r="A200" s="12"/>
      <c r="B200" s="587"/>
      <c r="C200" s="52"/>
      <c r="D200" s="52"/>
    </row>
    <row r="201" spans="1:4">
      <c r="A201" s="12"/>
      <c r="B201" s="587"/>
      <c r="C201" s="52"/>
      <c r="D201" s="52"/>
    </row>
    <row r="202" spans="1:4">
      <c r="A202" s="12"/>
      <c r="B202" s="587"/>
      <c r="C202" s="52"/>
      <c r="D202" s="52"/>
    </row>
    <row r="203" spans="1:4">
      <c r="A203" s="12"/>
      <c r="B203" s="587"/>
      <c r="C203" s="52"/>
      <c r="D203" s="52"/>
    </row>
    <row r="204" spans="1:4">
      <c r="A204" s="12"/>
      <c r="B204" s="587"/>
      <c r="C204" s="52"/>
      <c r="D204" s="52"/>
    </row>
    <row r="205" spans="1:4">
      <c r="A205" s="12"/>
      <c r="B205" s="587"/>
      <c r="C205" s="52"/>
      <c r="D205" s="52"/>
    </row>
    <row r="206" spans="1:4">
      <c r="A206" s="12"/>
      <c r="B206" s="587"/>
      <c r="C206" s="52"/>
      <c r="D206" s="52"/>
    </row>
    <row r="207" spans="1:4">
      <c r="A207" s="12"/>
      <c r="B207" s="587"/>
      <c r="C207" s="52"/>
      <c r="D207" s="52"/>
    </row>
    <row r="208" spans="1:4">
      <c r="A208" s="12"/>
      <c r="B208" s="587"/>
      <c r="C208" s="52"/>
      <c r="D208" s="52"/>
    </row>
    <row r="209" spans="1:4">
      <c r="A209" s="12"/>
      <c r="B209" s="587"/>
      <c r="C209" s="52"/>
      <c r="D209" s="52"/>
    </row>
    <row r="210" spans="1:4">
      <c r="A210" s="12"/>
      <c r="B210" s="587"/>
      <c r="C210" s="52"/>
      <c r="D210" s="52"/>
    </row>
    <row r="211" spans="1:4">
      <c r="A211" s="12"/>
      <c r="B211" s="587"/>
      <c r="C211" s="52"/>
      <c r="D211" s="52"/>
    </row>
    <row r="212" spans="1:4">
      <c r="A212" s="12"/>
      <c r="B212" s="587"/>
      <c r="C212" s="52"/>
      <c r="D212" s="52"/>
    </row>
    <row r="213" spans="1:4">
      <c r="A213" s="12"/>
      <c r="B213" s="587"/>
      <c r="C213" s="52"/>
      <c r="D213" s="52"/>
    </row>
    <row r="214" spans="1:4">
      <c r="A214" s="12"/>
      <c r="B214" s="587"/>
      <c r="C214" s="52"/>
      <c r="D214" s="52"/>
    </row>
    <row r="215" spans="1:4">
      <c r="A215" s="12"/>
      <c r="B215" s="587"/>
      <c r="C215" s="52"/>
      <c r="D215" s="52"/>
    </row>
    <row r="216" spans="1:4">
      <c r="A216" s="12"/>
      <c r="B216" s="587"/>
      <c r="C216" s="52"/>
      <c r="D216" s="52"/>
    </row>
    <row r="217" spans="1:4">
      <c r="A217" s="12"/>
      <c r="B217" s="587"/>
      <c r="C217" s="52"/>
      <c r="D217" s="52"/>
    </row>
    <row r="218" spans="1:4">
      <c r="A218" s="12"/>
      <c r="B218" s="587"/>
      <c r="C218" s="52"/>
      <c r="D218" s="52"/>
    </row>
    <row r="219" spans="1:4">
      <c r="A219" s="12"/>
      <c r="B219" s="587"/>
      <c r="C219" s="52"/>
      <c r="D219" s="52"/>
    </row>
    <row r="220" spans="1:4">
      <c r="A220" s="12"/>
      <c r="B220" s="587"/>
      <c r="C220" s="52"/>
      <c r="D220" s="52"/>
    </row>
    <row r="221" spans="1:4">
      <c r="A221" s="12"/>
      <c r="B221" s="587"/>
      <c r="C221" s="52"/>
      <c r="D221" s="52"/>
    </row>
    <row r="222" spans="1:4">
      <c r="A222" s="12"/>
      <c r="B222" s="587"/>
      <c r="C222" s="52"/>
      <c r="D222" s="52"/>
    </row>
    <row r="223" spans="1:4">
      <c r="A223" s="12"/>
      <c r="B223" s="587"/>
      <c r="C223" s="52"/>
      <c r="D223" s="52"/>
    </row>
    <row r="224" spans="1:4">
      <c r="A224" s="12"/>
      <c r="B224" s="587"/>
      <c r="C224" s="52"/>
      <c r="D224" s="52"/>
    </row>
    <row r="225" spans="1:4">
      <c r="A225" s="12"/>
      <c r="B225" s="587"/>
      <c r="C225" s="52"/>
      <c r="D225" s="52"/>
    </row>
    <row r="226" spans="1:4">
      <c r="A226" s="12"/>
      <c r="B226" s="587"/>
      <c r="C226" s="52"/>
      <c r="D226" s="52"/>
    </row>
    <row r="227" spans="1:4">
      <c r="A227" s="12"/>
      <c r="B227" s="587"/>
      <c r="C227" s="52"/>
      <c r="D227" s="52"/>
    </row>
    <row r="228" spans="1:4">
      <c r="A228" s="12"/>
      <c r="B228" s="587"/>
      <c r="C228" s="52"/>
      <c r="D228" s="52"/>
    </row>
    <row r="229" spans="1:4">
      <c r="A229" s="12"/>
      <c r="B229" s="587"/>
      <c r="C229" s="52"/>
      <c r="D229" s="52"/>
    </row>
    <row r="230" spans="1:4">
      <c r="A230" s="12"/>
      <c r="B230" s="587"/>
      <c r="C230" s="52"/>
      <c r="D230" s="52"/>
    </row>
    <row r="231" spans="1:4">
      <c r="A231" s="12"/>
      <c r="B231" s="587"/>
      <c r="C231" s="52"/>
      <c r="D231" s="52"/>
    </row>
    <row r="232" spans="1:4">
      <c r="A232" s="12"/>
      <c r="B232" s="587"/>
      <c r="C232" s="52"/>
      <c r="D232" s="52"/>
    </row>
    <row r="233" spans="1:4">
      <c r="A233" s="12"/>
      <c r="B233" s="587"/>
      <c r="C233" s="52"/>
      <c r="D233" s="52"/>
    </row>
    <row r="234" spans="1:4">
      <c r="A234" s="12"/>
      <c r="B234" s="587"/>
      <c r="C234" s="52"/>
      <c r="D234" s="52"/>
    </row>
    <row r="235" spans="1:4">
      <c r="A235" s="12"/>
      <c r="B235" s="587"/>
      <c r="C235" s="52"/>
      <c r="D235" s="52"/>
    </row>
    <row r="236" spans="1:4">
      <c r="A236" s="12"/>
      <c r="B236" s="587"/>
      <c r="C236" s="52"/>
      <c r="D236" s="52"/>
    </row>
    <row r="237" spans="1:4">
      <c r="A237" s="12"/>
      <c r="B237" s="587"/>
      <c r="C237" s="52"/>
      <c r="D237" s="52"/>
    </row>
    <row r="238" spans="1:4">
      <c r="A238" s="12"/>
      <c r="B238" s="587"/>
      <c r="C238" s="52"/>
      <c r="D238" s="52"/>
    </row>
    <row r="239" spans="1:4">
      <c r="A239" s="12"/>
      <c r="B239" s="587"/>
      <c r="C239" s="52"/>
      <c r="D239" s="52"/>
    </row>
    <row r="240" spans="1:4">
      <c r="A240" s="12"/>
      <c r="B240" s="587"/>
      <c r="C240" s="52"/>
      <c r="D240" s="52"/>
    </row>
    <row r="241" spans="1:4">
      <c r="A241" s="12"/>
      <c r="B241" s="587"/>
      <c r="C241" s="52"/>
      <c r="D241" s="52"/>
    </row>
    <row r="242" spans="1:4">
      <c r="A242" s="12"/>
      <c r="B242" s="587"/>
      <c r="C242" s="52"/>
      <c r="D242" s="52"/>
    </row>
    <row r="243" spans="1:4">
      <c r="A243" s="12"/>
      <c r="B243" s="587"/>
      <c r="C243" s="52"/>
      <c r="D243" s="52"/>
    </row>
    <row r="244" spans="1:4">
      <c r="A244" s="12"/>
      <c r="B244" s="587"/>
      <c r="C244" s="52"/>
      <c r="D244" s="52"/>
    </row>
    <row r="245" spans="1:4">
      <c r="A245" s="12"/>
      <c r="B245" s="587"/>
      <c r="C245" s="52"/>
      <c r="D245" s="52"/>
    </row>
    <row r="246" spans="1:4">
      <c r="A246" s="12"/>
      <c r="B246" s="587"/>
      <c r="C246" s="52"/>
      <c r="D246" s="52"/>
    </row>
    <row r="247" spans="1:4">
      <c r="A247" s="12"/>
      <c r="B247" s="587"/>
      <c r="C247" s="52"/>
      <c r="D247" s="52"/>
    </row>
    <row r="248" spans="1:4">
      <c r="A248" s="12"/>
      <c r="B248" s="587"/>
      <c r="C248" s="52"/>
      <c r="D248" s="52"/>
    </row>
    <row r="249" spans="1:4">
      <c r="A249" s="12"/>
      <c r="B249" s="587"/>
      <c r="C249" s="52"/>
      <c r="D249" s="52"/>
    </row>
    <row r="250" spans="1:4">
      <c r="A250" s="12"/>
      <c r="B250" s="587"/>
      <c r="C250" s="52"/>
      <c r="D250" s="52"/>
    </row>
    <row r="251" spans="1:4">
      <c r="A251" s="12"/>
      <c r="B251" s="587"/>
      <c r="C251" s="52"/>
      <c r="D251" s="52"/>
    </row>
    <row r="252" spans="1:4">
      <c r="A252" s="12"/>
      <c r="B252" s="587"/>
      <c r="C252" s="52"/>
      <c r="D252" s="52"/>
    </row>
    <row r="253" spans="1:4">
      <c r="A253" s="12"/>
      <c r="B253" s="587"/>
      <c r="C253" s="52"/>
      <c r="D253" s="52"/>
    </row>
    <row r="254" spans="1:4">
      <c r="A254" s="12"/>
      <c r="B254" s="587"/>
      <c r="C254" s="52"/>
      <c r="D254" s="52"/>
    </row>
    <row r="255" spans="1:4">
      <c r="A255" s="12"/>
      <c r="B255" s="587"/>
      <c r="C255" s="52"/>
      <c r="D255" s="52"/>
    </row>
    <row r="256" spans="1:4">
      <c r="A256" s="12"/>
      <c r="B256" s="587"/>
      <c r="C256" s="52"/>
      <c r="D256" s="52"/>
    </row>
    <row r="257" spans="1:4">
      <c r="A257" s="12"/>
      <c r="B257" s="587"/>
      <c r="C257" s="52"/>
      <c r="D257" s="52"/>
    </row>
    <row r="258" spans="1:4">
      <c r="A258" s="12"/>
      <c r="B258" s="587"/>
      <c r="C258" s="52"/>
      <c r="D258" s="52"/>
    </row>
    <row r="259" spans="1:4">
      <c r="A259" s="12"/>
      <c r="B259" s="587"/>
      <c r="C259" s="52"/>
      <c r="D259" s="52"/>
    </row>
    <row r="260" spans="1:4">
      <c r="A260" s="12"/>
      <c r="B260" s="587"/>
      <c r="C260" s="52"/>
      <c r="D260" s="52"/>
    </row>
    <row r="261" spans="1:4">
      <c r="A261" s="12"/>
      <c r="B261" s="587"/>
      <c r="C261" s="52"/>
      <c r="D261" s="52"/>
    </row>
    <row r="262" spans="1:4">
      <c r="A262" s="12"/>
      <c r="B262" s="587"/>
      <c r="C262" s="52"/>
      <c r="D262" s="52"/>
    </row>
    <row r="263" spans="1:4">
      <c r="A263" s="12"/>
      <c r="B263" s="587"/>
      <c r="C263" s="52"/>
      <c r="D263" s="52"/>
    </row>
    <row r="264" spans="1:4">
      <c r="A264" s="12"/>
      <c r="B264" s="587"/>
      <c r="C264" s="52"/>
      <c r="D264" s="52"/>
    </row>
    <row r="265" spans="1:4">
      <c r="A265" s="12"/>
      <c r="B265" s="587"/>
      <c r="C265" s="52"/>
      <c r="D265" s="52"/>
    </row>
    <row r="266" spans="1:4">
      <c r="A266" s="12"/>
      <c r="B266" s="587"/>
      <c r="C266" s="52"/>
      <c r="D266" s="52"/>
    </row>
    <row r="267" spans="1:4">
      <c r="A267" s="12"/>
      <c r="B267" s="587"/>
      <c r="C267" s="52"/>
      <c r="D267" s="52"/>
    </row>
    <row r="268" spans="1:4">
      <c r="A268" s="12"/>
      <c r="B268" s="587"/>
      <c r="C268" s="52"/>
      <c r="D268" s="52"/>
    </row>
    <row r="269" spans="1:4">
      <c r="A269" s="12"/>
      <c r="B269" s="587"/>
      <c r="C269" s="52"/>
      <c r="D269" s="52"/>
    </row>
    <row r="270" spans="1:4">
      <c r="A270" s="12"/>
      <c r="B270" s="587"/>
      <c r="C270" s="52"/>
      <c r="D270" s="52"/>
    </row>
    <row r="271" spans="1:4">
      <c r="A271" s="12"/>
      <c r="B271" s="587"/>
      <c r="C271" s="52"/>
      <c r="D271" s="52"/>
    </row>
    <row r="272" spans="1:4">
      <c r="A272" s="12"/>
      <c r="B272" s="587"/>
      <c r="C272" s="52"/>
      <c r="D272" s="52"/>
    </row>
    <row r="273" spans="1:4">
      <c r="A273" s="12"/>
      <c r="B273" s="587"/>
      <c r="C273" s="52"/>
      <c r="D273" s="52"/>
    </row>
    <row r="274" spans="1:4">
      <c r="A274" s="12"/>
      <c r="B274" s="587"/>
      <c r="C274" s="52"/>
      <c r="D274" s="52"/>
    </row>
    <row r="275" spans="1:4">
      <c r="A275" s="12"/>
      <c r="B275" s="587"/>
      <c r="C275" s="52"/>
      <c r="D275" s="52"/>
    </row>
    <row r="276" spans="1:4">
      <c r="A276" s="12"/>
      <c r="B276" s="587"/>
      <c r="C276" s="52"/>
      <c r="D276" s="52"/>
    </row>
    <row r="277" spans="1:4">
      <c r="A277" s="12"/>
      <c r="B277" s="587"/>
      <c r="C277" s="52"/>
      <c r="D277" s="52"/>
    </row>
    <row r="278" spans="1:4">
      <c r="A278" s="12"/>
      <c r="B278" s="587"/>
      <c r="C278" s="52"/>
      <c r="D278" s="52"/>
    </row>
    <row r="279" spans="1:4">
      <c r="A279" s="12"/>
      <c r="B279" s="587"/>
      <c r="C279" s="52"/>
      <c r="D279" s="52"/>
    </row>
    <row r="280" spans="1:4">
      <c r="A280" s="12"/>
      <c r="B280" s="587"/>
      <c r="C280" s="52"/>
      <c r="D280" s="52"/>
    </row>
    <row r="281" spans="1:4">
      <c r="A281" s="12"/>
      <c r="B281" s="587"/>
      <c r="C281" s="52"/>
      <c r="D281" s="52"/>
    </row>
    <row r="282" spans="1:4">
      <c r="A282" s="12"/>
      <c r="B282" s="587"/>
      <c r="C282" s="52"/>
      <c r="D282" s="52"/>
    </row>
    <row r="283" spans="1:4">
      <c r="A283" s="12"/>
      <c r="B283" s="587"/>
      <c r="C283" s="52"/>
      <c r="D283" s="52"/>
    </row>
    <row r="284" spans="1:4">
      <c r="A284" s="12"/>
      <c r="B284" s="587"/>
      <c r="C284" s="52"/>
      <c r="D284" s="52"/>
    </row>
    <row r="285" spans="1:4">
      <c r="A285" s="12"/>
      <c r="B285" s="587"/>
      <c r="C285" s="52"/>
      <c r="D285" s="52"/>
    </row>
    <row r="286" spans="1:4">
      <c r="A286" s="12"/>
      <c r="B286" s="587"/>
      <c r="C286" s="52"/>
      <c r="D286" s="52"/>
    </row>
    <row r="287" spans="1:4">
      <c r="A287" s="12"/>
      <c r="B287" s="587"/>
      <c r="C287" s="52"/>
      <c r="D287" s="52"/>
    </row>
    <row r="288" spans="1:4">
      <c r="A288" s="12"/>
      <c r="B288" s="587"/>
      <c r="C288" s="52"/>
      <c r="D288" s="52"/>
    </row>
    <row r="289" spans="1:4">
      <c r="A289" s="12"/>
      <c r="B289" s="587"/>
      <c r="C289" s="52"/>
      <c r="D289" s="52"/>
    </row>
    <row r="290" spans="1:4">
      <c r="A290" s="12"/>
      <c r="B290" s="587"/>
      <c r="C290" s="52"/>
      <c r="D290" s="52"/>
    </row>
    <row r="291" spans="1:4">
      <c r="A291" s="12"/>
      <c r="B291" s="587"/>
      <c r="C291" s="52"/>
      <c r="D291" s="52"/>
    </row>
    <row r="292" spans="1:4">
      <c r="A292" s="12"/>
      <c r="B292" s="587"/>
      <c r="C292" s="52"/>
      <c r="D292" s="52"/>
    </row>
    <row r="293" spans="1:4">
      <c r="A293" s="12"/>
      <c r="B293" s="587"/>
      <c r="C293" s="52"/>
      <c r="D293" s="52"/>
    </row>
    <row r="294" spans="1:4">
      <c r="A294" s="12"/>
      <c r="B294" s="587"/>
      <c r="C294" s="52"/>
      <c r="D294" s="52"/>
    </row>
    <row r="295" spans="1:4">
      <c r="A295" s="12"/>
      <c r="B295" s="587"/>
      <c r="C295" s="52"/>
      <c r="D295" s="52"/>
    </row>
    <row r="296" spans="1:4">
      <c r="A296" s="12"/>
      <c r="B296" s="587"/>
      <c r="C296" s="52"/>
      <c r="D296" s="52"/>
    </row>
    <row r="297" spans="1:4">
      <c r="A297" s="12"/>
      <c r="B297" s="587"/>
      <c r="C297" s="52"/>
      <c r="D297" s="52"/>
    </row>
    <row r="298" spans="1:4">
      <c r="A298" s="12"/>
      <c r="B298" s="587"/>
      <c r="C298" s="52"/>
      <c r="D298" s="52"/>
    </row>
    <row r="299" spans="1:4">
      <c r="A299" s="12"/>
      <c r="B299" s="587"/>
      <c r="C299" s="52"/>
      <c r="D299" s="52"/>
    </row>
    <row r="300" spans="1:4">
      <c r="A300" s="12"/>
      <c r="B300" s="587"/>
      <c r="C300" s="52"/>
      <c r="D300" s="52"/>
    </row>
    <row r="301" spans="1:4">
      <c r="A301" s="12"/>
      <c r="B301" s="587"/>
      <c r="C301" s="52"/>
      <c r="D301" s="52"/>
    </row>
    <row r="302" spans="1:4">
      <c r="A302" s="12"/>
      <c r="B302" s="587"/>
      <c r="C302" s="52"/>
      <c r="D302" s="52"/>
    </row>
    <row r="303" spans="1:4">
      <c r="A303" s="12"/>
      <c r="B303" s="587"/>
      <c r="C303" s="52"/>
      <c r="D303" s="52"/>
    </row>
    <row r="304" spans="1:4">
      <c r="A304" s="12"/>
      <c r="B304" s="587"/>
      <c r="C304" s="52"/>
      <c r="D304" s="52"/>
    </row>
    <row r="305" spans="1:4">
      <c r="A305" s="12"/>
      <c r="B305" s="587"/>
      <c r="C305" s="52"/>
      <c r="D305" s="52"/>
    </row>
    <row r="306" spans="1:4">
      <c r="A306" s="12"/>
      <c r="B306" s="587"/>
      <c r="C306" s="52"/>
      <c r="D306" s="52"/>
    </row>
    <row r="307" spans="1:4">
      <c r="A307" s="12"/>
      <c r="B307" s="587"/>
      <c r="C307" s="52"/>
      <c r="D307" s="52"/>
    </row>
    <row r="308" spans="1:4">
      <c r="A308" s="12"/>
      <c r="B308" s="587"/>
      <c r="C308" s="52"/>
      <c r="D308" s="52"/>
    </row>
    <row r="309" spans="1:4">
      <c r="A309" s="12"/>
      <c r="B309" s="587"/>
      <c r="C309" s="52"/>
      <c r="D309" s="52"/>
    </row>
    <row r="310" spans="1:4">
      <c r="A310" s="12"/>
      <c r="B310" s="587"/>
      <c r="C310" s="52"/>
      <c r="D310" s="52"/>
    </row>
    <row r="311" spans="1:4">
      <c r="A311" s="12"/>
      <c r="B311" s="587"/>
      <c r="C311" s="52"/>
      <c r="D311" s="52"/>
    </row>
    <row r="312" spans="1:4">
      <c r="A312" s="12"/>
      <c r="B312" s="587"/>
      <c r="C312" s="52"/>
      <c r="D312" s="52"/>
    </row>
    <row r="313" spans="1:4">
      <c r="A313" s="12"/>
      <c r="B313" s="587"/>
      <c r="C313" s="52"/>
      <c r="D313" s="52"/>
    </row>
    <row r="314" spans="1:4">
      <c r="A314" s="12"/>
      <c r="B314" s="587"/>
      <c r="C314" s="52"/>
      <c r="D314" s="52"/>
    </row>
    <row r="315" spans="1:4">
      <c r="A315" s="12"/>
      <c r="B315" s="587"/>
      <c r="C315" s="52"/>
      <c r="D315" s="52"/>
    </row>
    <row r="316" spans="1:4">
      <c r="A316" s="12"/>
      <c r="B316" s="587"/>
      <c r="C316" s="52"/>
      <c r="D316" s="52"/>
    </row>
    <row r="317" spans="1:4">
      <c r="A317" s="12"/>
      <c r="B317" s="587"/>
      <c r="C317" s="52"/>
      <c r="D317" s="52"/>
    </row>
    <row r="318" spans="1:4">
      <c r="A318" s="12"/>
      <c r="B318" s="587"/>
      <c r="C318" s="52"/>
      <c r="D318" s="52"/>
    </row>
    <row r="319" spans="1:4">
      <c r="A319" s="12"/>
      <c r="B319" s="587"/>
      <c r="C319" s="52"/>
      <c r="D319" s="52"/>
    </row>
    <row r="320" spans="1:4">
      <c r="A320" s="12"/>
      <c r="B320" s="587"/>
      <c r="C320" s="52"/>
      <c r="D320" s="52"/>
    </row>
    <row r="321" spans="1:4">
      <c r="A321" s="12"/>
      <c r="B321" s="587"/>
      <c r="C321" s="52"/>
      <c r="D321" s="52"/>
    </row>
    <row r="322" spans="1:4">
      <c r="A322" s="12"/>
      <c r="B322" s="587"/>
      <c r="C322" s="52"/>
      <c r="D322" s="52"/>
    </row>
    <row r="323" spans="1:4">
      <c r="A323" s="12"/>
      <c r="B323" s="587"/>
      <c r="C323" s="52"/>
      <c r="D323" s="52"/>
    </row>
    <row r="324" spans="1:4">
      <c r="A324" s="12"/>
      <c r="B324" s="587"/>
      <c r="C324" s="52"/>
      <c r="D324" s="52"/>
    </row>
    <row r="325" spans="1:4">
      <c r="A325" s="12"/>
      <c r="B325" s="587"/>
      <c r="C325" s="52"/>
      <c r="D325" s="52"/>
    </row>
    <row r="326" spans="1:4">
      <c r="A326" s="12"/>
      <c r="B326" s="587"/>
      <c r="C326" s="52"/>
      <c r="D326" s="52"/>
    </row>
    <row r="327" spans="1:4">
      <c r="A327" s="12"/>
      <c r="B327" s="587"/>
      <c r="C327" s="52"/>
      <c r="D327" s="52"/>
    </row>
    <row r="328" spans="1:4">
      <c r="A328" s="12"/>
      <c r="B328" s="587"/>
      <c r="C328" s="52"/>
      <c r="D328" s="52"/>
    </row>
    <row r="329" spans="1:4">
      <c r="A329" s="12"/>
      <c r="B329" s="587"/>
      <c r="C329" s="52"/>
      <c r="D329" s="52"/>
    </row>
    <row r="330" spans="1:4">
      <c r="A330" s="12"/>
      <c r="B330" s="587"/>
      <c r="C330" s="52"/>
      <c r="D330" s="52"/>
    </row>
    <row r="331" spans="1:4">
      <c r="A331" s="12"/>
      <c r="B331" s="587"/>
      <c r="C331" s="52"/>
      <c r="D331" s="52"/>
    </row>
    <row r="332" spans="1:4">
      <c r="A332" s="12"/>
      <c r="B332" s="587"/>
      <c r="C332" s="52"/>
      <c r="D332" s="52"/>
    </row>
    <row r="333" spans="1:4">
      <c r="A333" s="12"/>
      <c r="B333" s="587"/>
      <c r="C333" s="52"/>
      <c r="D333" s="52"/>
    </row>
    <row r="334" spans="1:4">
      <c r="A334" s="12"/>
      <c r="B334" s="587"/>
      <c r="C334" s="52"/>
      <c r="D334" s="52"/>
    </row>
    <row r="335" spans="1:4">
      <c r="A335" s="12"/>
      <c r="B335" s="587"/>
      <c r="C335" s="52"/>
      <c r="D335" s="52"/>
    </row>
    <row r="336" spans="1:4">
      <c r="A336" s="12"/>
      <c r="B336" s="587"/>
      <c r="C336" s="52"/>
      <c r="D336" s="52"/>
    </row>
    <row r="337" spans="1:4">
      <c r="A337" s="12"/>
      <c r="B337" s="587"/>
      <c r="C337" s="52"/>
      <c r="D337" s="52"/>
    </row>
    <row r="338" spans="1:4">
      <c r="A338" s="12"/>
      <c r="B338" s="587"/>
      <c r="C338" s="52"/>
      <c r="D338" s="52"/>
    </row>
    <row r="339" spans="1:4">
      <c r="A339" s="12"/>
      <c r="B339" s="587"/>
      <c r="C339" s="52"/>
      <c r="D339" s="52"/>
    </row>
    <row r="340" spans="1:4">
      <c r="A340" s="12"/>
      <c r="B340" s="587"/>
      <c r="C340" s="52"/>
      <c r="D340" s="52"/>
    </row>
    <row r="341" spans="1:4">
      <c r="A341" s="12"/>
      <c r="B341" s="587"/>
      <c r="C341" s="52"/>
      <c r="D341" s="52"/>
    </row>
    <row r="342" spans="1:4">
      <c r="A342" s="12"/>
      <c r="B342" s="587"/>
      <c r="C342" s="52"/>
      <c r="D342" s="52"/>
    </row>
    <row r="343" spans="1:4">
      <c r="A343" s="12"/>
      <c r="B343" s="587"/>
      <c r="C343" s="52"/>
      <c r="D343" s="52"/>
    </row>
    <row r="344" spans="1:4">
      <c r="A344" s="12"/>
      <c r="B344" s="587"/>
      <c r="C344" s="52"/>
      <c r="D344" s="52"/>
    </row>
    <row r="345" spans="1:4">
      <c r="A345" s="12"/>
      <c r="B345" s="587"/>
      <c r="C345" s="52"/>
      <c r="D345" s="52"/>
    </row>
    <row r="346" spans="1:4">
      <c r="A346" s="12"/>
      <c r="B346" s="587"/>
      <c r="C346" s="52"/>
      <c r="D346" s="52"/>
    </row>
    <row r="347" spans="1:4">
      <c r="A347" s="12"/>
      <c r="B347" s="587"/>
      <c r="C347" s="52"/>
      <c r="D347" s="52"/>
    </row>
    <row r="348" spans="1:4">
      <c r="A348" s="12"/>
      <c r="B348" s="587"/>
      <c r="C348" s="52"/>
      <c r="D348" s="52"/>
    </row>
    <row r="349" spans="1:4">
      <c r="A349" s="12"/>
      <c r="B349" s="587"/>
      <c r="C349" s="52"/>
      <c r="D349" s="52"/>
    </row>
    <row r="350" spans="1:4">
      <c r="A350" s="12"/>
      <c r="B350" s="587"/>
      <c r="C350" s="52"/>
      <c r="D350" s="52"/>
    </row>
    <row r="351" spans="1:4">
      <c r="A351" s="12"/>
      <c r="B351" s="587"/>
      <c r="C351" s="52"/>
      <c r="D351" s="52"/>
    </row>
    <row r="352" spans="1:4">
      <c r="A352" s="12"/>
      <c r="B352" s="587"/>
      <c r="C352" s="52"/>
      <c r="D352" s="52"/>
    </row>
    <row r="353" spans="1:4">
      <c r="A353" s="12"/>
      <c r="B353" s="587"/>
      <c r="C353" s="52"/>
      <c r="D353" s="52"/>
    </row>
    <row r="354" spans="1:4">
      <c r="A354" s="12"/>
      <c r="B354" s="587"/>
      <c r="C354" s="52"/>
      <c r="D354" s="52"/>
    </row>
    <row r="355" spans="1:4">
      <c r="A355" s="12"/>
      <c r="B355" s="587"/>
      <c r="C355" s="52"/>
      <c r="D355" s="52"/>
    </row>
    <row r="356" spans="1:4">
      <c r="A356" s="12"/>
      <c r="B356" s="587"/>
      <c r="C356" s="52"/>
      <c r="D356" s="52"/>
    </row>
    <row r="357" spans="1:4">
      <c r="A357" s="12"/>
      <c r="B357" s="587"/>
      <c r="C357" s="52"/>
      <c r="D357" s="52"/>
    </row>
    <row r="358" spans="1:4">
      <c r="A358" s="12"/>
      <c r="B358" s="587"/>
      <c r="C358" s="52"/>
      <c r="D358" s="52"/>
    </row>
    <row r="359" spans="1:4">
      <c r="A359" s="12"/>
      <c r="B359" s="587"/>
      <c r="C359" s="52"/>
      <c r="D359" s="52"/>
    </row>
    <row r="360" spans="1:4">
      <c r="A360" s="12"/>
      <c r="B360" s="587"/>
      <c r="C360" s="52"/>
      <c r="D360" s="52"/>
    </row>
    <row r="361" spans="1:4">
      <c r="A361" s="12"/>
      <c r="B361" s="587"/>
      <c r="C361" s="52"/>
      <c r="D361" s="52"/>
    </row>
    <row r="362" spans="1:4">
      <c r="A362" s="12"/>
      <c r="B362" s="587"/>
      <c r="C362" s="52"/>
      <c r="D362" s="52"/>
    </row>
    <row r="363" spans="1:4">
      <c r="A363" s="12"/>
      <c r="B363" s="587"/>
      <c r="C363" s="52"/>
      <c r="D363" s="52"/>
    </row>
    <row r="364" spans="1:4">
      <c r="A364" s="12"/>
      <c r="B364" s="587"/>
      <c r="C364" s="52"/>
      <c r="D364" s="52"/>
    </row>
    <row r="365" spans="1:4">
      <c r="A365" s="12"/>
      <c r="B365" s="587"/>
      <c r="C365" s="52"/>
      <c r="D365" s="52"/>
    </row>
    <row r="366" spans="1:4">
      <c r="A366" s="12"/>
      <c r="B366" s="587"/>
      <c r="C366" s="52"/>
      <c r="D366" s="52"/>
    </row>
    <row r="367" spans="1:4">
      <c r="A367" s="12"/>
      <c r="B367" s="587"/>
      <c r="C367" s="52"/>
      <c r="D367" s="52"/>
    </row>
    <row r="368" spans="1:4">
      <c r="A368" s="12"/>
      <c r="B368" s="587"/>
      <c r="C368" s="52"/>
      <c r="D368" s="52"/>
    </row>
    <row r="369" spans="1:4">
      <c r="A369" s="12"/>
      <c r="B369" s="587"/>
      <c r="C369" s="52"/>
      <c r="D369" s="52"/>
    </row>
    <row r="370" spans="1:4">
      <c r="A370" s="12"/>
      <c r="B370" s="587"/>
      <c r="C370" s="52"/>
      <c r="D370" s="52"/>
    </row>
    <row r="371" spans="1:4">
      <c r="A371" s="12"/>
      <c r="B371" s="587"/>
      <c r="C371" s="52"/>
      <c r="D371" s="52"/>
    </row>
    <row r="372" spans="1:4">
      <c r="A372" s="12"/>
      <c r="B372" s="587"/>
      <c r="C372" s="52"/>
      <c r="D372" s="52"/>
    </row>
    <row r="373" spans="1:4">
      <c r="A373" s="12"/>
      <c r="B373" s="587"/>
      <c r="C373" s="52"/>
      <c r="D373" s="52"/>
    </row>
    <row r="374" spans="1:4">
      <c r="A374" s="12"/>
      <c r="B374" s="587"/>
      <c r="C374" s="52"/>
      <c r="D374" s="52"/>
    </row>
    <row r="375" spans="1:4">
      <c r="A375" s="12"/>
      <c r="B375" s="587"/>
      <c r="C375" s="52"/>
      <c r="D375" s="52"/>
    </row>
    <row r="376" spans="1:4">
      <c r="A376" s="12"/>
      <c r="B376" s="587"/>
      <c r="C376" s="52"/>
      <c r="D376" s="52"/>
    </row>
    <row r="377" spans="1:4">
      <c r="A377" s="12"/>
      <c r="B377" s="587"/>
      <c r="C377" s="52"/>
      <c r="D377" s="52"/>
    </row>
    <row r="378" spans="1:4">
      <c r="A378" s="12"/>
      <c r="B378" s="587"/>
      <c r="C378" s="52"/>
      <c r="D378" s="52"/>
    </row>
    <row r="379" spans="1:4">
      <c r="A379" s="12"/>
      <c r="B379" s="587"/>
      <c r="C379" s="52"/>
      <c r="D379" s="52"/>
    </row>
    <row r="380" spans="1:4">
      <c r="A380" s="12"/>
      <c r="B380" s="587"/>
      <c r="C380" s="52"/>
      <c r="D380" s="52"/>
    </row>
    <row r="381" spans="1:4">
      <c r="A381" s="12"/>
      <c r="B381" s="587"/>
      <c r="C381" s="52"/>
      <c r="D381" s="52"/>
    </row>
    <row r="382" spans="1:4">
      <c r="A382" s="12"/>
      <c r="B382" s="587"/>
      <c r="C382" s="52"/>
      <c r="D382" s="52"/>
    </row>
    <row r="383" spans="1:4">
      <c r="A383" s="12"/>
      <c r="B383" s="587"/>
      <c r="C383" s="52"/>
      <c r="D383" s="52"/>
    </row>
    <row r="384" spans="1:4">
      <c r="A384" s="12"/>
      <c r="B384" s="587"/>
      <c r="C384" s="52"/>
      <c r="D384" s="52"/>
    </row>
    <row r="385" spans="1:4">
      <c r="A385" s="12"/>
      <c r="B385" s="587"/>
      <c r="C385" s="52"/>
      <c r="D385" s="52"/>
    </row>
    <row r="386" spans="1:4">
      <c r="A386" s="12"/>
      <c r="B386" s="587"/>
      <c r="C386" s="52"/>
      <c r="D386" s="52"/>
    </row>
    <row r="387" spans="1:4">
      <c r="A387" s="12"/>
      <c r="B387" s="587"/>
      <c r="C387" s="52"/>
      <c r="D387" s="52"/>
    </row>
    <row r="388" spans="1:4">
      <c r="A388" s="12"/>
      <c r="B388" s="587"/>
      <c r="C388" s="52"/>
      <c r="D388" s="52"/>
    </row>
    <row r="389" spans="1:4">
      <c r="A389" s="12"/>
      <c r="B389" s="587"/>
      <c r="C389" s="52"/>
      <c r="D389" s="52"/>
    </row>
    <row r="390" spans="1:4">
      <c r="A390" s="12"/>
      <c r="B390" s="587"/>
      <c r="C390" s="52"/>
      <c r="D390" s="52"/>
    </row>
    <row r="391" spans="1:4">
      <c r="A391" s="12"/>
      <c r="B391" s="587"/>
      <c r="C391" s="52"/>
      <c r="D391" s="52"/>
    </row>
    <row r="392" spans="1:4">
      <c r="A392" s="12"/>
      <c r="B392" s="587"/>
      <c r="C392" s="52"/>
      <c r="D392" s="52"/>
    </row>
    <row r="393" spans="1:4">
      <c r="A393" s="12"/>
      <c r="B393" s="587"/>
      <c r="C393" s="52"/>
      <c r="D393" s="52"/>
    </row>
    <row r="394" spans="1:4">
      <c r="A394" s="12"/>
      <c r="B394" s="587"/>
      <c r="C394" s="52"/>
      <c r="D394" s="52"/>
    </row>
    <row r="395" spans="1:4">
      <c r="A395" s="12"/>
      <c r="B395" s="587"/>
      <c r="C395" s="52"/>
      <c r="D395" s="52"/>
    </row>
    <row r="396" spans="1:4">
      <c r="A396" s="12"/>
      <c r="B396" s="587"/>
      <c r="C396" s="52"/>
      <c r="D396" s="52"/>
    </row>
    <row r="397" spans="1:4">
      <c r="A397" s="12"/>
      <c r="B397" s="587"/>
      <c r="C397" s="52"/>
      <c r="D397" s="52"/>
    </row>
    <row r="398" spans="1:4">
      <c r="A398" s="12"/>
      <c r="B398" s="587"/>
      <c r="C398" s="52"/>
      <c r="D398" s="52"/>
    </row>
    <row r="399" spans="1:4">
      <c r="A399" s="12"/>
      <c r="B399" s="587"/>
      <c r="C399" s="52"/>
      <c r="D399" s="52"/>
    </row>
    <row r="400" spans="1:4">
      <c r="A400" s="12"/>
      <c r="B400" s="587"/>
      <c r="C400" s="52"/>
      <c r="D400" s="52"/>
    </row>
    <row r="401" spans="1:4">
      <c r="A401" s="12"/>
      <c r="B401" s="587"/>
      <c r="C401" s="52"/>
      <c r="D401" s="52"/>
    </row>
    <row r="402" spans="1:4">
      <c r="A402" s="12"/>
      <c r="B402" s="587"/>
      <c r="C402" s="52"/>
      <c r="D402" s="52"/>
    </row>
    <row r="403" spans="1:4">
      <c r="A403" s="12"/>
      <c r="B403" s="587"/>
      <c r="C403" s="52"/>
      <c r="D403" s="52"/>
    </row>
    <row r="404" spans="1:4">
      <c r="A404" s="12"/>
      <c r="B404" s="587"/>
      <c r="C404" s="52"/>
      <c r="D404" s="52"/>
    </row>
    <row r="405" spans="1:4">
      <c r="A405" s="12"/>
      <c r="B405" s="587"/>
      <c r="C405" s="52"/>
      <c r="D405" s="52"/>
    </row>
    <row r="406" spans="1:4">
      <c r="A406" s="12"/>
      <c r="B406" s="587"/>
      <c r="C406" s="52"/>
      <c r="D406" s="52"/>
    </row>
    <row r="407" spans="1:4">
      <c r="A407" s="12"/>
      <c r="B407" s="587"/>
      <c r="C407" s="52"/>
      <c r="D407" s="52"/>
    </row>
    <row r="408" spans="1:4">
      <c r="A408" s="12"/>
      <c r="B408" s="587"/>
      <c r="C408" s="52"/>
      <c r="D408" s="52"/>
    </row>
    <row r="409" spans="1:4">
      <c r="A409" s="12"/>
      <c r="B409" s="587"/>
      <c r="C409" s="52"/>
      <c r="D409" s="52"/>
    </row>
    <row r="410" spans="1:4">
      <c r="A410" s="12"/>
      <c r="B410" s="587"/>
      <c r="C410" s="52"/>
      <c r="D410" s="52"/>
    </row>
    <row r="411" spans="1:4">
      <c r="A411" s="12"/>
      <c r="B411" s="587"/>
      <c r="C411" s="52"/>
      <c r="D411" s="52"/>
    </row>
    <row r="412" spans="1:4">
      <c r="A412" s="12"/>
      <c r="B412" s="587"/>
      <c r="C412" s="52"/>
      <c r="D412" s="52"/>
    </row>
    <row r="413" spans="1:4">
      <c r="A413" s="12"/>
      <c r="B413" s="587"/>
      <c r="C413" s="52"/>
      <c r="D413" s="52"/>
    </row>
    <row r="414" spans="1:4">
      <c r="A414" s="12"/>
      <c r="B414" s="587"/>
      <c r="C414" s="52"/>
      <c r="D414" s="52"/>
    </row>
    <row r="415" spans="1:4">
      <c r="A415" s="12"/>
      <c r="B415" s="587"/>
      <c r="C415" s="52"/>
      <c r="D415" s="52"/>
    </row>
    <row r="416" spans="1:4">
      <c r="A416" s="12"/>
      <c r="B416" s="587"/>
      <c r="C416" s="52"/>
      <c r="D416" s="52"/>
    </row>
    <row r="417" spans="1:4">
      <c r="A417" s="12"/>
      <c r="B417" s="587"/>
      <c r="C417" s="52"/>
      <c r="D417" s="52"/>
    </row>
    <row r="418" spans="1:4">
      <c r="A418" s="12"/>
      <c r="B418" s="587"/>
      <c r="C418" s="52"/>
      <c r="D418" s="52"/>
    </row>
    <row r="419" spans="1:4">
      <c r="A419" s="12"/>
      <c r="B419" s="587"/>
      <c r="C419" s="52"/>
      <c r="D419" s="52"/>
    </row>
    <row r="420" spans="1:4">
      <c r="A420" s="12"/>
      <c r="B420" s="587"/>
      <c r="C420" s="52"/>
      <c r="D420" s="52"/>
    </row>
    <row r="421" spans="1:4">
      <c r="A421" s="12"/>
      <c r="B421" s="587"/>
      <c r="C421" s="52"/>
      <c r="D421" s="52"/>
    </row>
    <row r="422" spans="1:4">
      <c r="A422" s="12"/>
      <c r="B422" s="587"/>
      <c r="C422" s="52"/>
      <c r="D422" s="52"/>
    </row>
    <row r="423" spans="1:4">
      <c r="A423" s="12"/>
      <c r="B423" s="587"/>
      <c r="C423" s="52"/>
      <c r="D423" s="52"/>
    </row>
    <row r="424" spans="1:4">
      <c r="A424" s="12"/>
      <c r="B424" s="587"/>
      <c r="C424" s="52"/>
      <c r="D424" s="52"/>
    </row>
    <row r="425" spans="1:4">
      <c r="A425" s="12"/>
      <c r="B425" s="587"/>
      <c r="C425" s="52"/>
      <c r="D425" s="52"/>
    </row>
    <row r="426" spans="1:4">
      <c r="A426" s="12"/>
      <c r="B426" s="587"/>
      <c r="C426" s="52"/>
      <c r="D426" s="52"/>
    </row>
    <row r="427" spans="1:4">
      <c r="A427" s="12"/>
      <c r="B427" s="587"/>
      <c r="C427" s="52"/>
      <c r="D427" s="52"/>
    </row>
    <row r="428" spans="1:4">
      <c r="A428" s="12"/>
      <c r="B428" s="587"/>
      <c r="C428" s="52"/>
      <c r="D428" s="52"/>
    </row>
    <row r="429" spans="1:4">
      <c r="A429" s="12"/>
      <c r="B429" s="587"/>
      <c r="C429" s="52"/>
      <c r="D429" s="52"/>
    </row>
    <row r="430" spans="1:4">
      <c r="A430" s="12"/>
      <c r="B430" s="587"/>
      <c r="C430" s="52"/>
      <c r="D430" s="52"/>
    </row>
    <row r="431" spans="1:4">
      <c r="A431" s="12"/>
      <c r="B431" s="587"/>
      <c r="C431" s="52"/>
      <c r="D431" s="52"/>
    </row>
    <row r="432" spans="1:4">
      <c r="A432" s="12"/>
      <c r="B432" s="587"/>
      <c r="C432" s="52"/>
      <c r="D432" s="52"/>
    </row>
    <row r="433" spans="1:4">
      <c r="A433" s="12"/>
      <c r="B433" s="587"/>
      <c r="C433" s="52"/>
      <c r="D433" s="52"/>
    </row>
    <row r="434" spans="1:4">
      <c r="A434" s="12"/>
      <c r="B434" s="587"/>
      <c r="C434" s="52"/>
      <c r="D434" s="52"/>
    </row>
    <row r="435" spans="1:4">
      <c r="A435" s="12"/>
      <c r="B435" s="587"/>
      <c r="C435" s="52"/>
      <c r="D435" s="52"/>
    </row>
    <row r="436" spans="1:4">
      <c r="A436" s="12"/>
      <c r="B436" s="587"/>
      <c r="C436" s="52"/>
      <c r="D436" s="52"/>
    </row>
    <row r="437" spans="1:4">
      <c r="A437" s="12"/>
      <c r="B437" s="587"/>
      <c r="C437" s="52"/>
      <c r="D437" s="52"/>
    </row>
    <row r="438" spans="1:4">
      <c r="A438" s="12"/>
      <c r="B438" s="587"/>
      <c r="C438" s="52"/>
      <c r="D438" s="52"/>
    </row>
    <row r="439" spans="1:4">
      <c r="A439" s="12"/>
      <c r="B439" s="587"/>
      <c r="C439" s="52"/>
      <c r="D439" s="52"/>
    </row>
    <row r="440" spans="1:4">
      <c r="A440" s="12"/>
      <c r="B440" s="587"/>
      <c r="C440" s="52"/>
      <c r="D440" s="52"/>
    </row>
    <row r="441" spans="1:4">
      <c r="A441" s="12"/>
      <c r="B441" s="587"/>
      <c r="C441" s="52"/>
      <c r="D441" s="52"/>
    </row>
    <row r="442" spans="1:4">
      <c r="A442" s="12"/>
      <c r="B442" s="587"/>
      <c r="C442" s="52"/>
      <c r="D442" s="52"/>
    </row>
    <row r="443" spans="1:4">
      <c r="A443" s="12"/>
      <c r="B443" s="587"/>
      <c r="C443" s="52"/>
      <c r="D443" s="52"/>
    </row>
    <row r="444" spans="1:4">
      <c r="A444" s="12"/>
      <c r="B444" s="587"/>
      <c r="C444" s="52"/>
      <c r="D444" s="52"/>
    </row>
    <row r="445" spans="1:4">
      <c r="A445" s="12"/>
      <c r="B445" s="587"/>
      <c r="C445" s="52"/>
      <c r="D445" s="52"/>
    </row>
    <row r="446" spans="1:4">
      <c r="A446" s="12"/>
      <c r="B446" s="587"/>
      <c r="C446" s="52"/>
      <c r="D446" s="52"/>
    </row>
    <row r="447" spans="1:4">
      <c r="A447" s="12"/>
      <c r="B447" s="587"/>
      <c r="C447" s="52"/>
      <c r="D447" s="52"/>
    </row>
    <row r="448" spans="1:4">
      <c r="A448" s="12"/>
      <c r="B448" s="587"/>
      <c r="C448" s="52"/>
      <c r="D448" s="52"/>
    </row>
    <row r="449" spans="1:4">
      <c r="A449" s="12"/>
      <c r="B449" s="587"/>
      <c r="C449" s="52"/>
      <c r="D449" s="52"/>
    </row>
    <row r="450" spans="1:4">
      <c r="A450" s="12"/>
      <c r="B450" s="587"/>
      <c r="C450" s="52"/>
      <c r="D450" s="52"/>
    </row>
    <row r="451" spans="1:4">
      <c r="A451" s="12"/>
      <c r="B451" s="587"/>
      <c r="C451" s="52"/>
      <c r="D451" s="52"/>
    </row>
    <row r="452" spans="1:4">
      <c r="A452" s="12"/>
      <c r="B452" s="587"/>
      <c r="C452" s="52"/>
      <c r="D452" s="52"/>
    </row>
    <row r="453" spans="1:4">
      <c r="A453" s="12"/>
      <c r="B453" s="587"/>
      <c r="C453" s="52"/>
      <c r="D453" s="52"/>
    </row>
    <row r="454" spans="1:4">
      <c r="A454" s="12"/>
      <c r="B454" s="587"/>
      <c r="C454" s="52"/>
      <c r="D454" s="52"/>
    </row>
    <row r="455" spans="1:4">
      <c r="A455" s="12"/>
      <c r="B455" s="587"/>
      <c r="C455" s="52"/>
      <c r="D455" s="52"/>
    </row>
    <row r="456" spans="1:4">
      <c r="A456" s="12"/>
      <c r="B456" s="587"/>
      <c r="C456" s="52"/>
      <c r="D456" s="52"/>
    </row>
    <row r="457" spans="1:4">
      <c r="A457" s="12"/>
      <c r="B457" s="587"/>
      <c r="C457" s="52"/>
      <c r="D457" s="52"/>
    </row>
    <row r="458" spans="1:4">
      <c r="A458" s="12"/>
      <c r="B458" s="587"/>
      <c r="C458" s="52"/>
      <c r="D458" s="52"/>
    </row>
    <row r="459" spans="1:4">
      <c r="A459" s="12"/>
      <c r="B459" s="587"/>
      <c r="C459" s="52"/>
      <c r="D459" s="52"/>
    </row>
    <row r="460" spans="1:4">
      <c r="A460" s="12"/>
      <c r="B460" s="587"/>
      <c r="C460" s="52"/>
      <c r="D460" s="52"/>
    </row>
    <row r="461" spans="1:4">
      <c r="A461" s="12"/>
      <c r="B461" s="587"/>
      <c r="C461" s="52"/>
      <c r="D461" s="52"/>
    </row>
    <row r="462" spans="1:4">
      <c r="A462" s="12"/>
      <c r="B462" s="587"/>
      <c r="C462" s="52"/>
      <c r="D462" s="52"/>
    </row>
    <row r="463" spans="1:4">
      <c r="A463" s="12"/>
      <c r="B463" s="587"/>
      <c r="C463" s="52"/>
      <c r="D463" s="52"/>
    </row>
    <row r="464" spans="1:4">
      <c r="A464" s="12"/>
      <c r="B464" s="587"/>
      <c r="C464" s="52"/>
      <c r="D464" s="52"/>
    </row>
    <row r="465" spans="1:4">
      <c r="A465" s="12"/>
      <c r="B465" s="587"/>
      <c r="C465" s="52"/>
      <c r="D465" s="52"/>
    </row>
    <row r="466" spans="1:4">
      <c r="A466" s="12"/>
      <c r="B466" s="587"/>
      <c r="C466" s="52"/>
      <c r="D466" s="52"/>
    </row>
    <row r="467" spans="1:4">
      <c r="A467" s="12"/>
      <c r="B467" s="587"/>
      <c r="C467" s="52"/>
      <c r="D467" s="52"/>
    </row>
    <row r="468" spans="1:4">
      <c r="A468" s="12"/>
      <c r="B468" s="587"/>
      <c r="C468" s="52"/>
      <c r="D468" s="52"/>
    </row>
    <row r="469" spans="1:4">
      <c r="A469" s="12"/>
      <c r="B469" s="587"/>
      <c r="C469" s="52"/>
      <c r="D469" s="52"/>
    </row>
    <row r="470" spans="1:4">
      <c r="A470" s="12"/>
      <c r="B470" s="587"/>
      <c r="C470" s="52"/>
      <c r="D470" s="52"/>
    </row>
    <row r="471" spans="1:4">
      <c r="A471" s="12"/>
      <c r="B471" s="587"/>
      <c r="C471" s="52"/>
      <c r="D471" s="52"/>
    </row>
    <row r="472" spans="1:4">
      <c r="A472" s="12"/>
      <c r="B472" s="587"/>
      <c r="C472" s="52"/>
      <c r="D472" s="52"/>
    </row>
    <row r="473" spans="1:4">
      <c r="A473" s="12"/>
      <c r="B473" s="587"/>
      <c r="C473" s="52"/>
      <c r="D473" s="52"/>
    </row>
    <row r="474" spans="1:4">
      <c r="A474" s="12"/>
      <c r="B474" s="587"/>
      <c r="C474" s="52"/>
      <c r="D474" s="52"/>
    </row>
    <row r="475" spans="1:4">
      <c r="A475" s="12"/>
      <c r="B475" s="587"/>
      <c r="C475" s="52"/>
      <c r="D475" s="52"/>
    </row>
    <row r="476" spans="1:4">
      <c r="A476" s="12"/>
      <c r="B476" s="587"/>
      <c r="C476" s="52"/>
      <c r="D476" s="52"/>
    </row>
    <row r="477" spans="1:4">
      <c r="A477" s="12"/>
      <c r="B477" s="587"/>
      <c r="C477" s="52"/>
      <c r="D477" s="52"/>
    </row>
    <row r="478" spans="1:4">
      <c r="A478" s="12"/>
      <c r="B478" s="587"/>
      <c r="C478" s="52"/>
      <c r="D478" s="52"/>
    </row>
    <row r="479" spans="1:4">
      <c r="A479" s="12"/>
      <c r="B479" s="587"/>
      <c r="C479" s="52"/>
      <c r="D479" s="52"/>
    </row>
    <row r="480" spans="1:4">
      <c r="A480" s="12"/>
      <c r="B480" s="587"/>
      <c r="C480" s="52"/>
      <c r="D480" s="52"/>
    </row>
    <row r="481" spans="1:4">
      <c r="A481" s="12"/>
      <c r="B481" s="587"/>
      <c r="C481" s="52"/>
      <c r="D481" s="52"/>
    </row>
    <row r="482" spans="1:4">
      <c r="A482" s="12"/>
      <c r="B482" s="587"/>
      <c r="C482" s="52"/>
      <c r="D482" s="52"/>
    </row>
    <row r="483" spans="1:4">
      <c r="A483" s="12"/>
      <c r="B483" s="587"/>
      <c r="C483" s="52"/>
      <c r="D483" s="52"/>
    </row>
    <row r="484" spans="1:4">
      <c r="A484" s="12"/>
      <c r="B484" s="587"/>
      <c r="C484" s="52"/>
      <c r="D484" s="52"/>
    </row>
    <row r="485" spans="1:4">
      <c r="A485" s="12"/>
      <c r="B485" s="587"/>
      <c r="C485" s="52"/>
      <c r="D485" s="52"/>
    </row>
    <row r="486" spans="1:4">
      <c r="A486" s="12"/>
      <c r="B486" s="587"/>
      <c r="C486" s="52"/>
      <c r="D486" s="52"/>
    </row>
    <row r="487" spans="1:4">
      <c r="A487" s="12"/>
      <c r="B487" s="587"/>
      <c r="C487" s="52"/>
      <c r="D487" s="52"/>
    </row>
    <row r="488" spans="1:4">
      <c r="A488" s="12"/>
      <c r="B488" s="587"/>
      <c r="C488" s="52"/>
      <c r="D488" s="52"/>
    </row>
    <row r="489" spans="1:4">
      <c r="A489" s="12"/>
      <c r="B489" s="587"/>
      <c r="C489" s="52"/>
      <c r="D489" s="52"/>
    </row>
    <row r="490" spans="1:4">
      <c r="A490" s="12"/>
      <c r="B490" s="587"/>
      <c r="C490" s="52"/>
      <c r="D490" s="52"/>
    </row>
    <row r="491" spans="1:4">
      <c r="A491" s="12"/>
      <c r="B491" s="587"/>
      <c r="C491" s="52"/>
      <c r="D491" s="52"/>
    </row>
    <row r="492" spans="1:4">
      <c r="A492" s="12"/>
      <c r="B492" s="587"/>
      <c r="C492" s="52"/>
      <c r="D492" s="52"/>
    </row>
    <row r="493" spans="1:4">
      <c r="A493" s="12"/>
      <c r="B493" s="587"/>
      <c r="C493" s="52"/>
      <c r="D493" s="52"/>
    </row>
    <row r="494" spans="1:4">
      <c r="A494" s="12"/>
      <c r="B494" s="587"/>
      <c r="C494" s="52"/>
      <c r="D494" s="52"/>
    </row>
    <row r="495" spans="1:4">
      <c r="A495" s="12"/>
      <c r="B495" s="587"/>
      <c r="C495" s="52"/>
      <c r="D495" s="52"/>
    </row>
    <row r="496" spans="1:4">
      <c r="A496" s="12"/>
      <c r="B496" s="587"/>
      <c r="C496" s="52"/>
      <c r="D496" s="52"/>
    </row>
    <row r="497" spans="1:4">
      <c r="A497" s="12"/>
      <c r="B497" s="587"/>
      <c r="C497" s="52"/>
      <c r="D497" s="52"/>
    </row>
    <row r="498" spans="1:4">
      <c r="A498" s="12"/>
      <c r="B498" s="587"/>
      <c r="C498" s="52"/>
      <c r="D498" s="52"/>
    </row>
    <row r="499" spans="1:4">
      <c r="A499" s="12"/>
      <c r="B499" s="587"/>
      <c r="C499" s="52"/>
      <c r="D499" s="52"/>
    </row>
    <row r="500" spans="1:4">
      <c r="A500" s="12"/>
      <c r="B500" s="587"/>
      <c r="C500" s="52"/>
      <c r="D500" s="52"/>
    </row>
    <row r="501" spans="1:4">
      <c r="A501" s="12"/>
      <c r="B501" s="587"/>
      <c r="C501" s="52"/>
      <c r="D501" s="52"/>
    </row>
    <row r="502" spans="1:4">
      <c r="A502" s="12"/>
      <c r="B502" s="587"/>
      <c r="C502" s="52"/>
      <c r="D502" s="52"/>
    </row>
    <row r="503" spans="1:4">
      <c r="A503" s="12"/>
      <c r="B503" s="587"/>
      <c r="C503" s="52"/>
      <c r="D503" s="52"/>
    </row>
    <row r="504" spans="1:4">
      <c r="A504" s="12"/>
      <c r="B504" s="587"/>
      <c r="C504" s="52"/>
      <c r="D504" s="52"/>
    </row>
    <row r="505" spans="1:4">
      <c r="A505" s="12"/>
      <c r="B505" s="587"/>
      <c r="C505" s="52"/>
      <c r="D505" s="52"/>
    </row>
    <row r="506" spans="1:4">
      <c r="A506" s="12"/>
      <c r="B506" s="587"/>
      <c r="C506" s="52"/>
      <c r="D506" s="52"/>
    </row>
    <row r="507" spans="1:4">
      <c r="A507" s="12"/>
      <c r="B507" s="587"/>
      <c r="C507" s="52"/>
      <c r="D507" s="52"/>
    </row>
    <row r="508" spans="1:4">
      <c r="A508" s="12"/>
      <c r="B508" s="587"/>
      <c r="C508" s="52"/>
      <c r="D508" s="52"/>
    </row>
    <row r="509" spans="1:4">
      <c r="A509" s="12"/>
      <c r="B509" s="587"/>
      <c r="C509" s="52"/>
      <c r="D509" s="52"/>
    </row>
    <row r="510" spans="1:4">
      <c r="A510" s="12"/>
      <c r="B510" s="587"/>
      <c r="C510" s="52"/>
      <c r="D510" s="52"/>
    </row>
    <row r="511" spans="1:4">
      <c r="A511" s="12"/>
      <c r="B511" s="587"/>
      <c r="C511" s="52"/>
      <c r="D511" s="52"/>
    </row>
    <row r="512" spans="1:4">
      <c r="A512" s="12"/>
      <c r="B512" s="587"/>
      <c r="C512" s="52"/>
      <c r="D512" s="52"/>
    </row>
    <row r="513" spans="1:4">
      <c r="A513" s="12"/>
      <c r="B513" s="587"/>
      <c r="C513" s="52"/>
      <c r="D513" s="52"/>
    </row>
    <row r="514" spans="1:4">
      <c r="A514" s="12"/>
      <c r="B514" s="587"/>
      <c r="C514" s="52"/>
      <c r="D514" s="52"/>
    </row>
    <row r="515" spans="1:4">
      <c r="A515" s="12"/>
      <c r="B515" s="587"/>
      <c r="C515" s="52"/>
      <c r="D515" s="52"/>
    </row>
    <row r="516" spans="1:4">
      <c r="A516" s="12"/>
      <c r="B516" s="587"/>
      <c r="C516" s="52"/>
      <c r="D516" s="52"/>
    </row>
    <row r="517" spans="1:4">
      <c r="A517" s="12"/>
      <c r="B517" s="587"/>
      <c r="C517" s="52"/>
      <c r="D517" s="52"/>
    </row>
    <row r="518" spans="1:4">
      <c r="A518" s="12"/>
      <c r="B518" s="587"/>
      <c r="C518" s="52"/>
      <c r="D518" s="52"/>
    </row>
    <row r="519" spans="1:4">
      <c r="A519" s="12"/>
      <c r="B519" s="587"/>
      <c r="C519" s="52"/>
      <c r="D519" s="52"/>
    </row>
    <row r="520" spans="1:4">
      <c r="A520" s="12"/>
      <c r="B520" s="587"/>
      <c r="C520" s="52"/>
      <c r="D520" s="52"/>
    </row>
    <row r="521" spans="1:4">
      <c r="A521" s="12"/>
      <c r="B521" s="587"/>
      <c r="C521" s="52"/>
      <c r="D521" s="52"/>
    </row>
    <row r="522" spans="1:4">
      <c r="A522" s="12"/>
      <c r="B522" s="587"/>
      <c r="C522" s="52"/>
      <c r="D522" s="52"/>
    </row>
    <row r="523" spans="1:4">
      <c r="A523" s="12"/>
      <c r="B523" s="587"/>
      <c r="C523" s="52"/>
      <c r="D523" s="52"/>
    </row>
    <row r="524" spans="1:4">
      <c r="A524" s="12"/>
      <c r="B524" s="587"/>
      <c r="C524" s="52"/>
      <c r="D524" s="52"/>
    </row>
    <row r="525" spans="1:4">
      <c r="A525" s="12"/>
      <c r="B525" s="587"/>
      <c r="C525" s="52"/>
      <c r="D525" s="52"/>
    </row>
    <row r="526" spans="1:4">
      <c r="A526" s="12"/>
      <c r="B526" s="587"/>
      <c r="C526" s="52"/>
      <c r="D526" s="52"/>
    </row>
    <row r="527" spans="1:4">
      <c r="A527" s="12"/>
      <c r="B527" s="587"/>
      <c r="C527" s="52"/>
      <c r="D527" s="52"/>
    </row>
    <row r="528" spans="1:4">
      <c r="A528" s="12"/>
      <c r="B528" s="587"/>
      <c r="C528" s="52"/>
      <c r="D528" s="52"/>
    </row>
    <row r="529" spans="1:4">
      <c r="A529" s="12"/>
      <c r="B529" s="587"/>
      <c r="C529" s="52"/>
      <c r="D529" s="52"/>
    </row>
    <row r="530" spans="1:4">
      <c r="A530" s="12"/>
      <c r="B530" s="587"/>
      <c r="C530" s="52"/>
      <c r="D530" s="52"/>
    </row>
    <row r="531" spans="1:4">
      <c r="A531" s="12"/>
      <c r="B531" s="587"/>
      <c r="C531" s="52"/>
      <c r="D531" s="52"/>
    </row>
    <row r="532" spans="1:4">
      <c r="A532" s="12"/>
      <c r="B532" s="587"/>
      <c r="C532" s="52"/>
      <c r="D532" s="52"/>
    </row>
    <row r="533" spans="1:4">
      <c r="A533" s="12"/>
      <c r="B533" s="587"/>
      <c r="C533" s="52"/>
      <c r="D533" s="52"/>
    </row>
    <row r="534" spans="1:4">
      <c r="A534" s="12"/>
      <c r="B534" s="587"/>
      <c r="C534" s="52"/>
      <c r="D534" s="52"/>
    </row>
    <row r="535" spans="1:4">
      <c r="A535" s="12"/>
      <c r="B535" s="587"/>
      <c r="C535" s="52"/>
      <c r="D535" s="52"/>
    </row>
    <row r="536" spans="1:4">
      <c r="A536" s="12"/>
      <c r="B536" s="587"/>
      <c r="C536" s="52"/>
      <c r="D536" s="52"/>
    </row>
    <row r="537" spans="1:4">
      <c r="A537" s="12"/>
      <c r="B537" s="587"/>
      <c r="C537" s="52"/>
      <c r="D537" s="52"/>
    </row>
    <row r="538" spans="1:4">
      <c r="A538" s="12"/>
      <c r="B538" s="587"/>
      <c r="C538" s="52"/>
      <c r="D538" s="52"/>
    </row>
    <row r="539" spans="1:4">
      <c r="A539" s="12"/>
      <c r="B539" s="587"/>
      <c r="C539" s="52"/>
      <c r="D539" s="52"/>
    </row>
    <row r="540" spans="1:4">
      <c r="A540" s="12"/>
      <c r="B540" s="587"/>
      <c r="C540" s="52"/>
      <c r="D540" s="52"/>
    </row>
    <row r="541" spans="1:4">
      <c r="A541" s="12"/>
      <c r="B541" s="587"/>
      <c r="C541" s="52"/>
      <c r="D541" s="52"/>
    </row>
    <row r="542" spans="1:4">
      <c r="A542" s="12"/>
      <c r="B542" s="587"/>
      <c r="C542" s="52"/>
      <c r="D542" s="52"/>
    </row>
    <row r="543" spans="1:4">
      <c r="A543" s="12"/>
      <c r="B543" s="587"/>
      <c r="C543" s="52"/>
      <c r="D543" s="52"/>
    </row>
    <row r="544" spans="1:4">
      <c r="A544" s="12"/>
      <c r="B544" s="587"/>
      <c r="C544" s="52"/>
      <c r="D544" s="52"/>
    </row>
    <row r="545" spans="1:4">
      <c r="A545" s="12"/>
      <c r="B545" s="587"/>
      <c r="C545" s="52"/>
      <c r="D545" s="52"/>
    </row>
    <row r="546" spans="1:4">
      <c r="A546" s="12"/>
      <c r="B546" s="587"/>
      <c r="C546" s="52"/>
      <c r="D546" s="52"/>
    </row>
    <row r="547" spans="1:4">
      <c r="A547" s="12"/>
      <c r="B547" s="587"/>
      <c r="C547" s="52"/>
      <c r="D547" s="52"/>
    </row>
    <row r="548" spans="1:4">
      <c r="A548" s="12"/>
      <c r="B548" s="587"/>
      <c r="C548" s="52"/>
      <c r="D548" s="52"/>
    </row>
    <row r="549" spans="1:4">
      <c r="A549" s="12"/>
      <c r="B549" s="587"/>
      <c r="C549" s="52"/>
      <c r="D549" s="52"/>
    </row>
    <row r="550" spans="1:4">
      <c r="A550" s="12"/>
      <c r="B550" s="587"/>
      <c r="C550" s="52"/>
      <c r="D550" s="52"/>
    </row>
    <row r="551" spans="1:4">
      <c r="A551" s="12"/>
      <c r="B551" s="587"/>
      <c r="C551" s="52"/>
      <c r="D551" s="52"/>
    </row>
    <row r="552" spans="1:4">
      <c r="A552" s="12"/>
      <c r="B552" s="587"/>
      <c r="C552" s="52"/>
      <c r="D552" s="52"/>
    </row>
    <row r="553" spans="1:4">
      <c r="A553" s="12"/>
      <c r="B553" s="587"/>
      <c r="C553" s="52"/>
      <c r="D553" s="52"/>
    </row>
    <row r="554" spans="1:4">
      <c r="A554" s="12"/>
      <c r="B554" s="587"/>
      <c r="C554" s="52"/>
      <c r="D554" s="52"/>
    </row>
    <row r="555" spans="1:4">
      <c r="A555" s="12"/>
      <c r="B555" s="587"/>
      <c r="C555" s="52"/>
      <c r="D555" s="52"/>
    </row>
    <row r="556" spans="1:4">
      <c r="A556" s="12"/>
      <c r="B556" s="587"/>
      <c r="C556" s="52"/>
      <c r="D556" s="52"/>
    </row>
    <row r="557" spans="1:4">
      <c r="A557" s="12"/>
      <c r="B557" s="587"/>
      <c r="C557" s="52"/>
      <c r="D557" s="52"/>
    </row>
    <row r="558" spans="1:4">
      <c r="A558" s="12"/>
      <c r="B558" s="587"/>
      <c r="C558" s="52"/>
      <c r="D558" s="52"/>
    </row>
    <row r="559" spans="1:4">
      <c r="A559" s="12"/>
      <c r="B559" s="587"/>
      <c r="C559" s="52"/>
      <c r="D559" s="52"/>
    </row>
    <row r="560" spans="1:4">
      <c r="A560" s="12"/>
      <c r="B560" s="587"/>
      <c r="C560" s="52"/>
      <c r="D560" s="52"/>
    </row>
    <row r="561" spans="1:4">
      <c r="A561" s="12"/>
      <c r="B561" s="587"/>
      <c r="C561" s="52"/>
      <c r="D561" s="52"/>
    </row>
    <row r="562" spans="1:4">
      <c r="A562" s="12"/>
      <c r="B562" s="587"/>
      <c r="C562" s="52"/>
      <c r="D562" s="52"/>
    </row>
    <row r="563" spans="1:4">
      <c r="A563" s="12"/>
      <c r="B563" s="587"/>
      <c r="C563" s="52"/>
      <c r="D563" s="52"/>
    </row>
    <row r="564" spans="1:4">
      <c r="A564" s="12"/>
      <c r="B564" s="587"/>
      <c r="C564" s="52"/>
      <c r="D564" s="52"/>
    </row>
    <row r="565" spans="1:4">
      <c r="A565" s="12"/>
      <c r="B565" s="587"/>
      <c r="C565" s="52"/>
      <c r="D565" s="52"/>
    </row>
    <row r="566" spans="1:4">
      <c r="A566" s="12"/>
      <c r="B566" s="587"/>
      <c r="C566" s="52"/>
      <c r="D566" s="52"/>
    </row>
    <row r="567" spans="1:4">
      <c r="A567" s="12"/>
      <c r="B567" s="587"/>
      <c r="C567" s="52"/>
      <c r="D567" s="52"/>
    </row>
    <row r="568" spans="1:4">
      <c r="A568" s="12"/>
      <c r="B568" s="587"/>
      <c r="C568" s="52"/>
      <c r="D568" s="52"/>
    </row>
    <row r="569" spans="1:4">
      <c r="A569" s="12"/>
      <c r="B569" s="587"/>
      <c r="C569" s="52"/>
      <c r="D569" s="52"/>
    </row>
    <row r="570" spans="1:4">
      <c r="A570" s="12"/>
      <c r="B570" s="587"/>
      <c r="C570" s="52"/>
      <c r="D570" s="52"/>
    </row>
    <row r="571" spans="1:4">
      <c r="A571" s="12"/>
      <c r="B571" s="587"/>
      <c r="C571" s="52"/>
      <c r="D571" s="52"/>
    </row>
    <row r="572" spans="1:4">
      <c r="A572" s="12"/>
      <c r="B572" s="587"/>
      <c r="C572" s="52"/>
      <c r="D572" s="52"/>
    </row>
    <row r="573" spans="1:4">
      <c r="A573" s="12"/>
      <c r="B573" s="587"/>
      <c r="C573" s="52"/>
      <c r="D573" s="52"/>
    </row>
    <row r="574" spans="1:4">
      <c r="A574" s="12"/>
      <c r="B574" s="587"/>
      <c r="C574" s="52"/>
      <c r="D574" s="52"/>
    </row>
    <row r="575" spans="1:4">
      <c r="A575" s="12"/>
      <c r="B575" s="587"/>
      <c r="C575" s="52"/>
      <c r="D575" s="52"/>
    </row>
    <row r="576" spans="1:4">
      <c r="A576" s="12"/>
      <c r="B576" s="587"/>
      <c r="C576" s="52"/>
      <c r="D576" s="52"/>
    </row>
    <row r="577" spans="1:4">
      <c r="A577" s="12"/>
      <c r="B577" s="587"/>
      <c r="C577" s="52"/>
      <c r="D577" s="52"/>
    </row>
    <row r="578" spans="1:4">
      <c r="A578" s="12"/>
      <c r="B578" s="587"/>
      <c r="C578" s="52"/>
      <c r="D578" s="52"/>
    </row>
    <row r="579" spans="1:4">
      <c r="A579" s="12"/>
      <c r="B579" s="587"/>
      <c r="C579" s="52"/>
      <c r="D579" s="52"/>
    </row>
    <row r="580" spans="1:4">
      <c r="A580" s="12"/>
      <c r="B580" s="587"/>
      <c r="C580" s="52"/>
      <c r="D580" s="52"/>
    </row>
    <row r="581" spans="1:4">
      <c r="A581" s="12"/>
      <c r="B581" s="587"/>
      <c r="C581" s="52"/>
      <c r="D581" s="52"/>
    </row>
    <row r="582" spans="1:4">
      <c r="A582" s="12"/>
      <c r="B582" s="587"/>
      <c r="C582" s="52"/>
      <c r="D582" s="52"/>
    </row>
    <row r="583" spans="1:4">
      <c r="A583" s="12"/>
      <c r="B583" s="587"/>
      <c r="C583" s="52"/>
      <c r="D583" s="52"/>
    </row>
    <row r="584" spans="1:4">
      <c r="A584" s="12"/>
      <c r="B584" s="587"/>
      <c r="C584" s="52"/>
      <c r="D584" s="52"/>
    </row>
    <row r="585" spans="1:4">
      <c r="A585" s="12"/>
      <c r="B585" s="587"/>
      <c r="C585" s="52"/>
      <c r="D585" s="52"/>
    </row>
    <row r="586" spans="1:4">
      <c r="A586" s="12"/>
      <c r="B586" s="587"/>
      <c r="C586" s="52"/>
      <c r="D586" s="52"/>
    </row>
    <row r="587" spans="1:4">
      <c r="A587" s="12"/>
      <c r="B587" s="587"/>
      <c r="C587" s="52"/>
      <c r="D587" s="52"/>
    </row>
    <row r="588" spans="1:4">
      <c r="A588" s="12"/>
      <c r="B588" s="587"/>
      <c r="C588" s="52"/>
      <c r="D588" s="52"/>
    </row>
    <row r="589" spans="1:4">
      <c r="A589" s="12"/>
      <c r="B589" s="587"/>
      <c r="C589" s="52"/>
      <c r="D589" s="52"/>
    </row>
    <row r="590" spans="1:4">
      <c r="A590" s="12"/>
      <c r="B590" s="587"/>
      <c r="C590" s="52"/>
      <c r="D590" s="52"/>
    </row>
    <row r="591" spans="1:4">
      <c r="A591" s="12"/>
      <c r="B591" s="587"/>
      <c r="C591" s="52"/>
      <c r="D591" s="52"/>
    </row>
    <row r="592" spans="1:4">
      <c r="A592" s="12"/>
      <c r="B592" s="587"/>
      <c r="C592" s="52"/>
      <c r="D592" s="52"/>
    </row>
    <row r="593" spans="1:4">
      <c r="A593" s="12"/>
      <c r="B593" s="587"/>
      <c r="C593" s="52"/>
      <c r="D593" s="52"/>
    </row>
    <row r="594" spans="1:4">
      <c r="A594" s="12"/>
      <c r="B594" s="587"/>
      <c r="C594" s="52"/>
      <c r="D594" s="52"/>
    </row>
    <row r="595" spans="1:4">
      <c r="A595" s="12"/>
      <c r="B595" s="587"/>
      <c r="C595" s="52"/>
      <c r="D595" s="52"/>
    </row>
    <row r="596" spans="1:4">
      <c r="A596" s="12"/>
      <c r="B596" s="587"/>
      <c r="C596" s="52"/>
      <c r="D596" s="52"/>
    </row>
    <row r="597" spans="1:4">
      <c r="A597" s="12"/>
      <c r="B597" s="587"/>
      <c r="C597" s="52"/>
      <c r="D597" s="52"/>
    </row>
    <row r="598" spans="1:4">
      <c r="A598" s="12"/>
      <c r="B598" s="587"/>
      <c r="C598" s="52"/>
      <c r="D598" s="52"/>
    </row>
    <row r="599" spans="1:4">
      <c r="A599" s="12"/>
      <c r="B599" s="587"/>
      <c r="C599" s="52"/>
      <c r="D599" s="52"/>
    </row>
    <row r="600" spans="1:4">
      <c r="A600" s="12"/>
      <c r="B600" s="587"/>
      <c r="C600" s="52"/>
      <c r="D600" s="52"/>
    </row>
  </sheetData>
  <mergeCells count="17">
    <mergeCell ref="A7:A8"/>
    <mergeCell ref="C7:C8"/>
    <mergeCell ref="D7:D8"/>
    <mergeCell ref="G7:G8"/>
    <mergeCell ref="E7:E8"/>
    <mergeCell ref="N7:N8"/>
    <mergeCell ref="H7:I7"/>
    <mergeCell ref="J7:K7"/>
    <mergeCell ref="L7:M7"/>
    <mergeCell ref="B7:B8"/>
    <mergeCell ref="F7:F8"/>
    <mergeCell ref="A1:C1"/>
    <mergeCell ref="F1:M1"/>
    <mergeCell ref="A3:C3"/>
    <mergeCell ref="A5:C5"/>
    <mergeCell ref="F3:M3"/>
    <mergeCell ref="F5:M5"/>
  </mergeCells>
  <printOptions horizontalCentered="1"/>
  <pageMargins left="0" right="0" top="0.35433070866141703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  <ignoredErrors>
    <ignoredError sqref="G34:Q35 B33 G32:G33 K32:Q33 B34:B35 B23:C23 B32 F23:Q23 F31:Q31 B31:C31 D23 D31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565"/>
  <sheetViews>
    <sheetView view="pageBreakPreview" zoomScale="90" zoomScaleNormal="100" zoomScaleSheetLayoutView="90" workbookViewId="0">
      <selection activeCell="D2" sqref="D1:D1048576"/>
    </sheetView>
  </sheetViews>
  <sheetFormatPr defaultRowHeight="16.2"/>
  <cols>
    <col min="1" max="1" width="3.88671875" style="100" customWidth="1"/>
    <col min="2" max="2" width="12.6640625" style="451" hidden="1" customWidth="1"/>
    <col min="3" max="3" width="62.5546875" style="67" customWidth="1"/>
    <col min="4" max="4" width="8.6640625" style="67" customWidth="1"/>
    <col min="5" max="5" width="8.6640625" style="299" customWidth="1"/>
    <col min="6" max="6" width="8.6640625" style="67" customWidth="1"/>
    <col min="7" max="7" width="8.6640625" style="63" customWidth="1"/>
    <col min="8" max="9" width="12.6640625" style="63" customWidth="1"/>
    <col min="10" max="10" width="12.6640625" style="110" customWidth="1"/>
    <col min="11" max="11" width="12.6640625" style="63" customWidth="1"/>
    <col min="12" max="12" width="12.6640625" style="110" customWidth="1"/>
    <col min="13" max="13" width="12.6640625" style="63" customWidth="1"/>
    <col min="14" max="14" width="14.6640625" style="45" customWidth="1"/>
  </cols>
  <sheetData>
    <row r="1" spans="1:17" s="500" customFormat="1" ht="48" customHeight="1">
      <c r="A1" s="902" t="str">
        <f>თავფურცელ!A8</f>
        <v>ქ.თელავში, აღმაშენებლის გამზ. #15ა - ში მდებარე ბენზინგასამართი სადგურის საოფისე შენობის რეკონსტრუქცია</v>
      </c>
      <c r="B1" s="902"/>
      <c r="C1" s="902"/>
      <c r="E1" s="501"/>
      <c r="F1" s="891" t="str">
        <f>თავფურცელ!A9</f>
        <v>Petrol Station office building renovation, located at Agmashenebeli ave. # 15a., Telavi city, Georgia</v>
      </c>
      <c r="G1" s="891"/>
      <c r="H1" s="891"/>
      <c r="I1" s="891"/>
      <c r="J1" s="891"/>
      <c r="K1" s="891"/>
      <c r="L1" s="891"/>
      <c r="M1" s="891"/>
      <c r="N1" s="502"/>
    </row>
    <row r="2" spans="1:17" s="494" customFormat="1" ht="4.95" customHeight="1">
      <c r="A2" s="492"/>
      <c r="B2" s="493"/>
      <c r="E2" s="495"/>
    </row>
    <row r="3" spans="1:17" s="490" customFormat="1" ht="17.399999999999999" customHeight="1">
      <c r="A3" s="892" t="s">
        <v>42</v>
      </c>
      <c r="B3" s="892"/>
      <c r="C3" s="892"/>
      <c r="D3" s="504"/>
      <c r="E3" s="491"/>
      <c r="F3" s="893" t="s">
        <v>154</v>
      </c>
      <c r="G3" s="893"/>
      <c r="H3" s="893"/>
      <c r="I3" s="893"/>
      <c r="J3" s="893"/>
      <c r="K3" s="893"/>
      <c r="L3" s="893"/>
      <c r="M3" s="893"/>
      <c r="N3" s="504"/>
      <c r="O3" s="494"/>
      <c r="P3" s="504"/>
      <c r="Q3" s="504"/>
    </row>
    <row r="4" spans="1:17" s="494" customFormat="1" ht="4.95" customHeight="1">
      <c r="A4" s="492"/>
      <c r="B4" s="493"/>
      <c r="E4" s="495"/>
    </row>
    <row r="5" spans="1:17" s="496" customFormat="1" ht="17.399999999999999" customHeight="1">
      <c r="A5" s="892" t="s">
        <v>466</v>
      </c>
      <c r="B5" s="892"/>
      <c r="C5" s="892"/>
      <c r="D5" s="506"/>
      <c r="E5" s="491"/>
      <c r="F5" s="893" t="s">
        <v>467</v>
      </c>
      <c r="G5" s="893"/>
      <c r="H5" s="893"/>
      <c r="I5" s="893"/>
      <c r="J5" s="893"/>
      <c r="K5" s="893"/>
      <c r="L5" s="893"/>
      <c r="M5" s="893"/>
      <c r="N5" s="506"/>
      <c r="O5" s="494"/>
      <c r="P5" s="506"/>
      <c r="Q5" s="506"/>
    </row>
    <row r="6" spans="1:17" ht="20.399999999999999" thickBot="1">
      <c r="A6" s="406"/>
      <c r="B6" s="445"/>
      <c r="C6" s="407"/>
      <c r="D6" s="406"/>
      <c r="E6" s="408"/>
      <c r="F6" s="406"/>
      <c r="G6" s="409"/>
      <c r="H6" s="409"/>
      <c r="I6" s="409"/>
      <c r="J6" s="410"/>
      <c r="K6" s="409"/>
      <c r="L6" s="410"/>
      <c r="M6" s="409"/>
      <c r="N6" s="409"/>
    </row>
    <row r="7" spans="1:17" s="77" customFormat="1" ht="54" customHeight="1">
      <c r="A7" s="894" t="s">
        <v>1</v>
      </c>
      <c r="B7" s="896" t="s">
        <v>189</v>
      </c>
      <c r="C7" s="898" t="s">
        <v>325</v>
      </c>
      <c r="D7" s="900" t="s">
        <v>0</v>
      </c>
      <c r="E7" s="905" t="s">
        <v>141</v>
      </c>
      <c r="F7" s="900" t="s">
        <v>170</v>
      </c>
      <c r="G7" s="900" t="s">
        <v>171</v>
      </c>
      <c r="H7" s="900" t="s">
        <v>172</v>
      </c>
      <c r="I7" s="900"/>
      <c r="J7" s="900" t="s">
        <v>173</v>
      </c>
      <c r="K7" s="900"/>
      <c r="L7" s="900" t="s">
        <v>174</v>
      </c>
      <c r="M7" s="900"/>
      <c r="N7" s="903" t="s">
        <v>175</v>
      </c>
    </row>
    <row r="8" spans="1:17" s="77" customFormat="1" ht="30" customHeight="1">
      <c r="A8" s="895"/>
      <c r="B8" s="897"/>
      <c r="C8" s="899"/>
      <c r="D8" s="901"/>
      <c r="E8" s="906"/>
      <c r="F8" s="901"/>
      <c r="G8" s="901"/>
      <c r="H8" s="365" t="s">
        <v>176</v>
      </c>
      <c r="I8" s="754" t="s">
        <v>177</v>
      </c>
      <c r="J8" s="365" t="s">
        <v>176</v>
      </c>
      <c r="K8" s="754" t="s">
        <v>177</v>
      </c>
      <c r="L8" s="365" t="s">
        <v>176</v>
      </c>
      <c r="M8" s="754" t="s">
        <v>177</v>
      </c>
      <c r="N8" s="904"/>
      <c r="O8" s="78"/>
    </row>
    <row r="9" spans="1:17" s="234" customFormat="1" ht="18" customHeight="1">
      <c r="A9" s="385">
        <v>1</v>
      </c>
      <c r="B9" s="446">
        <v>2</v>
      </c>
      <c r="C9" s="229">
        <v>3</v>
      </c>
      <c r="D9" s="229">
        <v>4</v>
      </c>
      <c r="E9" s="391">
        <v>4</v>
      </c>
      <c r="F9" s="391">
        <v>5</v>
      </c>
      <c r="G9" s="391">
        <v>6</v>
      </c>
      <c r="H9" s="391">
        <v>7</v>
      </c>
      <c r="I9" s="391">
        <v>8</v>
      </c>
      <c r="J9" s="391">
        <v>9</v>
      </c>
      <c r="K9" s="391">
        <v>10</v>
      </c>
      <c r="L9" s="391">
        <v>11</v>
      </c>
      <c r="M9" s="391">
        <v>12</v>
      </c>
      <c r="N9" s="391">
        <v>13</v>
      </c>
    </row>
    <row r="10" spans="1:17" s="217" customFormat="1" ht="18" customHeight="1">
      <c r="A10" s="357"/>
      <c r="B10" s="420"/>
      <c r="C10" s="755" t="s">
        <v>24</v>
      </c>
      <c r="D10" s="358"/>
      <c r="E10" s="411"/>
      <c r="F10" s="373"/>
      <c r="G10" s="359"/>
      <c r="H10" s="374"/>
      <c r="I10" s="374"/>
      <c r="J10" s="374"/>
      <c r="K10" s="374"/>
      <c r="L10" s="374"/>
      <c r="M10" s="374"/>
      <c r="N10" s="374"/>
    </row>
    <row r="11" spans="1:17" s="217" customFormat="1" ht="18" customHeight="1">
      <c r="A11" s="41">
        <v>1</v>
      </c>
      <c r="B11" s="328" t="s">
        <v>52</v>
      </c>
      <c r="C11" s="56" t="s">
        <v>55</v>
      </c>
      <c r="D11" s="166" t="s">
        <v>7</v>
      </c>
      <c r="E11" s="756" t="s">
        <v>143</v>
      </c>
      <c r="F11" s="223"/>
      <c r="G11" s="221">
        <f>SUM(G13:G13)</f>
        <v>1</v>
      </c>
      <c r="H11" s="196"/>
      <c r="I11" s="196"/>
      <c r="J11" s="196"/>
      <c r="K11" s="196"/>
      <c r="L11" s="196"/>
      <c r="M11" s="196"/>
      <c r="N11" s="196"/>
    </row>
    <row r="12" spans="1:17" s="217" customFormat="1" ht="18" customHeight="1">
      <c r="A12" s="41"/>
      <c r="B12" s="328"/>
      <c r="C12" s="57" t="s">
        <v>8</v>
      </c>
      <c r="D12" s="39" t="str">
        <f>D11</f>
        <v>cali</v>
      </c>
      <c r="E12" s="303" t="s">
        <v>143</v>
      </c>
      <c r="F12" s="196">
        <v>1</v>
      </c>
      <c r="G12" s="196">
        <f>G11*F12</f>
        <v>1</v>
      </c>
      <c r="H12" s="196"/>
      <c r="I12" s="196"/>
      <c r="J12" s="196">
        <v>0</v>
      </c>
      <c r="K12" s="196">
        <f>J12*G12</f>
        <v>0</v>
      </c>
      <c r="L12" s="196"/>
      <c r="M12" s="196"/>
      <c r="N12" s="196">
        <f t="shared" ref="N12:N14" si="0">M12+K12+I12</f>
        <v>0</v>
      </c>
    </row>
    <row r="13" spans="1:17" s="217" customFormat="1" ht="18" customHeight="1">
      <c r="A13" s="41"/>
      <c r="B13" s="328" t="s">
        <v>71</v>
      </c>
      <c r="C13" s="57" t="s">
        <v>200</v>
      </c>
      <c r="D13" s="159" t="s">
        <v>7</v>
      </c>
      <c r="E13" s="303" t="s">
        <v>143</v>
      </c>
      <c r="F13" s="211">
        <v>1</v>
      </c>
      <c r="G13" s="196">
        <v>1</v>
      </c>
      <c r="H13" s="196">
        <v>0</v>
      </c>
      <c r="I13" s="196">
        <f>H13*G13</f>
        <v>0</v>
      </c>
      <c r="J13" s="196"/>
      <c r="K13" s="196"/>
      <c r="L13" s="196"/>
      <c r="M13" s="196"/>
      <c r="N13" s="196">
        <f t="shared" si="0"/>
        <v>0</v>
      </c>
    </row>
    <row r="14" spans="1:17" s="217" customFormat="1" ht="18" customHeight="1">
      <c r="A14" s="41"/>
      <c r="B14" s="328"/>
      <c r="C14" s="57" t="s">
        <v>27</v>
      </c>
      <c r="D14" s="159" t="s">
        <v>2</v>
      </c>
      <c r="E14" s="195" t="s">
        <v>2</v>
      </c>
      <c r="F14" s="196"/>
      <c r="G14" s="196">
        <f>F14*G11</f>
        <v>0</v>
      </c>
      <c r="H14" s="196">
        <v>0</v>
      </c>
      <c r="I14" s="196">
        <f>H14*G14</f>
        <v>0</v>
      </c>
      <c r="J14" s="196"/>
      <c r="K14" s="196"/>
      <c r="L14" s="196"/>
      <c r="M14" s="196"/>
      <c r="N14" s="196">
        <f t="shared" si="0"/>
        <v>0</v>
      </c>
    </row>
    <row r="15" spans="1:17" s="354" customFormat="1" ht="18" customHeight="1">
      <c r="A15" s="41">
        <f>A11+1</f>
        <v>2</v>
      </c>
      <c r="B15" s="328" t="s">
        <v>52</v>
      </c>
      <c r="C15" s="56" t="s">
        <v>89</v>
      </c>
      <c r="D15" s="166" t="s">
        <v>7</v>
      </c>
      <c r="E15" s="756" t="s">
        <v>143</v>
      </c>
      <c r="F15" s="223"/>
      <c r="G15" s="221">
        <v>1</v>
      </c>
      <c r="H15" s="196"/>
      <c r="I15" s="196"/>
      <c r="J15" s="196"/>
      <c r="K15" s="196"/>
      <c r="L15" s="196"/>
      <c r="M15" s="196"/>
      <c r="N15" s="196"/>
    </row>
    <row r="16" spans="1:17" s="217" customFormat="1" ht="18" customHeight="1">
      <c r="A16" s="41"/>
      <c r="B16" s="328"/>
      <c r="C16" s="57" t="s">
        <v>8</v>
      </c>
      <c r="D16" s="39" t="str">
        <f>D15</f>
        <v>cali</v>
      </c>
      <c r="E16" s="303" t="s">
        <v>143</v>
      </c>
      <c r="F16" s="196">
        <v>1</v>
      </c>
      <c r="G16" s="196">
        <f>G15*F16</f>
        <v>1</v>
      </c>
      <c r="H16" s="196"/>
      <c r="I16" s="196"/>
      <c r="J16" s="196">
        <v>0</v>
      </c>
      <c r="K16" s="196">
        <f>J16*G16</f>
        <v>0</v>
      </c>
      <c r="L16" s="196"/>
      <c r="M16" s="196"/>
      <c r="N16" s="196">
        <f>M16+K16+I16</f>
        <v>0</v>
      </c>
    </row>
    <row r="17" spans="1:14" s="217" customFormat="1" ht="18" customHeight="1">
      <c r="A17" s="41"/>
      <c r="B17" s="328" t="s">
        <v>71</v>
      </c>
      <c r="C17" s="57" t="s">
        <v>462</v>
      </c>
      <c r="D17" s="159" t="s">
        <v>7</v>
      </c>
      <c r="E17" s="303" t="s">
        <v>143</v>
      </c>
      <c r="F17" s="211">
        <v>1</v>
      </c>
      <c r="G17" s="196">
        <f>F17*G15</f>
        <v>1</v>
      </c>
      <c r="H17" s="196">
        <v>0</v>
      </c>
      <c r="I17" s="196">
        <f>H17*G17</f>
        <v>0</v>
      </c>
      <c r="J17" s="196"/>
      <c r="K17" s="196"/>
      <c r="L17" s="196"/>
      <c r="M17" s="196"/>
      <c r="N17" s="196">
        <f>M17+K17+I17</f>
        <v>0</v>
      </c>
    </row>
    <row r="18" spans="1:14" s="217" customFormat="1" ht="18" customHeight="1">
      <c r="A18" s="41"/>
      <c r="B18" s="328"/>
      <c r="C18" s="57" t="s">
        <v>139</v>
      </c>
      <c r="D18" s="159" t="s">
        <v>2</v>
      </c>
      <c r="E18" s="195" t="s">
        <v>2</v>
      </c>
      <c r="F18" s="196"/>
      <c r="G18" s="196">
        <f>F18*G15</f>
        <v>0</v>
      </c>
      <c r="H18" s="196">
        <v>0</v>
      </c>
      <c r="I18" s="196">
        <f>H18*G18</f>
        <v>0</v>
      </c>
      <c r="J18" s="196"/>
      <c r="K18" s="196"/>
      <c r="L18" s="196"/>
      <c r="M18" s="196"/>
      <c r="N18" s="196">
        <f>M18+K18+I18</f>
        <v>0</v>
      </c>
    </row>
    <row r="19" spans="1:14" s="217" customFormat="1" ht="18" customHeight="1">
      <c r="A19" s="41">
        <f>A15+1</f>
        <v>3</v>
      </c>
      <c r="B19" s="328" t="s">
        <v>31</v>
      </c>
      <c r="C19" s="56" t="s">
        <v>72</v>
      </c>
      <c r="D19" s="91" t="s">
        <v>61</v>
      </c>
      <c r="E19" s="517" t="s">
        <v>146</v>
      </c>
      <c r="F19" s="223"/>
      <c r="G19" s="221">
        <f>G11+G15</f>
        <v>2</v>
      </c>
      <c r="H19" s="196"/>
      <c r="I19" s="196"/>
      <c r="J19" s="196"/>
      <c r="K19" s="196"/>
      <c r="L19" s="196"/>
      <c r="M19" s="196"/>
      <c r="N19" s="196"/>
    </row>
    <row r="20" spans="1:14" s="217" customFormat="1" ht="18" customHeight="1">
      <c r="A20" s="41"/>
      <c r="B20" s="328"/>
      <c r="C20" s="57" t="s">
        <v>8</v>
      </c>
      <c r="D20" s="39" t="str">
        <f>D19</f>
        <v>kompl</v>
      </c>
      <c r="E20" s="129" t="s">
        <v>146</v>
      </c>
      <c r="F20" s="196">
        <v>1</v>
      </c>
      <c r="G20" s="196">
        <f>G19*F20</f>
        <v>2</v>
      </c>
      <c r="H20" s="196"/>
      <c r="I20" s="196"/>
      <c r="J20" s="196">
        <v>0</v>
      </c>
      <c r="K20" s="196">
        <f>J20*G20</f>
        <v>0</v>
      </c>
      <c r="L20" s="196"/>
      <c r="M20" s="196"/>
      <c r="N20" s="196">
        <f>M20+K20+I20</f>
        <v>0</v>
      </c>
    </row>
    <row r="21" spans="1:14" s="217" customFormat="1" ht="18" customHeight="1">
      <c r="A21" s="41"/>
      <c r="B21" s="328" t="s">
        <v>73</v>
      </c>
      <c r="C21" s="57" t="s">
        <v>90</v>
      </c>
      <c r="D21" s="159" t="s">
        <v>23</v>
      </c>
      <c r="E21" s="129" t="s">
        <v>146</v>
      </c>
      <c r="F21" s="211">
        <v>1</v>
      </c>
      <c r="G21" s="196">
        <f>F21*G19</f>
        <v>2</v>
      </c>
      <c r="H21" s="196">
        <v>0</v>
      </c>
      <c r="I21" s="196">
        <f>H21*G21</f>
        <v>0</v>
      </c>
      <c r="J21" s="196"/>
      <c r="K21" s="196"/>
      <c r="L21" s="196"/>
      <c r="M21" s="196"/>
      <c r="N21" s="196">
        <f>M21+K21+I21</f>
        <v>0</v>
      </c>
    </row>
    <row r="22" spans="1:14" s="217" customFormat="1" ht="18" customHeight="1">
      <c r="A22" s="41"/>
      <c r="B22" s="328"/>
      <c r="C22" s="57" t="s">
        <v>27</v>
      </c>
      <c r="D22" s="159" t="s">
        <v>2</v>
      </c>
      <c r="E22" s="195" t="s">
        <v>2</v>
      </c>
      <c r="F22" s="196"/>
      <c r="G22" s="196">
        <f>F22*G19</f>
        <v>0</v>
      </c>
      <c r="H22" s="196">
        <v>0</v>
      </c>
      <c r="I22" s="196">
        <f>H22*G22</f>
        <v>0</v>
      </c>
      <c r="J22" s="196"/>
      <c r="K22" s="196"/>
      <c r="L22" s="196"/>
      <c r="M22" s="196"/>
      <c r="N22" s="196">
        <f>M22+K22+I22</f>
        <v>0</v>
      </c>
    </row>
    <row r="23" spans="1:14" s="217" customFormat="1" ht="20.25" customHeight="1">
      <c r="A23" s="41">
        <f>A19+1</f>
        <v>4</v>
      </c>
      <c r="B23" s="328" t="s">
        <v>30</v>
      </c>
      <c r="C23" s="56" t="s">
        <v>56</v>
      </c>
      <c r="D23" s="91" t="s">
        <v>61</v>
      </c>
      <c r="E23" s="517" t="s">
        <v>146</v>
      </c>
      <c r="F23" s="223"/>
      <c r="G23" s="221">
        <f>SUM(G25:G25)</f>
        <v>1</v>
      </c>
      <c r="H23" s="196"/>
      <c r="I23" s="196"/>
      <c r="J23" s="196"/>
      <c r="K23" s="196"/>
      <c r="L23" s="196"/>
      <c r="M23" s="196"/>
      <c r="N23" s="196"/>
    </row>
    <row r="24" spans="1:14" s="217" customFormat="1" ht="18" customHeight="1">
      <c r="A24" s="41"/>
      <c r="B24" s="328"/>
      <c r="C24" s="57" t="s">
        <v>8</v>
      </c>
      <c r="D24" s="39" t="str">
        <f>D23</f>
        <v>kompl</v>
      </c>
      <c r="E24" s="129" t="s">
        <v>146</v>
      </c>
      <c r="F24" s="196">
        <v>1</v>
      </c>
      <c r="G24" s="196">
        <f>G23*F24</f>
        <v>1</v>
      </c>
      <c r="H24" s="196"/>
      <c r="I24" s="196"/>
      <c r="J24" s="196">
        <v>0</v>
      </c>
      <c r="K24" s="196">
        <f>J24*G24</f>
        <v>0</v>
      </c>
      <c r="L24" s="196"/>
      <c r="M24" s="196"/>
      <c r="N24" s="196">
        <f t="shared" ref="N24:N26" si="1">M24+K24+I24</f>
        <v>0</v>
      </c>
    </row>
    <row r="25" spans="1:14" s="217" customFormat="1">
      <c r="A25" s="41"/>
      <c r="B25" s="328" t="s">
        <v>74</v>
      </c>
      <c r="C25" s="57" t="s">
        <v>201</v>
      </c>
      <c r="D25" s="159" t="s">
        <v>23</v>
      </c>
      <c r="E25" s="129" t="s">
        <v>146</v>
      </c>
      <c r="F25" s="211">
        <v>1</v>
      </c>
      <c r="G25" s="196">
        <v>1</v>
      </c>
      <c r="H25" s="196">
        <v>0</v>
      </c>
      <c r="I25" s="196">
        <f>H25*G25</f>
        <v>0</v>
      </c>
      <c r="J25" s="196"/>
      <c r="K25" s="196"/>
      <c r="L25" s="196"/>
      <c r="M25" s="196"/>
      <c r="N25" s="196">
        <f t="shared" si="1"/>
        <v>0</v>
      </c>
    </row>
    <row r="26" spans="1:14" s="217" customFormat="1" ht="18" customHeight="1">
      <c r="A26" s="41"/>
      <c r="B26" s="328"/>
      <c r="C26" s="57" t="s">
        <v>27</v>
      </c>
      <c r="D26" s="159" t="s">
        <v>2</v>
      </c>
      <c r="E26" s="195" t="s">
        <v>2</v>
      </c>
      <c r="F26" s="196"/>
      <c r="G26" s="196">
        <f>F26*G23</f>
        <v>0</v>
      </c>
      <c r="H26" s="196">
        <v>0</v>
      </c>
      <c r="I26" s="196">
        <f>H26*G26</f>
        <v>0</v>
      </c>
      <c r="J26" s="196"/>
      <c r="K26" s="196"/>
      <c r="L26" s="196"/>
      <c r="M26" s="196"/>
      <c r="N26" s="196">
        <f t="shared" si="1"/>
        <v>0</v>
      </c>
    </row>
    <row r="27" spans="1:14" s="217" customFormat="1" ht="36" customHeight="1">
      <c r="A27" s="41">
        <f>A23+1</f>
        <v>5</v>
      </c>
      <c r="B27" s="328" t="s">
        <v>30</v>
      </c>
      <c r="C27" s="56" t="s">
        <v>463</v>
      </c>
      <c r="D27" s="91" t="s">
        <v>61</v>
      </c>
      <c r="E27" s="517" t="s">
        <v>146</v>
      </c>
      <c r="F27" s="223"/>
      <c r="G27" s="221">
        <f>SUM(G29:G30)</f>
        <v>2</v>
      </c>
      <c r="H27" s="196"/>
      <c r="I27" s="196"/>
      <c r="J27" s="196"/>
      <c r="K27" s="196"/>
      <c r="L27" s="196"/>
      <c r="M27" s="196"/>
      <c r="N27" s="196"/>
    </row>
    <row r="28" spans="1:14" s="217" customFormat="1" ht="18" customHeight="1">
      <c r="A28" s="41"/>
      <c r="B28" s="328"/>
      <c r="C28" s="57" t="s">
        <v>8</v>
      </c>
      <c r="D28" s="39" t="str">
        <f>D27</f>
        <v>kompl</v>
      </c>
      <c r="E28" s="129" t="s">
        <v>146</v>
      </c>
      <c r="F28" s="196">
        <v>1</v>
      </c>
      <c r="G28" s="196">
        <f>G27*F28</f>
        <v>2</v>
      </c>
      <c r="H28" s="196"/>
      <c r="I28" s="196"/>
      <c r="J28" s="196">
        <v>0</v>
      </c>
      <c r="K28" s="196">
        <f>J28*G28</f>
        <v>0</v>
      </c>
      <c r="L28" s="196"/>
      <c r="M28" s="196"/>
      <c r="N28" s="196">
        <f t="shared" ref="N28:N31" si="2">M28+K28+I28</f>
        <v>0</v>
      </c>
    </row>
    <row r="29" spans="1:14" s="217" customFormat="1" ht="36" customHeight="1">
      <c r="A29" s="41"/>
      <c r="B29" s="328" t="s">
        <v>74</v>
      </c>
      <c r="C29" s="57" t="s">
        <v>465</v>
      </c>
      <c r="D29" s="159" t="s">
        <v>23</v>
      </c>
      <c r="E29" s="129" t="s">
        <v>146</v>
      </c>
      <c r="F29" s="211">
        <v>1</v>
      </c>
      <c r="G29" s="196">
        <v>1</v>
      </c>
      <c r="H29" s="196">
        <v>0</v>
      </c>
      <c r="I29" s="196">
        <f>H29*G29</f>
        <v>0</v>
      </c>
      <c r="J29" s="196"/>
      <c r="K29" s="196"/>
      <c r="L29" s="196"/>
      <c r="M29" s="196"/>
      <c r="N29" s="196">
        <f t="shared" si="2"/>
        <v>0</v>
      </c>
    </row>
    <row r="30" spans="1:14" s="217" customFormat="1" ht="36" customHeight="1">
      <c r="A30" s="41"/>
      <c r="B30" s="328" t="s">
        <v>74</v>
      </c>
      <c r="C30" s="57" t="s">
        <v>464</v>
      </c>
      <c r="D30" s="159" t="s">
        <v>23</v>
      </c>
      <c r="E30" s="129" t="s">
        <v>146</v>
      </c>
      <c r="F30" s="211">
        <v>1</v>
      </c>
      <c r="G30" s="196">
        <v>1</v>
      </c>
      <c r="H30" s="196">
        <v>0</v>
      </c>
      <c r="I30" s="196">
        <f>H30*G30</f>
        <v>0</v>
      </c>
      <c r="J30" s="196"/>
      <c r="K30" s="196"/>
      <c r="L30" s="196"/>
      <c r="M30" s="196"/>
      <c r="N30" s="196">
        <f t="shared" ref="N30" si="3">M30+K30+I30</f>
        <v>0</v>
      </c>
    </row>
    <row r="31" spans="1:14" s="217" customFormat="1" ht="18" customHeight="1">
      <c r="A31" s="41"/>
      <c r="B31" s="328"/>
      <c r="C31" s="57" t="s">
        <v>27</v>
      </c>
      <c r="D31" s="159" t="s">
        <v>2</v>
      </c>
      <c r="E31" s="195" t="s">
        <v>2</v>
      </c>
      <c r="F31" s="196"/>
      <c r="G31" s="196">
        <f>F31*G27</f>
        <v>0</v>
      </c>
      <c r="H31" s="196">
        <v>0</v>
      </c>
      <c r="I31" s="196">
        <f>H31*G31</f>
        <v>0</v>
      </c>
      <c r="J31" s="196"/>
      <c r="K31" s="196"/>
      <c r="L31" s="196"/>
      <c r="M31" s="196"/>
      <c r="N31" s="196">
        <f t="shared" si="2"/>
        <v>0</v>
      </c>
    </row>
    <row r="32" spans="1:14" s="217" customFormat="1" ht="20.25" customHeight="1">
      <c r="A32" s="41">
        <f>A27+1</f>
        <v>6</v>
      </c>
      <c r="B32" s="328" t="s">
        <v>81</v>
      </c>
      <c r="C32" s="56" t="s">
        <v>54</v>
      </c>
      <c r="D32" s="166" t="s">
        <v>7</v>
      </c>
      <c r="E32" s="756" t="s">
        <v>143</v>
      </c>
      <c r="F32" s="223"/>
      <c r="G32" s="221">
        <v>2</v>
      </c>
      <c r="H32" s="196"/>
      <c r="I32" s="196"/>
      <c r="J32" s="196"/>
      <c r="K32" s="196"/>
      <c r="L32" s="196"/>
      <c r="M32" s="196"/>
      <c r="N32" s="196"/>
    </row>
    <row r="33" spans="1:17" s="217" customFormat="1" ht="18" customHeight="1">
      <c r="A33" s="41"/>
      <c r="B33" s="328"/>
      <c r="C33" s="57" t="s">
        <v>8</v>
      </c>
      <c r="D33" s="39" t="str">
        <f>D32</f>
        <v>cali</v>
      </c>
      <c r="E33" s="303" t="s">
        <v>143</v>
      </c>
      <c r="F33" s="196">
        <v>1</v>
      </c>
      <c r="G33" s="196">
        <f>G32*F33</f>
        <v>2</v>
      </c>
      <c r="H33" s="196"/>
      <c r="I33" s="196"/>
      <c r="J33" s="196">
        <v>0</v>
      </c>
      <c r="K33" s="196">
        <f>J33*G33</f>
        <v>0</v>
      </c>
      <c r="L33" s="196"/>
      <c r="M33" s="196"/>
      <c r="N33" s="196">
        <f>M33+K33+I33</f>
        <v>0</v>
      </c>
    </row>
    <row r="34" spans="1:17" s="217" customFormat="1" ht="18" customHeight="1">
      <c r="A34" s="41"/>
      <c r="B34" s="328" t="s">
        <v>17</v>
      </c>
      <c r="C34" s="113" t="s">
        <v>468</v>
      </c>
      <c r="D34" s="159" t="s">
        <v>7</v>
      </c>
      <c r="E34" s="303" t="s">
        <v>143</v>
      </c>
      <c r="F34" s="211">
        <v>1</v>
      </c>
      <c r="G34" s="196">
        <f>F34*G32</f>
        <v>2</v>
      </c>
      <c r="H34" s="196">
        <v>0</v>
      </c>
      <c r="I34" s="196">
        <f>H34*G34</f>
        <v>0</v>
      </c>
      <c r="J34" s="196"/>
      <c r="K34" s="196"/>
      <c r="L34" s="196"/>
      <c r="M34" s="196"/>
      <c r="N34" s="196">
        <f>M34+K34+I34</f>
        <v>0</v>
      </c>
    </row>
    <row r="35" spans="1:17" s="217" customFormat="1" ht="18" customHeight="1">
      <c r="A35" s="41"/>
      <c r="B35" s="328"/>
      <c r="C35" s="57" t="s">
        <v>27</v>
      </c>
      <c r="D35" s="159" t="s">
        <v>2</v>
      </c>
      <c r="E35" s="195" t="s">
        <v>2</v>
      </c>
      <c r="F35" s="196">
        <v>0.11</v>
      </c>
      <c r="G35" s="196">
        <f>F35*G32</f>
        <v>0.22</v>
      </c>
      <c r="H35" s="196">
        <v>0</v>
      </c>
      <c r="I35" s="196">
        <f>H35*G35</f>
        <v>0</v>
      </c>
      <c r="J35" s="196"/>
      <c r="K35" s="196"/>
      <c r="L35" s="196"/>
      <c r="M35" s="196"/>
      <c r="N35" s="196">
        <f>M35+K35+I35</f>
        <v>0</v>
      </c>
    </row>
    <row r="36" spans="1:17" s="217" customFormat="1" ht="20.25" customHeight="1">
      <c r="A36" s="41">
        <f>A32+1</f>
        <v>7</v>
      </c>
      <c r="B36" s="328" t="s">
        <v>98</v>
      </c>
      <c r="C36" s="56" t="s">
        <v>99</v>
      </c>
      <c r="D36" s="166" t="s">
        <v>7</v>
      </c>
      <c r="E36" s="756" t="s">
        <v>143</v>
      </c>
      <c r="F36" s="223"/>
      <c r="G36" s="221">
        <v>2</v>
      </c>
      <c r="H36" s="196"/>
      <c r="I36" s="196"/>
      <c r="J36" s="196"/>
      <c r="K36" s="196"/>
      <c r="L36" s="196"/>
      <c r="M36" s="196"/>
      <c r="N36" s="196"/>
    </row>
    <row r="37" spans="1:17" s="217" customFormat="1" ht="18" customHeight="1">
      <c r="A37" s="41"/>
      <c r="B37" s="328"/>
      <c r="C37" s="57" t="s">
        <v>8</v>
      </c>
      <c r="D37" s="39" t="str">
        <f>D36</f>
        <v>cali</v>
      </c>
      <c r="E37" s="130" t="str">
        <f>E36</f>
        <v>Unit</v>
      </c>
      <c r="F37" s="219">
        <v>1</v>
      </c>
      <c r="G37" s="196">
        <f>G36*F37</f>
        <v>2</v>
      </c>
      <c r="H37" s="196"/>
      <c r="I37" s="196"/>
      <c r="J37" s="196">
        <v>0</v>
      </c>
      <c r="K37" s="196">
        <f>J37*G37</f>
        <v>0</v>
      </c>
      <c r="L37" s="196"/>
      <c r="M37" s="196"/>
      <c r="N37" s="196">
        <f>M37+K37+I37</f>
        <v>0</v>
      </c>
    </row>
    <row r="38" spans="1:17" s="217" customFormat="1" ht="18" customHeight="1">
      <c r="A38" s="41"/>
      <c r="B38" s="328" t="s">
        <v>101</v>
      </c>
      <c r="C38" s="113" t="s">
        <v>100</v>
      </c>
      <c r="D38" s="159" t="s">
        <v>7</v>
      </c>
      <c r="E38" s="303" t="s">
        <v>143</v>
      </c>
      <c r="F38" s="211">
        <v>1</v>
      </c>
      <c r="G38" s="196">
        <f>F38*G36</f>
        <v>2</v>
      </c>
      <c r="H38" s="196">
        <v>0</v>
      </c>
      <c r="I38" s="196">
        <f>H38*G38</f>
        <v>0</v>
      </c>
      <c r="J38" s="196"/>
      <c r="K38" s="196"/>
      <c r="L38" s="196"/>
      <c r="M38" s="196"/>
      <c r="N38" s="196">
        <f>M38+K38+I38</f>
        <v>0</v>
      </c>
    </row>
    <row r="39" spans="1:17" s="217" customFormat="1" ht="18" customHeight="1">
      <c r="A39" s="41"/>
      <c r="B39" s="328"/>
      <c r="C39" s="57" t="s">
        <v>27</v>
      </c>
      <c r="D39" s="159" t="s">
        <v>2</v>
      </c>
      <c r="E39" s="195" t="s">
        <v>2</v>
      </c>
      <c r="F39" s="196"/>
      <c r="G39" s="196">
        <f>F39*G36</f>
        <v>0</v>
      </c>
      <c r="H39" s="196">
        <v>0</v>
      </c>
      <c r="I39" s="196">
        <f>H39*G39</f>
        <v>0</v>
      </c>
      <c r="J39" s="196"/>
      <c r="K39" s="196"/>
      <c r="L39" s="196"/>
      <c r="M39" s="196"/>
      <c r="N39" s="196">
        <f>M39+K39+I39</f>
        <v>0</v>
      </c>
    </row>
    <row r="40" spans="1:17" s="217" customFormat="1" ht="11.25" customHeight="1">
      <c r="A40" s="41"/>
      <c r="B40" s="328"/>
      <c r="C40" s="56"/>
      <c r="D40" s="91"/>
      <c r="E40" s="129"/>
      <c r="F40" s="129"/>
      <c r="G40" s="127"/>
      <c r="H40" s="221"/>
      <c r="I40" s="221"/>
      <c r="J40" s="221"/>
      <c r="K40" s="221"/>
      <c r="L40" s="221"/>
      <c r="M40" s="221"/>
      <c r="N40" s="196"/>
    </row>
    <row r="41" spans="1:17" s="17" customFormat="1" ht="18" customHeight="1">
      <c r="A41" s="386"/>
      <c r="B41" s="448"/>
      <c r="C41" s="387" t="s">
        <v>5</v>
      </c>
      <c r="D41" s="387"/>
      <c r="E41" s="412"/>
      <c r="F41" s="388"/>
      <c r="G41" s="388"/>
      <c r="H41" s="388"/>
      <c r="I41" s="389">
        <f>SUM(I11:I40)</f>
        <v>0</v>
      </c>
      <c r="J41" s="389"/>
      <c r="K41" s="389">
        <f>SUM(K11:K40)</f>
        <v>0</v>
      </c>
      <c r="L41" s="389"/>
      <c r="M41" s="389">
        <f>SUM(M11:M40)</f>
        <v>0</v>
      </c>
      <c r="N41" s="389">
        <f>SUM(N11:N40)</f>
        <v>0</v>
      </c>
      <c r="O41" s="144"/>
      <c r="P41" s="22"/>
      <c r="Q41" s="16"/>
    </row>
    <row r="42" spans="1:17" s="217" customFormat="1" ht="36" customHeight="1">
      <c r="A42" s="91"/>
      <c r="B42" s="329"/>
      <c r="C42" s="2" t="s">
        <v>103</v>
      </c>
      <c r="D42" s="116">
        <v>0.03</v>
      </c>
      <c r="E42" s="302"/>
      <c r="F42" s="129"/>
      <c r="G42" s="200"/>
      <c r="H42" s="129"/>
      <c r="I42" s="201"/>
      <c r="J42" s="201"/>
      <c r="K42" s="201"/>
      <c r="L42" s="201"/>
      <c r="M42" s="201"/>
      <c r="N42" s="201">
        <f>I41*D42</f>
        <v>0</v>
      </c>
    </row>
    <row r="43" spans="1:17" s="217" customFormat="1" ht="18" customHeight="1">
      <c r="A43" s="91"/>
      <c r="B43" s="329"/>
      <c r="C43" s="91" t="s">
        <v>5</v>
      </c>
      <c r="D43" s="116"/>
      <c r="E43" s="302"/>
      <c r="F43" s="129"/>
      <c r="G43" s="200"/>
      <c r="H43" s="129"/>
      <c r="I43" s="201"/>
      <c r="J43" s="201"/>
      <c r="K43" s="201"/>
      <c r="L43" s="201"/>
      <c r="M43" s="201"/>
      <c r="N43" s="201">
        <f>SUM(N41:N42)</f>
        <v>0</v>
      </c>
    </row>
    <row r="44" spans="1:17" s="217" customFormat="1" ht="18" customHeight="1">
      <c r="A44" s="41"/>
      <c r="B44" s="328"/>
      <c r="C44" s="41" t="s">
        <v>9</v>
      </c>
      <c r="D44" s="61">
        <v>0.08</v>
      </c>
      <c r="E44" s="200"/>
      <c r="F44" s="129"/>
      <c r="G44" s="200"/>
      <c r="H44" s="196"/>
      <c r="I44" s="196"/>
      <c r="J44" s="196"/>
      <c r="K44" s="196"/>
      <c r="L44" s="196"/>
      <c r="M44" s="196"/>
      <c r="N44" s="196">
        <f>N43*D44</f>
        <v>0</v>
      </c>
    </row>
    <row r="45" spans="1:17" s="217" customFormat="1" ht="18" customHeight="1">
      <c r="A45" s="41"/>
      <c r="B45" s="328"/>
      <c r="C45" s="91" t="s">
        <v>5</v>
      </c>
      <c r="D45" s="41"/>
      <c r="E45" s="129"/>
      <c r="F45" s="129"/>
      <c r="G45" s="129"/>
      <c r="H45" s="196"/>
      <c r="I45" s="196"/>
      <c r="J45" s="196"/>
      <c r="K45" s="196"/>
      <c r="L45" s="196"/>
      <c r="M45" s="196"/>
      <c r="N45" s="196">
        <f>SUM(N43:N44)</f>
        <v>0</v>
      </c>
    </row>
    <row r="46" spans="1:17" s="217" customFormat="1" ht="18" customHeight="1">
      <c r="A46" s="41"/>
      <c r="B46" s="328"/>
      <c r="C46" s="41" t="s">
        <v>6</v>
      </c>
      <c r="D46" s="61">
        <v>0.08</v>
      </c>
      <c r="E46" s="200"/>
      <c r="F46" s="129"/>
      <c r="G46" s="200"/>
      <c r="H46" s="196"/>
      <c r="I46" s="196"/>
      <c r="J46" s="196"/>
      <c r="K46" s="196"/>
      <c r="L46" s="196"/>
      <c r="M46" s="196"/>
      <c r="N46" s="196">
        <f>N45*D46</f>
        <v>0</v>
      </c>
    </row>
    <row r="47" spans="1:17" s="101" customFormat="1" ht="21" customHeight="1">
      <c r="A47" s="390"/>
      <c r="B47" s="449"/>
      <c r="C47" s="381" t="s">
        <v>5</v>
      </c>
      <c r="D47" s="381"/>
      <c r="E47" s="383"/>
      <c r="F47" s="383"/>
      <c r="G47" s="383"/>
      <c r="H47" s="382"/>
      <c r="I47" s="384"/>
      <c r="J47" s="384"/>
      <c r="K47" s="384"/>
      <c r="L47" s="384"/>
      <c r="M47" s="384"/>
      <c r="N47" s="384">
        <f>SUM(N45:N46)</f>
        <v>0</v>
      </c>
      <c r="O47" s="146"/>
    </row>
    <row r="48" spans="1:17" s="217" customFormat="1" ht="18" customHeight="1">
      <c r="A48" s="147"/>
      <c r="B48" s="450"/>
      <c r="C48" s="102"/>
      <c r="D48" s="102"/>
      <c r="E48" s="42"/>
      <c r="F48" s="178"/>
      <c r="G48" s="178"/>
      <c r="H48" s="233"/>
      <c r="I48" s="233"/>
      <c r="J48" s="233"/>
      <c r="K48" s="233"/>
      <c r="L48" s="233"/>
      <c r="M48" s="233"/>
      <c r="N48" s="231"/>
    </row>
    <row r="49" spans="1:16" s="217" customFormat="1" ht="18" customHeight="1">
      <c r="A49" s="147"/>
      <c r="B49" s="450"/>
      <c r="C49" s="102"/>
      <c r="D49" s="102"/>
      <c r="E49" s="42"/>
      <c r="F49" s="102"/>
      <c r="G49" s="102"/>
      <c r="H49" s="109"/>
      <c r="I49" s="109"/>
      <c r="J49" s="109"/>
      <c r="K49" s="109"/>
      <c r="L49" s="109"/>
      <c r="M49" s="109"/>
      <c r="N49" s="60"/>
    </row>
    <row r="50" spans="1:16" s="37" customFormat="1" ht="18" customHeight="1">
      <c r="A50" s="31"/>
      <c r="B50" s="356"/>
      <c r="C50" s="189"/>
      <c r="E50" s="304"/>
      <c r="F50" s="191"/>
      <c r="G50" s="132"/>
      <c r="H50" s="132"/>
      <c r="I50" s="132"/>
      <c r="J50" s="191"/>
      <c r="K50" s="191"/>
      <c r="L50" s="191"/>
      <c r="M50" s="191"/>
      <c r="N50" s="226"/>
      <c r="P50" s="31"/>
    </row>
    <row r="51" spans="1:16">
      <c r="H51" s="110"/>
      <c r="I51" s="110"/>
      <c r="K51" s="110"/>
      <c r="M51" s="110"/>
      <c r="N51" s="92"/>
    </row>
    <row r="52" spans="1:16">
      <c r="A52" s="65"/>
      <c r="B52" s="452"/>
      <c r="C52" s="66"/>
      <c r="D52" s="66"/>
      <c r="E52" s="305"/>
      <c r="F52" s="65"/>
      <c r="G52" s="62"/>
      <c r="H52" s="908"/>
      <c r="I52" s="908"/>
      <c r="J52" s="908"/>
      <c r="K52" s="111"/>
      <c r="L52" s="111"/>
      <c r="M52" s="111"/>
      <c r="N52" s="112"/>
    </row>
    <row r="53" spans="1:16">
      <c r="H53" s="110"/>
      <c r="I53" s="110"/>
      <c r="K53" s="110"/>
      <c r="M53" s="110"/>
      <c r="N53" s="92"/>
    </row>
    <row r="54" spans="1:16">
      <c r="H54" s="110"/>
      <c r="I54" s="110"/>
      <c r="K54" s="110"/>
      <c r="M54" s="110"/>
      <c r="N54" s="92"/>
    </row>
    <row r="55" spans="1:16">
      <c r="H55" s="110"/>
      <c r="I55" s="110"/>
      <c r="K55" s="110"/>
      <c r="M55" s="110"/>
      <c r="N55" s="92"/>
    </row>
    <row r="56" spans="1:16">
      <c r="H56" s="110"/>
      <c r="I56" s="110"/>
      <c r="K56" s="110"/>
      <c r="M56" s="110"/>
      <c r="N56" s="92"/>
    </row>
    <row r="57" spans="1:16">
      <c r="H57" s="110"/>
      <c r="I57" s="110"/>
      <c r="K57" s="110"/>
      <c r="M57" s="110"/>
      <c r="N57" s="92"/>
    </row>
    <row r="58" spans="1:16">
      <c r="H58" s="110"/>
      <c r="I58" s="110"/>
      <c r="K58" s="110"/>
      <c r="M58" s="110"/>
      <c r="N58" s="92"/>
    </row>
    <row r="59" spans="1:16">
      <c r="H59" s="110"/>
      <c r="I59" s="110"/>
      <c r="K59" s="110"/>
      <c r="M59" s="110"/>
      <c r="N59" s="92"/>
    </row>
    <row r="60" spans="1:16">
      <c r="H60" s="110"/>
      <c r="I60" s="110"/>
      <c r="K60" s="110"/>
      <c r="M60" s="110"/>
      <c r="N60" s="92"/>
    </row>
    <row r="61" spans="1:16">
      <c r="H61" s="110"/>
      <c r="I61" s="110"/>
      <c r="K61" s="110"/>
      <c r="M61" s="110"/>
      <c r="N61" s="92"/>
    </row>
    <row r="62" spans="1:16">
      <c r="H62" s="110"/>
      <c r="I62" s="110"/>
      <c r="K62" s="110"/>
      <c r="M62" s="110"/>
      <c r="N62" s="92"/>
    </row>
    <row r="63" spans="1:16">
      <c r="H63" s="110"/>
      <c r="I63" s="110"/>
      <c r="K63" s="110"/>
      <c r="M63" s="110"/>
      <c r="N63" s="92"/>
    </row>
    <row r="64" spans="1:16">
      <c r="H64" s="110"/>
      <c r="I64" s="110"/>
      <c r="K64" s="110"/>
      <c r="M64" s="110"/>
      <c r="N64" s="92"/>
    </row>
    <row r="65" spans="8:14">
      <c r="H65" s="110"/>
      <c r="I65" s="110"/>
      <c r="K65" s="110"/>
      <c r="M65" s="110"/>
      <c r="N65" s="92"/>
    </row>
    <row r="66" spans="8:14">
      <c r="H66" s="110"/>
      <c r="I66" s="110"/>
      <c r="K66" s="110"/>
      <c r="M66" s="110"/>
      <c r="N66" s="92"/>
    </row>
    <row r="67" spans="8:14">
      <c r="H67" s="110"/>
      <c r="I67" s="110"/>
      <c r="K67" s="110"/>
      <c r="M67" s="110"/>
      <c r="N67" s="92"/>
    </row>
    <row r="68" spans="8:14">
      <c r="H68" s="110"/>
      <c r="I68" s="110"/>
      <c r="K68" s="110"/>
      <c r="M68" s="110"/>
      <c r="N68" s="92"/>
    </row>
    <row r="69" spans="8:14">
      <c r="H69" s="110"/>
      <c r="I69" s="110"/>
      <c r="K69" s="110"/>
      <c r="M69" s="110"/>
      <c r="N69" s="92"/>
    </row>
    <row r="70" spans="8:14">
      <c r="H70" s="110"/>
      <c r="I70" s="110"/>
      <c r="K70" s="110"/>
      <c r="M70" s="110"/>
      <c r="N70" s="92"/>
    </row>
    <row r="71" spans="8:14">
      <c r="H71" s="110"/>
      <c r="I71" s="110"/>
      <c r="K71" s="110"/>
      <c r="M71" s="110"/>
      <c r="N71" s="92"/>
    </row>
    <row r="72" spans="8:14">
      <c r="H72" s="110"/>
      <c r="I72" s="110"/>
      <c r="K72" s="110"/>
      <c r="M72" s="110"/>
      <c r="N72" s="92"/>
    </row>
    <row r="73" spans="8:14">
      <c r="H73" s="110"/>
      <c r="I73" s="110"/>
      <c r="K73" s="110"/>
      <c r="M73" s="110"/>
      <c r="N73" s="92"/>
    </row>
    <row r="74" spans="8:14">
      <c r="H74" s="110"/>
      <c r="I74" s="110"/>
      <c r="K74" s="110"/>
      <c r="M74" s="110"/>
      <c r="N74" s="92"/>
    </row>
    <row r="75" spans="8:14">
      <c r="H75" s="110"/>
      <c r="I75" s="110"/>
      <c r="K75" s="110"/>
      <c r="M75" s="110"/>
      <c r="N75" s="92"/>
    </row>
    <row r="76" spans="8:14">
      <c r="H76" s="110"/>
      <c r="I76" s="110"/>
      <c r="K76" s="110"/>
      <c r="M76" s="110"/>
      <c r="N76" s="92"/>
    </row>
    <row r="77" spans="8:14">
      <c r="H77" s="110"/>
      <c r="I77" s="110"/>
      <c r="K77" s="110"/>
      <c r="M77" s="110"/>
      <c r="N77" s="92"/>
    </row>
    <row r="78" spans="8:14">
      <c r="H78" s="110"/>
      <c r="I78" s="110"/>
      <c r="K78" s="110"/>
      <c r="M78" s="110"/>
      <c r="N78" s="92"/>
    </row>
    <row r="79" spans="8:14">
      <c r="H79" s="110"/>
      <c r="I79" s="110"/>
      <c r="K79" s="110"/>
      <c r="M79" s="110"/>
      <c r="N79" s="92"/>
    </row>
    <row r="80" spans="8:14">
      <c r="H80" s="110"/>
      <c r="I80" s="110"/>
      <c r="K80" s="110"/>
      <c r="M80" s="110"/>
      <c r="N80" s="92"/>
    </row>
    <row r="81" spans="8:14">
      <c r="H81" s="110"/>
      <c r="I81" s="110"/>
      <c r="K81" s="110"/>
      <c r="M81" s="110"/>
      <c r="N81" s="92"/>
    </row>
    <row r="82" spans="8:14">
      <c r="H82" s="110"/>
      <c r="I82" s="110"/>
      <c r="K82" s="110"/>
      <c r="M82" s="110"/>
      <c r="N82" s="92"/>
    </row>
    <row r="83" spans="8:14">
      <c r="H83" s="110"/>
      <c r="I83" s="110"/>
      <c r="K83" s="110"/>
      <c r="M83" s="110"/>
      <c r="N83" s="92"/>
    </row>
    <row r="84" spans="8:14">
      <c r="H84" s="110"/>
      <c r="I84" s="110"/>
      <c r="K84" s="110"/>
      <c r="M84" s="110"/>
      <c r="N84" s="92"/>
    </row>
    <row r="85" spans="8:14">
      <c r="H85" s="110"/>
      <c r="I85" s="110"/>
      <c r="K85" s="110"/>
      <c r="M85" s="110"/>
      <c r="N85" s="92"/>
    </row>
    <row r="86" spans="8:14">
      <c r="H86" s="110"/>
      <c r="I86" s="110"/>
      <c r="K86" s="110"/>
      <c r="M86" s="110"/>
      <c r="N86" s="92"/>
    </row>
    <row r="87" spans="8:14">
      <c r="H87" s="110"/>
      <c r="I87" s="110"/>
      <c r="K87" s="110"/>
      <c r="M87" s="110"/>
      <c r="N87" s="92"/>
    </row>
    <row r="88" spans="8:14">
      <c r="H88" s="110"/>
      <c r="I88" s="110"/>
      <c r="K88" s="110"/>
      <c r="M88" s="110"/>
      <c r="N88" s="92"/>
    </row>
    <row r="89" spans="8:14">
      <c r="H89" s="110"/>
      <c r="I89" s="110"/>
      <c r="K89" s="110"/>
      <c r="M89" s="110"/>
      <c r="N89" s="92"/>
    </row>
    <row r="90" spans="8:14">
      <c r="H90" s="110"/>
      <c r="I90" s="110"/>
      <c r="K90" s="110"/>
      <c r="M90" s="110"/>
      <c r="N90" s="92"/>
    </row>
    <row r="91" spans="8:14">
      <c r="H91" s="110"/>
      <c r="I91" s="110"/>
      <c r="K91" s="110"/>
      <c r="M91" s="110"/>
      <c r="N91" s="92"/>
    </row>
    <row r="92" spans="8:14">
      <c r="H92" s="110"/>
      <c r="I92" s="110"/>
      <c r="K92" s="110"/>
      <c r="M92" s="110"/>
      <c r="N92" s="92"/>
    </row>
    <row r="93" spans="8:14">
      <c r="H93" s="110"/>
      <c r="I93" s="110"/>
      <c r="K93" s="110"/>
      <c r="M93" s="110"/>
      <c r="N93" s="92"/>
    </row>
    <row r="94" spans="8:14">
      <c r="H94" s="110"/>
      <c r="I94" s="110"/>
      <c r="K94" s="110"/>
      <c r="M94" s="110"/>
      <c r="N94" s="92"/>
    </row>
    <row r="95" spans="8:14">
      <c r="H95" s="110"/>
      <c r="I95" s="110"/>
      <c r="K95" s="110"/>
      <c r="M95" s="110"/>
      <c r="N95" s="92"/>
    </row>
    <row r="137" spans="1:1">
      <c r="A137" s="58"/>
    </row>
    <row r="138" spans="1:1">
      <c r="A138" s="58"/>
    </row>
    <row r="139" spans="1:1">
      <c r="A139" s="58"/>
    </row>
    <row r="140" spans="1:1">
      <c r="A140" s="58"/>
    </row>
    <row r="141" spans="1:1">
      <c r="A141" s="58"/>
    </row>
    <row r="142" spans="1:1">
      <c r="A142" s="58"/>
    </row>
    <row r="143" spans="1:1">
      <c r="A143" s="58"/>
    </row>
    <row r="144" spans="1:1">
      <c r="A144" s="58"/>
    </row>
    <row r="145" spans="1:1">
      <c r="A145" s="58"/>
    </row>
    <row r="146" spans="1:1">
      <c r="A146" s="58"/>
    </row>
    <row r="147" spans="1:1">
      <c r="A147" s="58"/>
    </row>
    <row r="148" spans="1:1">
      <c r="A148" s="58"/>
    </row>
    <row r="149" spans="1:1">
      <c r="A149" s="58"/>
    </row>
    <row r="150" spans="1:1">
      <c r="A150" s="58"/>
    </row>
    <row r="151" spans="1:1">
      <c r="A151" s="58"/>
    </row>
    <row r="152" spans="1:1">
      <c r="A152" s="58"/>
    </row>
    <row r="153" spans="1:1">
      <c r="A153" s="58"/>
    </row>
    <row r="154" spans="1:1">
      <c r="A154" s="58"/>
    </row>
    <row r="155" spans="1:1">
      <c r="A155" s="58"/>
    </row>
    <row r="156" spans="1:1">
      <c r="A156" s="58"/>
    </row>
    <row r="157" spans="1:1">
      <c r="A157" s="58"/>
    </row>
    <row r="158" spans="1:1">
      <c r="A158" s="58"/>
    </row>
    <row r="159" spans="1:1">
      <c r="A159" s="58"/>
    </row>
    <row r="160" spans="1:1">
      <c r="A160" s="58"/>
    </row>
    <row r="161" spans="1:1">
      <c r="A161" s="58"/>
    </row>
    <row r="162" spans="1:1">
      <c r="A162" s="58"/>
    </row>
    <row r="163" spans="1:1">
      <c r="A163" s="58"/>
    </row>
    <row r="164" spans="1:1">
      <c r="A164" s="58"/>
    </row>
    <row r="165" spans="1:1">
      <c r="A165" s="58"/>
    </row>
    <row r="166" spans="1:1">
      <c r="A166" s="58"/>
    </row>
    <row r="167" spans="1:1">
      <c r="A167" s="58"/>
    </row>
    <row r="168" spans="1:1">
      <c r="A168" s="58"/>
    </row>
    <row r="169" spans="1:1">
      <c r="A169" s="58"/>
    </row>
    <row r="170" spans="1:1">
      <c r="A170" s="58"/>
    </row>
    <row r="171" spans="1:1">
      <c r="A171" s="58"/>
    </row>
    <row r="172" spans="1:1">
      <c r="A172" s="58"/>
    </row>
    <row r="173" spans="1:1">
      <c r="A173" s="58"/>
    </row>
    <row r="174" spans="1:1">
      <c r="A174" s="58"/>
    </row>
    <row r="175" spans="1:1">
      <c r="A175" s="58"/>
    </row>
    <row r="176" spans="1:1">
      <c r="A176" s="58"/>
    </row>
    <row r="177" spans="1:1">
      <c r="A177" s="58"/>
    </row>
    <row r="178" spans="1:1">
      <c r="A178" s="58"/>
    </row>
    <row r="179" spans="1:1">
      <c r="A179" s="58"/>
    </row>
    <row r="180" spans="1:1">
      <c r="A180" s="58"/>
    </row>
    <row r="181" spans="1:1">
      <c r="A181" s="58"/>
    </row>
    <row r="182" spans="1:1">
      <c r="A182" s="58"/>
    </row>
    <row r="183" spans="1:1">
      <c r="A183" s="58"/>
    </row>
    <row r="184" spans="1:1">
      <c r="A184" s="58"/>
    </row>
    <row r="185" spans="1:1">
      <c r="A185" s="58"/>
    </row>
    <row r="186" spans="1:1">
      <c r="A186" s="58"/>
    </row>
    <row r="187" spans="1:1">
      <c r="A187" s="58"/>
    </row>
    <row r="188" spans="1:1">
      <c r="A188" s="58"/>
    </row>
    <row r="189" spans="1:1">
      <c r="A189" s="58"/>
    </row>
    <row r="190" spans="1:1">
      <c r="A190" s="58"/>
    </row>
    <row r="191" spans="1:1">
      <c r="A191" s="58"/>
    </row>
    <row r="192" spans="1:1">
      <c r="A192" s="58"/>
    </row>
    <row r="193" spans="1:1">
      <c r="A193" s="58"/>
    </row>
    <row r="194" spans="1:1">
      <c r="A194" s="58"/>
    </row>
    <row r="195" spans="1:1">
      <c r="A195" s="58"/>
    </row>
    <row r="196" spans="1:1">
      <c r="A196" s="58"/>
    </row>
    <row r="197" spans="1:1">
      <c r="A197" s="58"/>
    </row>
    <row r="198" spans="1:1">
      <c r="A198" s="58"/>
    </row>
    <row r="199" spans="1:1">
      <c r="A199" s="58"/>
    </row>
    <row r="200" spans="1:1">
      <c r="A200" s="58"/>
    </row>
    <row r="201" spans="1:1">
      <c r="A201" s="58"/>
    </row>
    <row r="202" spans="1:1">
      <c r="A202" s="58"/>
    </row>
    <row r="203" spans="1:1">
      <c r="A203" s="58"/>
    </row>
    <row r="204" spans="1:1">
      <c r="A204" s="58"/>
    </row>
    <row r="205" spans="1:1">
      <c r="A205" s="58"/>
    </row>
    <row r="206" spans="1:1">
      <c r="A206" s="58"/>
    </row>
    <row r="207" spans="1:1">
      <c r="A207" s="58"/>
    </row>
    <row r="208" spans="1:1">
      <c r="A208" s="58"/>
    </row>
    <row r="209" spans="1:1">
      <c r="A209" s="58"/>
    </row>
    <row r="210" spans="1:1">
      <c r="A210" s="58"/>
    </row>
    <row r="211" spans="1:1">
      <c r="A211" s="58"/>
    </row>
    <row r="212" spans="1:1">
      <c r="A212" s="58"/>
    </row>
    <row r="213" spans="1:1">
      <c r="A213" s="58"/>
    </row>
    <row r="214" spans="1:1">
      <c r="A214" s="58"/>
    </row>
    <row r="215" spans="1:1">
      <c r="A215" s="58"/>
    </row>
    <row r="216" spans="1:1">
      <c r="A216" s="58"/>
    </row>
    <row r="217" spans="1:1">
      <c r="A217" s="58"/>
    </row>
    <row r="218" spans="1:1">
      <c r="A218" s="58"/>
    </row>
    <row r="219" spans="1:1">
      <c r="A219" s="58"/>
    </row>
    <row r="220" spans="1:1">
      <c r="A220" s="58"/>
    </row>
    <row r="221" spans="1:1">
      <c r="A221" s="58"/>
    </row>
    <row r="222" spans="1:1">
      <c r="A222" s="58"/>
    </row>
    <row r="223" spans="1:1">
      <c r="A223" s="58"/>
    </row>
    <row r="224" spans="1:1">
      <c r="A224" s="58"/>
    </row>
    <row r="225" spans="1:1">
      <c r="A225" s="58"/>
    </row>
    <row r="226" spans="1:1">
      <c r="A226" s="58"/>
    </row>
    <row r="227" spans="1:1">
      <c r="A227" s="58"/>
    </row>
    <row r="228" spans="1:1">
      <c r="A228" s="58"/>
    </row>
    <row r="229" spans="1:1">
      <c r="A229" s="58"/>
    </row>
    <row r="230" spans="1:1">
      <c r="A230" s="58"/>
    </row>
    <row r="231" spans="1:1">
      <c r="A231" s="58"/>
    </row>
    <row r="232" spans="1:1">
      <c r="A232" s="58"/>
    </row>
    <row r="233" spans="1:1">
      <c r="A233" s="58"/>
    </row>
    <row r="234" spans="1:1">
      <c r="A234" s="58"/>
    </row>
    <row r="235" spans="1:1">
      <c r="A235" s="58"/>
    </row>
    <row r="236" spans="1:1">
      <c r="A236" s="58"/>
    </row>
    <row r="237" spans="1:1">
      <c r="A237" s="58"/>
    </row>
    <row r="238" spans="1:1">
      <c r="A238" s="58"/>
    </row>
    <row r="239" spans="1:1">
      <c r="A239" s="58"/>
    </row>
    <row r="240" spans="1:1">
      <c r="A240" s="58"/>
    </row>
    <row r="241" spans="1:1">
      <c r="A241" s="58"/>
    </row>
    <row r="242" spans="1:1">
      <c r="A242" s="58"/>
    </row>
    <row r="243" spans="1:1">
      <c r="A243" s="58"/>
    </row>
    <row r="244" spans="1:1">
      <c r="A244" s="58"/>
    </row>
    <row r="245" spans="1:1">
      <c r="A245" s="58"/>
    </row>
    <row r="246" spans="1:1">
      <c r="A246" s="58"/>
    </row>
    <row r="247" spans="1:1">
      <c r="A247" s="58"/>
    </row>
    <row r="248" spans="1:1">
      <c r="A248" s="58"/>
    </row>
    <row r="249" spans="1:1">
      <c r="A249" s="58"/>
    </row>
    <row r="250" spans="1:1">
      <c r="A250" s="58"/>
    </row>
    <row r="251" spans="1:1">
      <c r="A251" s="58"/>
    </row>
    <row r="252" spans="1:1">
      <c r="A252" s="58"/>
    </row>
    <row r="253" spans="1:1">
      <c r="A253" s="58"/>
    </row>
    <row r="254" spans="1:1">
      <c r="A254" s="58"/>
    </row>
    <row r="255" spans="1:1">
      <c r="A255" s="58"/>
    </row>
    <row r="256" spans="1:1">
      <c r="A256" s="58"/>
    </row>
    <row r="257" spans="1:1">
      <c r="A257" s="58"/>
    </row>
    <row r="258" spans="1:1">
      <c r="A258" s="58"/>
    </row>
    <row r="259" spans="1:1">
      <c r="A259" s="58"/>
    </row>
    <row r="260" spans="1:1">
      <c r="A260" s="58"/>
    </row>
    <row r="261" spans="1:1">
      <c r="A261" s="58"/>
    </row>
    <row r="262" spans="1:1">
      <c r="A262" s="58"/>
    </row>
    <row r="263" spans="1:1">
      <c r="A263" s="58"/>
    </row>
    <row r="264" spans="1:1">
      <c r="A264" s="58"/>
    </row>
    <row r="265" spans="1:1">
      <c r="A265" s="58"/>
    </row>
    <row r="266" spans="1:1">
      <c r="A266" s="58"/>
    </row>
    <row r="267" spans="1:1">
      <c r="A267" s="58"/>
    </row>
    <row r="268" spans="1:1">
      <c r="A268" s="58"/>
    </row>
    <row r="269" spans="1:1">
      <c r="A269" s="58"/>
    </row>
    <row r="270" spans="1:1">
      <c r="A270" s="58"/>
    </row>
    <row r="271" spans="1:1">
      <c r="A271" s="58"/>
    </row>
    <row r="272" spans="1:1">
      <c r="A272" s="58"/>
    </row>
    <row r="273" spans="1:1">
      <c r="A273" s="58"/>
    </row>
    <row r="274" spans="1:1">
      <c r="A274" s="58"/>
    </row>
    <row r="275" spans="1:1">
      <c r="A275" s="58"/>
    </row>
    <row r="276" spans="1:1">
      <c r="A276" s="58"/>
    </row>
    <row r="277" spans="1:1">
      <c r="A277" s="58"/>
    </row>
    <row r="278" spans="1:1">
      <c r="A278" s="58"/>
    </row>
    <row r="279" spans="1:1">
      <c r="A279" s="58"/>
    </row>
    <row r="280" spans="1:1">
      <c r="A280" s="58"/>
    </row>
    <row r="281" spans="1:1">
      <c r="A281" s="58"/>
    </row>
    <row r="282" spans="1:1">
      <c r="A282" s="58"/>
    </row>
    <row r="283" spans="1:1">
      <c r="A283" s="58"/>
    </row>
    <row r="284" spans="1:1">
      <c r="A284" s="58"/>
    </row>
    <row r="285" spans="1:1">
      <c r="A285" s="58"/>
    </row>
    <row r="286" spans="1:1">
      <c r="A286" s="58"/>
    </row>
    <row r="287" spans="1:1">
      <c r="A287" s="58"/>
    </row>
    <row r="288" spans="1:1">
      <c r="A288" s="58"/>
    </row>
    <row r="289" spans="1:1">
      <c r="A289" s="58"/>
    </row>
    <row r="290" spans="1:1">
      <c r="A290" s="58"/>
    </row>
    <row r="291" spans="1:1">
      <c r="A291" s="58"/>
    </row>
    <row r="292" spans="1:1">
      <c r="A292" s="58"/>
    </row>
    <row r="293" spans="1:1">
      <c r="A293" s="58"/>
    </row>
    <row r="294" spans="1:1">
      <c r="A294" s="58"/>
    </row>
    <row r="295" spans="1:1">
      <c r="A295" s="58"/>
    </row>
    <row r="296" spans="1:1">
      <c r="A296" s="58"/>
    </row>
    <row r="297" spans="1:1">
      <c r="A297" s="58"/>
    </row>
    <row r="298" spans="1:1">
      <c r="A298" s="58"/>
    </row>
    <row r="299" spans="1:1">
      <c r="A299" s="58"/>
    </row>
    <row r="300" spans="1:1">
      <c r="A300" s="58"/>
    </row>
    <row r="301" spans="1:1">
      <c r="A301" s="58"/>
    </row>
    <row r="302" spans="1:1">
      <c r="A302" s="58"/>
    </row>
    <row r="303" spans="1:1">
      <c r="A303" s="58"/>
    </row>
    <row r="304" spans="1:1">
      <c r="A304" s="58"/>
    </row>
    <row r="305" spans="1:1">
      <c r="A305" s="58"/>
    </row>
    <row r="306" spans="1:1">
      <c r="A306" s="58"/>
    </row>
    <row r="307" spans="1:1">
      <c r="A307" s="58"/>
    </row>
    <row r="308" spans="1:1">
      <c r="A308" s="58"/>
    </row>
    <row r="309" spans="1:1">
      <c r="A309" s="58"/>
    </row>
    <row r="310" spans="1:1">
      <c r="A310" s="58"/>
    </row>
    <row r="311" spans="1:1">
      <c r="A311" s="58"/>
    </row>
    <row r="312" spans="1:1">
      <c r="A312" s="58"/>
    </row>
    <row r="313" spans="1:1">
      <c r="A313" s="58"/>
    </row>
    <row r="314" spans="1:1">
      <c r="A314" s="58"/>
    </row>
    <row r="315" spans="1:1">
      <c r="A315" s="58"/>
    </row>
    <row r="316" spans="1:1">
      <c r="A316" s="58"/>
    </row>
    <row r="317" spans="1:1">
      <c r="A317" s="58"/>
    </row>
    <row r="318" spans="1:1">
      <c r="A318" s="58"/>
    </row>
    <row r="319" spans="1:1">
      <c r="A319" s="58"/>
    </row>
    <row r="320" spans="1:1">
      <c r="A320" s="58"/>
    </row>
    <row r="321" spans="1:1">
      <c r="A321" s="58"/>
    </row>
    <row r="322" spans="1:1">
      <c r="A322" s="58"/>
    </row>
    <row r="323" spans="1:1">
      <c r="A323" s="58"/>
    </row>
    <row r="324" spans="1:1">
      <c r="A324" s="58"/>
    </row>
    <row r="325" spans="1:1">
      <c r="A325" s="58"/>
    </row>
    <row r="326" spans="1:1">
      <c r="A326" s="58"/>
    </row>
    <row r="327" spans="1:1">
      <c r="A327" s="58"/>
    </row>
    <row r="328" spans="1:1">
      <c r="A328" s="58"/>
    </row>
    <row r="329" spans="1:1">
      <c r="A329" s="58"/>
    </row>
    <row r="330" spans="1:1">
      <c r="A330" s="58"/>
    </row>
    <row r="331" spans="1:1">
      <c r="A331" s="58"/>
    </row>
    <row r="332" spans="1:1">
      <c r="A332" s="58"/>
    </row>
    <row r="333" spans="1:1">
      <c r="A333" s="58"/>
    </row>
    <row r="334" spans="1:1">
      <c r="A334" s="58"/>
    </row>
    <row r="335" spans="1:1">
      <c r="A335" s="58"/>
    </row>
    <row r="336" spans="1:1">
      <c r="A336" s="58"/>
    </row>
    <row r="337" spans="1:1">
      <c r="A337" s="58"/>
    </row>
    <row r="338" spans="1:1">
      <c r="A338" s="58"/>
    </row>
    <row r="339" spans="1:1">
      <c r="A339" s="58"/>
    </row>
    <row r="340" spans="1:1">
      <c r="A340" s="58"/>
    </row>
    <row r="341" spans="1:1">
      <c r="A341" s="58"/>
    </row>
    <row r="342" spans="1:1">
      <c r="A342" s="58"/>
    </row>
    <row r="343" spans="1:1">
      <c r="A343" s="58"/>
    </row>
    <row r="344" spans="1:1">
      <c r="A344" s="58"/>
    </row>
    <row r="345" spans="1:1">
      <c r="A345" s="58"/>
    </row>
    <row r="346" spans="1:1">
      <c r="A346" s="58"/>
    </row>
    <row r="347" spans="1:1">
      <c r="A347" s="58"/>
    </row>
    <row r="348" spans="1:1">
      <c r="A348" s="58"/>
    </row>
    <row r="349" spans="1:1">
      <c r="A349" s="58"/>
    </row>
    <row r="350" spans="1:1">
      <c r="A350" s="58"/>
    </row>
    <row r="351" spans="1:1">
      <c r="A351" s="58"/>
    </row>
    <row r="352" spans="1:1">
      <c r="A352" s="58"/>
    </row>
    <row r="353" spans="1:1">
      <c r="A353" s="58"/>
    </row>
    <row r="354" spans="1:1">
      <c r="A354" s="58"/>
    </row>
    <row r="355" spans="1:1">
      <c r="A355" s="58"/>
    </row>
    <row r="356" spans="1:1">
      <c r="A356" s="58"/>
    </row>
    <row r="357" spans="1:1">
      <c r="A357" s="58"/>
    </row>
    <row r="358" spans="1:1">
      <c r="A358" s="58"/>
    </row>
    <row r="359" spans="1:1">
      <c r="A359" s="58"/>
    </row>
    <row r="360" spans="1:1">
      <c r="A360" s="58"/>
    </row>
    <row r="361" spans="1:1">
      <c r="A361" s="58"/>
    </row>
    <row r="362" spans="1:1">
      <c r="A362" s="58"/>
    </row>
    <row r="363" spans="1:1">
      <c r="A363" s="58"/>
    </row>
    <row r="364" spans="1:1">
      <c r="A364" s="58"/>
    </row>
    <row r="365" spans="1:1">
      <c r="A365" s="58"/>
    </row>
    <row r="366" spans="1:1">
      <c r="A366" s="58"/>
    </row>
    <row r="367" spans="1:1">
      <c r="A367" s="58"/>
    </row>
    <row r="368" spans="1:1">
      <c r="A368" s="58"/>
    </row>
    <row r="369" spans="1:1">
      <c r="A369" s="58"/>
    </row>
    <row r="370" spans="1:1">
      <c r="A370" s="58"/>
    </row>
    <row r="371" spans="1:1">
      <c r="A371" s="58"/>
    </row>
    <row r="372" spans="1:1">
      <c r="A372" s="58"/>
    </row>
    <row r="373" spans="1:1">
      <c r="A373" s="58"/>
    </row>
    <row r="374" spans="1:1">
      <c r="A374" s="58"/>
    </row>
    <row r="375" spans="1:1">
      <c r="A375" s="58"/>
    </row>
    <row r="376" spans="1:1">
      <c r="A376" s="58"/>
    </row>
    <row r="377" spans="1:1">
      <c r="A377" s="58"/>
    </row>
    <row r="378" spans="1:1">
      <c r="A378" s="58"/>
    </row>
    <row r="379" spans="1:1">
      <c r="A379" s="58"/>
    </row>
    <row r="380" spans="1:1">
      <c r="A380" s="58"/>
    </row>
    <row r="381" spans="1:1">
      <c r="A381" s="58"/>
    </row>
    <row r="382" spans="1:1">
      <c r="A382" s="58"/>
    </row>
    <row r="383" spans="1:1">
      <c r="A383" s="58"/>
    </row>
    <row r="384" spans="1:1">
      <c r="A384" s="58"/>
    </row>
    <row r="385" spans="1:1">
      <c r="A385" s="58"/>
    </row>
    <row r="386" spans="1:1">
      <c r="A386" s="58"/>
    </row>
    <row r="387" spans="1:1">
      <c r="A387" s="58"/>
    </row>
    <row r="388" spans="1:1">
      <c r="A388" s="58"/>
    </row>
    <row r="389" spans="1:1">
      <c r="A389" s="58"/>
    </row>
    <row r="390" spans="1:1">
      <c r="A390" s="58"/>
    </row>
    <row r="391" spans="1:1">
      <c r="A391" s="58"/>
    </row>
    <row r="392" spans="1:1">
      <c r="A392" s="58"/>
    </row>
    <row r="393" spans="1:1">
      <c r="A393" s="58"/>
    </row>
    <row r="394" spans="1:1">
      <c r="A394" s="58"/>
    </row>
    <row r="395" spans="1:1">
      <c r="A395" s="58"/>
    </row>
    <row r="396" spans="1:1">
      <c r="A396" s="58"/>
    </row>
    <row r="397" spans="1:1">
      <c r="A397" s="58"/>
    </row>
    <row r="398" spans="1:1">
      <c r="A398" s="58"/>
    </row>
    <row r="399" spans="1:1">
      <c r="A399" s="58"/>
    </row>
    <row r="400" spans="1:1">
      <c r="A400" s="58"/>
    </row>
    <row r="401" spans="1:1">
      <c r="A401" s="58"/>
    </row>
    <row r="402" spans="1:1">
      <c r="A402" s="58"/>
    </row>
    <row r="403" spans="1:1">
      <c r="A403" s="58"/>
    </row>
    <row r="404" spans="1:1">
      <c r="A404" s="58"/>
    </row>
    <row r="405" spans="1:1">
      <c r="A405" s="58"/>
    </row>
    <row r="406" spans="1:1">
      <c r="A406" s="58"/>
    </row>
    <row r="407" spans="1:1">
      <c r="A407" s="58"/>
    </row>
    <row r="408" spans="1:1">
      <c r="A408" s="58"/>
    </row>
    <row r="409" spans="1:1">
      <c r="A409" s="58"/>
    </row>
    <row r="410" spans="1:1">
      <c r="A410" s="58"/>
    </row>
    <row r="411" spans="1:1">
      <c r="A411" s="58"/>
    </row>
    <row r="412" spans="1:1">
      <c r="A412" s="58"/>
    </row>
    <row r="413" spans="1:1">
      <c r="A413" s="58"/>
    </row>
    <row r="414" spans="1:1">
      <c r="A414" s="58"/>
    </row>
    <row r="415" spans="1:1">
      <c r="A415" s="58"/>
    </row>
    <row r="416" spans="1:1">
      <c r="A416" s="58"/>
    </row>
    <row r="417" spans="1:1">
      <c r="A417" s="58"/>
    </row>
    <row r="418" spans="1:1">
      <c r="A418" s="58"/>
    </row>
    <row r="419" spans="1:1">
      <c r="A419" s="58"/>
    </row>
    <row r="420" spans="1:1">
      <c r="A420" s="58"/>
    </row>
    <row r="421" spans="1:1">
      <c r="A421" s="58"/>
    </row>
    <row r="422" spans="1:1">
      <c r="A422" s="58"/>
    </row>
    <row r="423" spans="1:1">
      <c r="A423" s="58"/>
    </row>
    <row r="424" spans="1:1">
      <c r="A424" s="58"/>
    </row>
    <row r="425" spans="1:1">
      <c r="A425" s="58"/>
    </row>
    <row r="426" spans="1:1">
      <c r="A426" s="58"/>
    </row>
    <row r="427" spans="1:1">
      <c r="A427" s="58"/>
    </row>
    <row r="428" spans="1:1">
      <c r="A428" s="58"/>
    </row>
    <row r="429" spans="1:1">
      <c r="A429" s="58"/>
    </row>
    <row r="430" spans="1:1">
      <c r="A430" s="58"/>
    </row>
    <row r="431" spans="1:1">
      <c r="A431" s="58"/>
    </row>
    <row r="432" spans="1:1">
      <c r="A432" s="58"/>
    </row>
    <row r="433" spans="1:1">
      <c r="A433" s="58"/>
    </row>
    <row r="434" spans="1:1">
      <c r="A434" s="58"/>
    </row>
    <row r="435" spans="1:1">
      <c r="A435" s="58"/>
    </row>
    <row r="436" spans="1:1">
      <c r="A436" s="58"/>
    </row>
    <row r="437" spans="1:1">
      <c r="A437" s="58"/>
    </row>
    <row r="438" spans="1:1">
      <c r="A438" s="58"/>
    </row>
    <row r="439" spans="1:1">
      <c r="A439" s="58"/>
    </row>
    <row r="440" spans="1:1">
      <c r="A440" s="58"/>
    </row>
    <row r="441" spans="1:1">
      <c r="A441" s="58"/>
    </row>
    <row r="442" spans="1:1">
      <c r="A442" s="58"/>
    </row>
    <row r="443" spans="1:1">
      <c r="A443" s="58"/>
    </row>
    <row r="444" spans="1:1">
      <c r="A444" s="58"/>
    </row>
    <row r="445" spans="1:1">
      <c r="A445" s="58"/>
    </row>
    <row r="446" spans="1:1">
      <c r="A446" s="58"/>
    </row>
    <row r="447" spans="1:1">
      <c r="A447" s="58"/>
    </row>
    <row r="448" spans="1:1">
      <c r="A448" s="58"/>
    </row>
    <row r="449" spans="1:1">
      <c r="A449" s="58"/>
    </row>
    <row r="450" spans="1:1">
      <c r="A450" s="58"/>
    </row>
    <row r="451" spans="1:1">
      <c r="A451" s="58"/>
    </row>
    <row r="452" spans="1:1">
      <c r="A452" s="58"/>
    </row>
    <row r="453" spans="1:1">
      <c r="A453" s="58"/>
    </row>
    <row r="454" spans="1:1">
      <c r="A454" s="58"/>
    </row>
    <row r="455" spans="1:1">
      <c r="A455" s="58"/>
    </row>
    <row r="456" spans="1:1">
      <c r="A456" s="58"/>
    </row>
    <row r="457" spans="1:1">
      <c r="A457" s="58"/>
    </row>
    <row r="458" spans="1:1">
      <c r="A458" s="58"/>
    </row>
    <row r="459" spans="1:1">
      <c r="A459" s="58"/>
    </row>
    <row r="460" spans="1:1">
      <c r="A460" s="58"/>
    </row>
    <row r="461" spans="1:1">
      <c r="A461" s="58"/>
    </row>
    <row r="462" spans="1:1">
      <c r="A462" s="58"/>
    </row>
    <row r="463" spans="1:1">
      <c r="A463" s="58"/>
    </row>
    <row r="464" spans="1:1">
      <c r="A464" s="58"/>
    </row>
    <row r="465" spans="1:1">
      <c r="A465" s="58"/>
    </row>
    <row r="466" spans="1:1">
      <c r="A466" s="58"/>
    </row>
    <row r="467" spans="1:1">
      <c r="A467" s="58"/>
    </row>
    <row r="468" spans="1:1">
      <c r="A468" s="58"/>
    </row>
    <row r="469" spans="1:1">
      <c r="A469" s="58"/>
    </row>
    <row r="470" spans="1:1">
      <c r="A470" s="58"/>
    </row>
    <row r="471" spans="1:1">
      <c r="A471" s="58"/>
    </row>
    <row r="472" spans="1:1">
      <c r="A472" s="58"/>
    </row>
    <row r="473" spans="1:1">
      <c r="A473" s="58"/>
    </row>
    <row r="474" spans="1:1">
      <c r="A474" s="58"/>
    </row>
    <row r="475" spans="1:1">
      <c r="A475" s="58"/>
    </row>
    <row r="476" spans="1:1">
      <c r="A476" s="58"/>
    </row>
    <row r="477" spans="1:1">
      <c r="A477" s="58"/>
    </row>
    <row r="478" spans="1:1">
      <c r="A478" s="58"/>
    </row>
    <row r="479" spans="1:1">
      <c r="A479" s="58"/>
    </row>
    <row r="480" spans="1:1">
      <c r="A480" s="58"/>
    </row>
    <row r="481" spans="1:1">
      <c r="A481" s="58"/>
    </row>
    <row r="482" spans="1:1">
      <c r="A482" s="58"/>
    </row>
    <row r="483" spans="1:1">
      <c r="A483" s="58"/>
    </row>
    <row r="484" spans="1:1">
      <c r="A484" s="58"/>
    </row>
    <row r="485" spans="1:1">
      <c r="A485" s="58"/>
    </row>
    <row r="486" spans="1:1">
      <c r="A486" s="58"/>
    </row>
    <row r="487" spans="1:1">
      <c r="A487" s="58"/>
    </row>
    <row r="488" spans="1:1">
      <c r="A488" s="58"/>
    </row>
    <row r="489" spans="1:1">
      <c r="A489" s="58"/>
    </row>
    <row r="490" spans="1:1">
      <c r="A490" s="58"/>
    </row>
    <row r="491" spans="1:1">
      <c r="A491" s="58"/>
    </row>
    <row r="492" spans="1:1">
      <c r="A492" s="58"/>
    </row>
    <row r="493" spans="1:1">
      <c r="A493" s="58"/>
    </row>
    <row r="494" spans="1:1">
      <c r="A494" s="58"/>
    </row>
    <row r="495" spans="1:1">
      <c r="A495" s="58"/>
    </row>
    <row r="496" spans="1:1">
      <c r="A496" s="58"/>
    </row>
    <row r="497" spans="1:1">
      <c r="A497" s="58"/>
    </row>
    <row r="498" spans="1:1">
      <c r="A498" s="58"/>
    </row>
    <row r="499" spans="1:1">
      <c r="A499" s="58"/>
    </row>
    <row r="500" spans="1:1">
      <c r="A500" s="58"/>
    </row>
    <row r="501" spans="1:1">
      <c r="A501" s="58"/>
    </row>
    <row r="502" spans="1:1">
      <c r="A502" s="58"/>
    </row>
    <row r="503" spans="1:1">
      <c r="A503" s="58"/>
    </row>
    <row r="504" spans="1:1">
      <c r="A504" s="58"/>
    </row>
    <row r="505" spans="1:1">
      <c r="A505" s="58"/>
    </row>
    <row r="506" spans="1:1">
      <c r="A506" s="58"/>
    </row>
    <row r="507" spans="1:1">
      <c r="A507" s="58"/>
    </row>
    <row r="508" spans="1:1">
      <c r="A508" s="58"/>
    </row>
    <row r="509" spans="1:1">
      <c r="A509" s="58"/>
    </row>
    <row r="510" spans="1:1">
      <c r="A510" s="58"/>
    </row>
    <row r="511" spans="1:1">
      <c r="A511" s="58"/>
    </row>
    <row r="512" spans="1:1">
      <c r="A512" s="58"/>
    </row>
    <row r="513" spans="1:1">
      <c r="A513" s="58"/>
    </row>
    <row r="514" spans="1:1">
      <c r="A514" s="58"/>
    </row>
    <row r="515" spans="1:1">
      <c r="A515" s="58"/>
    </row>
    <row r="516" spans="1:1">
      <c r="A516" s="58"/>
    </row>
    <row r="517" spans="1:1">
      <c r="A517" s="58"/>
    </row>
    <row r="518" spans="1:1">
      <c r="A518" s="58"/>
    </row>
    <row r="519" spans="1:1">
      <c r="A519" s="58"/>
    </row>
    <row r="520" spans="1:1">
      <c r="A520" s="58"/>
    </row>
    <row r="521" spans="1:1">
      <c r="A521" s="58"/>
    </row>
    <row r="522" spans="1:1">
      <c r="A522" s="58"/>
    </row>
    <row r="523" spans="1:1">
      <c r="A523" s="58"/>
    </row>
    <row r="524" spans="1:1">
      <c r="A524" s="58"/>
    </row>
    <row r="525" spans="1:1">
      <c r="A525" s="58"/>
    </row>
    <row r="526" spans="1:1">
      <c r="A526" s="58"/>
    </row>
    <row r="527" spans="1:1">
      <c r="A527" s="58"/>
    </row>
    <row r="528" spans="1:1">
      <c r="A528" s="58"/>
    </row>
    <row r="529" spans="1:1">
      <c r="A529" s="58"/>
    </row>
    <row r="530" spans="1:1">
      <c r="A530" s="58"/>
    </row>
    <row r="531" spans="1:1">
      <c r="A531" s="58"/>
    </row>
    <row r="532" spans="1:1">
      <c r="A532" s="58"/>
    </row>
    <row r="533" spans="1:1">
      <c r="A533" s="58"/>
    </row>
    <row r="534" spans="1:1">
      <c r="A534" s="58"/>
    </row>
    <row r="535" spans="1:1">
      <c r="A535" s="58"/>
    </row>
    <row r="536" spans="1:1">
      <c r="A536" s="58"/>
    </row>
    <row r="537" spans="1:1">
      <c r="A537" s="58"/>
    </row>
    <row r="538" spans="1:1">
      <c r="A538" s="58"/>
    </row>
    <row r="539" spans="1:1">
      <c r="A539" s="58"/>
    </row>
    <row r="540" spans="1:1">
      <c r="A540" s="58"/>
    </row>
    <row r="541" spans="1:1">
      <c r="A541" s="58"/>
    </row>
    <row r="542" spans="1:1">
      <c r="A542" s="58"/>
    </row>
    <row r="543" spans="1:1">
      <c r="A543" s="58"/>
    </row>
    <row r="544" spans="1:1">
      <c r="A544" s="58"/>
    </row>
    <row r="545" spans="1:1">
      <c r="A545" s="58"/>
    </row>
    <row r="546" spans="1:1">
      <c r="A546" s="58"/>
    </row>
    <row r="547" spans="1:1">
      <c r="A547" s="58"/>
    </row>
    <row r="548" spans="1:1">
      <c r="A548" s="58"/>
    </row>
    <row r="549" spans="1:1">
      <c r="A549" s="58"/>
    </row>
    <row r="550" spans="1:1">
      <c r="A550" s="58"/>
    </row>
    <row r="551" spans="1:1">
      <c r="A551" s="58"/>
    </row>
    <row r="552" spans="1:1">
      <c r="A552" s="58"/>
    </row>
    <row r="553" spans="1:1">
      <c r="A553" s="58"/>
    </row>
    <row r="554" spans="1:1">
      <c r="A554" s="58"/>
    </row>
    <row r="555" spans="1:1">
      <c r="A555" s="58"/>
    </row>
    <row r="556" spans="1:1">
      <c r="A556" s="58"/>
    </row>
    <row r="557" spans="1:1">
      <c r="A557" s="58"/>
    </row>
    <row r="558" spans="1:1">
      <c r="A558" s="58"/>
    </row>
    <row r="559" spans="1:1">
      <c r="A559" s="58"/>
    </row>
    <row r="560" spans="1:1">
      <c r="A560" s="58"/>
    </row>
    <row r="561" spans="1:1">
      <c r="A561" s="58"/>
    </row>
    <row r="562" spans="1:1">
      <c r="A562" s="58"/>
    </row>
    <row r="563" spans="1:1">
      <c r="A563" s="58"/>
    </row>
    <row r="564" spans="1:1">
      <c r="A564" s="58"/>
    </row>
    <row r="565" spans="1:1">
      <c r="A565" s="58"/>
    </row>
  </sheetData>
  <mergeCells count="18">
    <mergeCell ref="L7:M7"/>
    <mergeCell ref="N7:N8"/>
    <mergeCell ref="H52:J52"/>
    <mergeCell ref="A7:A8"/>
    <mergeCell ref="B7:B8"/>
    <mergeCell ref="C7:C8"/>
    <mergeCell ref="D7:D8"/>
    <mergeCell ref="F7:F8"/>
    <mergeCell ref="G7:G8"/>
    <mergeCell ref="H7:I7"/>
    <mergeCell ref="J7:K7"/>
    <mergeCell ref="E7:E8"/>
    <mergeCell ref="A1:C1"/>
    <mergeCell ref="F1:M1"/>
    <mergeCell ref="A3:C3"/>
    <mergeCell ref="A5:C5"/>
    <mergeCell ref="F3:M3"/>
    <mergeCell ref="F5:M5"/>
  </mergeCells>
  <pageMargins left="0" right="0" top="0.5" bottom="0.75" header="0.3" footer="0.3"/>
  <pageSetup scale="58" orientation="landscape" r:id="rId1"/>
  <headerFooter>
    <oddFooter>Page &amp;P of &amp;N</oddFooter>
  </headerFooter>
  <ignoredErrors>
    <ignoredError sqref="B57:C128 B10:C12 B23:C24 F64:N128 F10:F12 F57:F63 B14:C16 B19:C20 B18 B26:C26 B25 B32:C33 D57:D128 D10:D12 F15:F16 D14:D16 B13 F23:F24 D23:D24 D26 F32:F33 D32:D33 D45:D48 B17 B38:C48 F38 D38:D43 B35:C37 F34:F36 D34:D36 F25 D25 B21:C22 F21 D21:D22 F17 D17:D20 F13 D13 B34 F19:F20 F40:F48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0"/>
  <sheetViews>
    <sheetView tabSelected="1" view="pageBreakPreview" topLeftCell="A16" zoomScale="90" zoomScaleNormal="100" zoomScaleSheetLayoutView="90" workbookViewId="0">
      <selection activeCell="C26" sqref="C26"/>
    </sheetView>
  </sheetViews>
  <sheetFormatPr defaultRowHeight="16.2"/>
  <cols>
    <col min="1" max="1" width="3.6640625" style="158" customWidth="1"/>
    <col min="2" max="2" width="12.6640625" style="594" hidden="1" customWidth="1"/>
    <col min="3" max="3" width="65.44140625" style="158" customWidth="1"/>
    <col min="4" max="4" width="8.6640625" style="158" customWidth="1"/>
    <col min="5" max="5" width="8.6640625" style="217" customWidth="1"/>
    <col min="6" max="7" width="8.6640625" style="158" customWidth="1"/>
    <col min="8" max="13" width="12.6640625" style="158" customWidth="1"/>
    <col min="14" max="14" width="14.6640625" style="158" customWidth="1"/>
    <col min="15" max="15" width="14.6640625" customWidth="1"/>
  </cols>
  <sheetData>
    <row r="1" spans="1:17" s="500" customFormat="1" ht="48" customHeight="1">
      <c r="A1" s="902" t="str">
        <f>თავფურცელ!A8</f>
        <v>ქ.თელავში, აღმაშენებლის გამზ. #15ა - ში მდებარე ბენზინგასამართი სადგურის საოფისე შენობის რეკონსტრუქცია</v>
      </c>
      <c r="B1" s="902"/>
      <c r="C1" s="902"/>
      <c r="E1" s="501"/>
      <c r="F1" s="891" t="str">
        <f>თავფურცელ!A9</f>
        <v>Petrol Station office building renovation, located at Agmashenebeli ave. # 15a., Telavi city, Georgia</v>
      </c>
      <c r="G1" s="891"/>
      <c r="H1" s="891"/>
      <c r="I1" s="891"/>
      <c r="J1" s="891"/>
      <c r="K1" s="891"/>
      <c r="L1" s="891"/>
      <c r="M1" s="891"/>
      <c r="N1" s="502"/>
    </row>
    <row r="2" spans="1:17" s="494" customFormat="1" ht="4.95" customHeight="1">
      <c r="A2" s="492"/>
      <c r="B2" s="493"/>
      <c r="E2" s="495"/>
    </row>
    <row r="3" spans="1:17" s="490" customFormat="1" ht="17.399999999999999" customHeight="1">
      <c r="A3" s="892" t="s">
        <v>97</v>
      </c>
      <c r="B3" s="892"/>
      <c r="C3" s="892"/>
      <c r="D3" s="504"/>
      <c r="E3" s="491"/>
      <c r="F3" s="893" t="s">
        <v>155</v>
      </c>
      <c r="G3" s="893"/>
      <c r="H3" s="893"/>
      <c r="I3" s="893"/>
      <c r="J3" s="893"/>
      <c r="K3" s="893"/>
      <c r="L3" s="893"/>
      <c r="M3" s="893"/>
      <c r="N3" s="504"/>
      <c r="O3" s="494"/>
      <c r="P3" s="504"/>
      <c r="Q3" s="504"/>
    </row>
    <row r="4" spans="1:17" s="494" customFormat="1" ht="4.95" customHeight="1">
      <c r="A4" s="492"/>
      <c r="B4" s="493"/>
      <c r="E4" s="495"/>
    </row>
    <row r="5" spans="1:17" s="496" customFormat="1" ht="17.399999999999999" customHeight="1">
      <c r="A5" s="892" t="s">
        <v>18</v>
      </c>
      <c r="B5" s="892"/>
      <c r="C5" s="892"/>
      <c r="D5" s="506"/>
      <c r="E5" s="497"/>
      <c r="F5" s="893" t="s">
        <v>104</v>
      </c>
      <c r="G5" s="893"/>
      <c r="H5" s="893"/>
      <c r="I5" s="893"/>
      <c r="J5" s="893"/>
      <c r="K5" s="893"/>
      <c r="L5" s="893"/>
      <c r="M5" s="893"/>
      <c r="N5" s="506"/>
      <c r="O5" s="494"/>
      <c r="P5" s="506"/>
      <c r="Q5" s="506"/>
    </row>
    <row r="6" spans="1:17" s="142" customFormat="1" ht="17.399999999999999" customHeight="1" thickBot="1">
      <c r="A6" s="93"/>
      <c r="B6" s="588"/>
      <c r="C6" s="93"/>
      <c r="D6" s="93"/>
      <c r="E6" s="140"/>
      <c r="F6" s="93"/>
      <c r="G6" s="93"/>
      <c r="H6" s="93"/>
      <c r="I6" s="93"/>
      <c r="J6" s="93"/>
      <c r="K6" s="93"/>
      <c r="L6" s="93"/>
      <c r="M6" s="93"/>
      <c r="N6" s="136"/>
      <c r="O6" s="35"/>
      <c r="P6" s="93"/>
      <c r="Q6" s="93"/>
    </row>
    <row r="7" spans="1:17" s="77" customFormat="1" ht="54" customHeight="1">
      <c r="A7" s="894" t="s">
        <v>1</v>
      </c>
      <c r="B7" s="896" t="s">
        <v>189</v>
      </c>
      <c r="C7" s="898" t="s">
        <v>325</v>
      </c>
      <c r="D7" s="900" t="s">
        <v>0</v>
      </c>
      <c r="E7" s="905" t="s">
        <v>141</v>
      </c>
      <c r="F7" s="900" t="s">
        <v>170</v>
      </c>
      <c r="G7" s="900" t="s">
        <v>171</v>
      </c>
      <c r="H7" s="900" t="s">
        <v>172</v>
      </c>
      <c r="I7" s="900"/>
      <c r="J7" s="900" t="s">
        <v>173</v>
      </c>
      <c r="K7" s="900"/>
      <c r="L7" s="900" t="s">
        <v>174</v>
      </c>
      <c r="M7" s="900"/>
      <c r="N7" s="903" t="s">
        <v>175</v>
      </c>
    </row>
    <row r="8" spans="1:17" s="77" customFormat="1" ht="30" customHeight="1">
      <c r="A8" s="895"/>
      <c r="B8" s="897"/>
      <c r="C8" s="899"/>
      <c r="D8" s="901"/>
      <c r="E8" s="906"/>
      <c r="F8" s="901"/>
      <c r="G8" s="901"/>
      <c r="H8" s="365" t="s">
        <v>176</v>
      </c>
      <c r="I8" s="754" t="s">
        <v>177</v>
      </c>
      <c r="J8" s="365" t="s">
        <v>176</v>
      </c>
      <c r="K8" s="754" t="s">
        <v>177</v>
      </c>
      <c r="L8" s="365" t="s">
        <v>176</v>
      </c>
      <c r="M8" s="754" t="s">
        <v>177</v>
      </c>
      <c r="N8" s="904"/>
      <c r="O8" s="78"/>
    </row>
    <row r="9" spans="1:17" s="758" customFormat="1" ht="18" customHeight="1">
      <c r="A9" s="385">
        <v>1</v>
      </c>
      <c r="B9" s="446">
        <v>2</v>
      </c>
      <c r="C9" s="229">
        <v>3</v>
      </c>
      <c r="D9" s="229">
        <v>4</v>
      </c>
      <c r="E9" s="391">
        <v>4</v>
      </c>
      <c r="F9" s="229">
        <v>5</v>
      </c>
      <c r="G9" s="229">
        <v>6</v>
      </c>
      <c r="H9" s="229">
        <v>7</v>
      </c>
      <c r="I9" s="229">
        <v>8</v>
      </c>
      <c r="J9" s="229">
        <v>9</v>
      </c>
      <c r="K9" s="229">
        <v>10</v>
      </c>
      <c r="L9" s="229">
        <v>11</v>
      </c>
      <c r="M9" s="229">
        <v>12</v>
      </c>
      <c r="N9" s="229">
        <v>13</v>
      </c>
      <c r="O9" s="757"/>
    </row>
    <row r="10" spans="1:17" s="218" customFormat="1" ht="22.2" customHeight="1">
      <c r="A10" s="91"/>
      <c r="B10" s="592"/>
      <c r="C10" s="235" t="s">
        <v>75</v>
      </c>
      <c r="D10" s="56"/>
      <c r="E10" s="138"/>
      <c r="F10" s="129"/>
      <c r="G10" s="138"/>
      <c r="H10" s="219"/>
      <c r="I10" s="220"/>
      <c r="J10" s="219"/>
      <c r="K10" s="220"/>
      <c r="L10" s="220"/>
      <c r="M10" s="220"/>
      <c r="N10" s="220"/>
    </row>
    <row r="11" spans="1:17" s="217" customFormat="1" ht="42" customHeight="1">
      <c r="A11" s="86">
        <v>1</v>
      </c>
      <c r="B11" s="591" t="s">
        <v>43</v>
      </c>
      <c r="C11" s="40" t="s">
        <v>273</v>
      </c>
      <c r="D11" s="86" t="s">
        <v>7</v>
      </c>
      <c r="E11" s="205" t="s">
        <v>141</v>
      </c>
      <c r="F11" s="194"/>
      <c r="G11" s="772">
        <v>2</v>
      </c>
      <c r="H11" s="208"/>
      <c r="I11" s="196"/>
      <c r="J11" s="208"/>
      <c r="K11" s="196"/>
      <c r="L11" s="208"/>
      <c r="M11" s="208"/>
      <c r="N11" s="208"/>
    </row>
    <row r="12" spans="1:17" s="217" customFormat="1" ht="22.2" customHeight="1">
      <c r="A12" s="414"/>
      <c r="B12" s="593"/>
      <c r="C12" s="88" t="s">
        <v>8</v>
      </c>
      <c r="D12" s="161" t="s">
        <v>2</v>
      </c>
      <c r="E12" s="207" t="s">
        <v>169</v>
      </c>
      <c r="F12" s="204">
        <v>1</v>
      </c>
      <c r="G12" s="204">
        <f>F12*G11</f>
        <v>2</v>
      </c>
      <c r="H12" s="215"/>
      <c r="I12" s="196"/>
      <c r="J12" s="204">
        <v>0</v>
      </c>
      <c r="K12" s="196">
        <f>J12*G12</f>
        <v>0</v>
      </c>
      <c r="L12" s="208"/>
      <c r="M12" s="208"/>
      <c r="N12" s="208">
        <f>I12+K12+M12</f>
        <v>0</v>
      </c>
    </row>
    <row r="13" spans="1:17" s="217" customFormat="1" ht="22.2" customHeight="1">
      <c r="A13" s="414"/>
      <c r="B13" s="593"/>
      <c r="C13" s="88" t="s">
        <v>28</v>
      </c>
      <c r="D13" s="161" t="s">
        <v>2</v>
      </c>
      <c r="E13" s="207" t="s">
        <v>169</v>
      </c>
      <c r="F13" s="204"/>
      <c r="G13" s="204">
        <f>F13*G11</f>
        <v>0</v>
      </c>
      <c r="H13" s="215"/>
      <c r="I13" s="196"/>
      <c r="J13" s="204"/>
      <c r="K13" s="196"/>
      <c r="L13" s="196">
        <v>0</v>
      </c>
      <c r="M13" s="208">
        <f>L13*G13</f>
        <v>0</v>
      </c>
      <c r="N13" s="208">
        <f>I13+K13+M13</f>
        <v>0</v>
      </c>
    </row>
    <row r="14" spans="1:17" s="217" customFormat="1" ht="36" customHeight="1">
      <c r="A14" s="27"/>
      <c r="B14" s="595" t="s">
        <v>275</v>
      </c>
      <c r="C14" s="415" t="s">
        <v>274</v>
      </c>
      <c r="D14" s="27" t="s">
        <v>7</v>
      </c>
      <c r="E14" s="453" t="s">
        <v>141</v>
      </c>
      <c r="F14" s="210">
        <v>1</v>
      </c>
      <c r="G14" s="204">
        <f>F14*G11</f>
        <v>2</v>
      </c>
      <c r="H14" s="204">
        <v>0</v>
      </c>
      <c r="I14" s="196">
        <f>H14*G14</f>
        <v>0</v>
      </c>
      <c r="J14" s="204"/>
      <c r="K14" s="196"/>
      <c r="L14" s="208"/>
      <c r="M14" s="208">
        <f>L14*G14</f>
        <v>0</v>
      </c>
      <c r="N14" s="208">
        <f>I14+K14+M14</f>
        <v>0</v>
      </c>
    </row>
    <row r="15" spans="1:17" s="217" customFormat="1" ht="22.2" customHeight="1">
      <c r="A15" s="414"/>
      <c r="B15" s="593"/>
      <c r="C15" s="88" t="s">
        <v>27</v>
      </c>
      <c r="D15" s="161" t="s">
        <v>2</v>
      </c>
      <c r="E15" s="207" t="s">
        <v>169</v>
      </c>
      <c r="F15" s="204"/>
      <c r="G15" s="204">
        <f>F15*G11</f>
        <v>0</v>
      </c>
      <c r="H15" s="196">
        <v>0</v>
      </c>
      <c r="I15" s="196">
        <f>H15*G15</f>
        <v>0</v>
      </c>
      <c r="J15" s="204"/>
      <c r="K15" s="196"/>
      <c r="L15" s="208"/>
      <c r="M15" s="208">
        <f>L15*G15</f>
        <v>0</v>
      </c>
      <c r="N15" s="208">
        <f>I15+K15+M15</f>
        <v>0</v>
      </c>
    </row>
    <row r="16" spans="1:17" s="217" customFormat="1" ht="22.2" customHeight="1">
      <c r="A16" s="2">
        <f>A11+1</f>
        <v>2</v>
      </c>
      <c r="B16" s="447" t="s">
        <v>32</v>
      </c>
      <c r="C16" s="20" t="s">
        <v>35</v>
      </c>
      <c r="D16" s="160" t="s">
        <v>7</v>
      </c>
      <c r="E16" s="205" t="s">
        <v>141</v>
      </c>
      <c r="F16" s="205"/>
      <c r="G16" s="772">
        <f>G11</f>
        <v>2</v>
      </c>
      <c r="H16" s="196"/>
      <c r="I16" s="196"/>
      <c r="J16" s="196"/>
      <c r="K16" s="196"/>
      <c r="L16" s="208"/>
      <c r="M16" s="208"/>
      <c r="N16" s="208"/>
    </row>
    <row r="17" spans="1:17" s="217" customFormat="1" ht="22.2" customHeight="1">
      <c r="A17" s="2"/>
      <c r="B17" s="424"/>
      <c r="C17" s="7" t="s">
        <v>8</v>
      </c>
      <c r="D17" s="27" t="str">
        <f>D16</f>
        <v>cali</v>
      </c>
      <c r="E17" s="453" t="s">
        <v>141</v>
      </c>
      <c r="F17" s="204">
        <v>1</v>
      </c>
      <c r="G17" s="204">
        <f>F17*G16</f>
        <v>2</v>
      </c>
      <c r="H17" s="196"/>
      <c r="I17" s="196"/>
      <c r="J17" s="196">
        <v>0</v>
      </c>
      <c r="K17" s="196">
        <f>J17*G17</f>
        <v>0</v>
      </c>
      <c r="L17" s="208"/>
      <c r="M17" s="208"/>
      <c r="N17" s="208">
        <f>I17+K17+M17</f>
        <v>0</v>
      </c>
    </row>
    <row r="18" spans="1:17" s="217" customFormat="1" ht="22.2" customHeight="1">
      <c r="A18" s="2"/>
      <c r="B18" s="424"/>
      <c r="C18" s="7" t="s">
        <v>28</v>
      </c>
      <c r="D18" s="27" t="s">
        <v>2</v>
      </c>
      <c r="E18" s="453" t="s">
        <v>169</v>
      </c>
      <c r="F18" s="204"/>
      <c r="G18" s="204">
        <f>F18*G16</f>
        <v>0</v>
      </c>
      <c r="H18" s="196"/>
      <c r="I18" s="196"/>
      <c r="J18" s="196"/>
      <c r="K18" s="196"/>
      <c r="L18" s="196">
        <v>0</v>
      </c>
      <c r="M18" s="208">
        <f>L18*G18</f>
        <v>0</v>
      </c>
      <c r="N18" s="208">
        <f>I18+K18+M18</f>
        <v>0</v>
      </c>
    </row>
    <row r="19" spans="1:17" s="217" customFormat="1" ht="22.2" customHeight="1">
      <c r="A19" s="155"/>
      <c r="B19" s="589" t="s">
        <v>53</v>
      </c>
      <c r="C19" s="26" t="s">
        <v>553</v>
      </c>
      <c r="D19" s="155" t="s">
        <v>7</v>
      </c>
      <c r="E19" s="453" t="s">
        <v>141</v>
      </c>
      <c r="F19" s="210">
        <v>1</v>
      </c>
      <c r="G19" s="216">
        <v>10</v>
      </c>
      <c r="H19" s="196">
        <v>0</v>
      </c>
      <c r="I19" s="196">
        <f>G19*H19</f>
        <v>0</v>
      </c>
      <c r="J19" s="196"/>
      <c r="K19" s="196"/>
      <c r="L19" s="208"/>
      <c r="M19" s="208">
        <f>L19*G19</f>
        <v>0</v>
      </c>
      <c r="N19" s="208">
        <f>M19+K19+I19</f>
        <v>0</v>
      </c>
    </row>
    <row r="20" spans="1:17" s="217" customFormat="1" ht="22.2" customHeight="1">
      <c r="A20" s="155"/>
      <c r="B20" s="589"/>
      <c r="C20" s="26" t="s">
        <v>36</v>
      </c>
      <c r="D20" s="155" t="s">
        <v>44</v>
      </c>
      <c r="E20" s="203" t="s">
        <v>146</v>
      </c>
      <c r="F20" s="210">
        <v>1</v>
      </c>
      <c r="G20" s="216">
        <v>1</v>
      </c>
      <c r="H20" s="196">
        <v>0</v>
      </c>
      <c r="I20" s="196">
        <f>G20*H20</f>
        <v>0</v>
      </c>
      <c r="J20" s="196"/>
      <c r="K20" s="196"/>
      <c r="L20" s="208"/>
      <c r="M20" s="208">
        <f>L20*G20</f>
        <v>0</v>
      </c>
      <c r="N20" s="208">
        <f>M20+K20+I20</f>
        <v>0</v>
      </c>
    </row>
    <row r="21" spans="1:17" s="217" customFormat="1" ht="22.2" customHeight="1">
      <c r="A21" s="2"/>
      <c r="B21" s="424"/>
      <c r="C21" s="7" t="s">
        <v>27</v>
      </c>
      <c r="D21" s="27" t="s">
        <v>2</v>
      </c>
      <c r="E21" s="207" t="s">
        <v>169</v>
      </c>
      <c r="F21" s="204"/>
      <c r="G21" s="204">
        <f>F21*G16</f>
        <v>0</v>
      </c>
      <c r="H21" s="196">
        <v>0</v>
      </c>
      <c r="I21" s="196">
        <f>H21*G21</f>
        <v>0</v>
      </c>
      <c r="J21" s="196"/>
      <c r="K21" s="196"/>
      <c r="L21" s="208"/>
      <c r="M21" s="208">
        <f>L21*G21</f>
        <v>0</v>
      </c>
      <c r="N21" s="208">
        <f>I21+K21+M21</f>
        <v>0</v>
      </c>
    </row>
    <row r="22" spans="1:17" s="217" customFormat="1" ht="22.2" customHeight="1">
      <c r="A22" s="156"/>
      <c r="B22" s="590"/>
      <c r="C22" s="157" t="s">
        <v>62</v>
      </c>
      <c r="D22" s="95"/>
      <c r="E22" s="212"/>
      <c r="F22" s="212"/>
      <c r="G22" s="212"/>
      <c r="H22" s="212"/>
      <c r="I22" s="196"/>
      <c r="J22" s="212"/>
      <c r="K22" s="196"/>
      <c r="L22" s="208"/>
      <c r="M22" s="208"/>
      <c r="N22" s="208"/>
    </row>
    <row r="23" spans="1:17" s="217" customFormat="1" ht="54" customHeight="1">
      <c r="A23" s="2">
        <f>A16+1</f>
        <v>3</v>
      </c>
      <c r="B23" s="447" t="s">
        <v>17</v>
      </c>
      <c r="C23" s="20" t="s">
        <v>63</v>
      </c>
      <c r="D23" s="160" t="s">
        <v>7</v>
      </c>
      <c r="E23" s="205" t="s">
        <v>141</v>
      </c>
      <c r="F23" s="205"/>
      <c r="G23" s="206">
        <f>SUM(G25:G26)</f>
        <v>4</v>
      </c>
      <c r="H23" s="196"/>
      <c r="I23" s="196"/>
      <c r="J23" s="196"/>
      <c r="K23" s="196"/>
      <c r="L23" s="208"/>
      <c r="M23" s="208"/>
      <c r="N23" s="208"/>
    </row>
    <row r="24" spans="1:17" s="217" customFormat="1" ht="22.2" customHeight="1">
      <c r="A24" s="2"/>
      <c r="B24" s="424"/>
      <c r="C24" s="7" t="s">
        <v>8</v>
      </c>
      <c r="D24" s="27" t="s">
        <v>2</v>
      </c>
      <c r="E24" s="207" t="s">
        <v>169</v>
      </c>
      <c r="F24" s="209">
        <v>1</v>
      </c>
      <c r="G24" s="204">
        <f>F24*G23</f>
        <v>4</v>
      </c>
      <c r="H24" s="196"/>
      <c r="I24" s="196"/>
      <c r="J24" s="196">
        <v>0</v>
      </c>
      <c r="K24" s="196">
        <f>J24*G24</f>
        <v>0</v>
      </c>
      <c r="L24" s="208"/>
      <c r="M24" s="208"/>
      <c r="N24" s="208">
        <f>I24+K24+M24</f>
        <v>0</v>
      </c>
    </row>
    <row r="25" spans="1:17" s="217" customFormat="1" ht="39" customHeight="1">
      <c r="A25" s="27"/>
      <c r="B25" s="447"/>
      <c r="C25" s="26" t="s">
        <v>580</v>
      </c>
      <c r="D25" s="27" t="s">
        <v>7</v>
      </c>
      <c r="E25" s="453" t="s">
        <v>141</v>
      </c>
      <c r="F25" s="210">
        <v>1</v>
      </c>
      <c r="G25" s="209">
        <v>1</v>
      </c>
      <c r="H25" s="196">
        <v>0</v>
      </c>
      <c r="I25" s="196">
        <f>H25*G25</f>
        <v>0</v>
      </c>
      <c r="J25" s="196"/>
      <c r="K25" s="196"/>
      <c r="L25" s="208"/>
      <c r="M25" s="208"/>
      <c r="N25" s="208">
        <f>I25+K25+M25</f>
        <v>0</v>
      </c>
    </row>
    <row r="26" spans="1:17" s="217" customFormat="1" ht="39" customHeight="1">
      <c r="A26" s="27"/>
      <c r="B26" s="447"/>
      <c r="C26" s="26" t="s">
        <v>581</v>
      </c>
      <c r="D26" s="27" t="s">
        <v>7</v>
      </c>
      <c r="E26" s="453" t="s">
        <v>141</v>
      </c>
      <c r="F26" s="210">
        <v>1</v>
      </c>
      <c r="G26" s="209">
        <v>3</v>
      </c>
      <c r="H26" s="196">
        <v>0</v>
      </c>
      <c r="I26" s="196">
        <f>H26*G26</f>
        <v>0</v>
      </c>
      <c r="J26" s="196"/>
      <c r="K26" s="196"/>
      <c r="L26" s="208"/>
      <c r="M26" s="208"/>
      <c r="N26" s="208">
        <f>I26+K26+M26</f>
        <v>0</v>
      </c>
    </row>
    <row r="27" spans="1:17" s="217" customFormat="1" ht="22.2" customHeight="1">
      <c r="A27" s="86"/>
      <c r="B27" s="591"/>
      <c r="C27" s="40"/>
      <c r="D27" s="86"/>
      <c r="E27" s="194"/>
      <c r="F27" s="194"/>
      <c r="G27" s="214"/>
      <c r="H27" s="194"/>
      <c r="I27" s="413"/>
      <c r="J27" s="194"/>
      <c r="K27" s="413"/>
      <c r="L27" s="208"/>
      <c r="M27" s="208"/>
      <c r="N27" s="208"/>
    </row>
    <row r="28" spans="1:17" s="17" customFormat="1" ht="18" customHeight="1">
      <c r="A28" s="386"/>
      <c r="B28" s="448"/>
      <c r="C28" s="387" t="s">
        <v>5</v>
      </c>
      <c r="D28" s="387"/>
      <c r="E28" s="388"/>
      <c r="F28" s="388"/>
      <c r="G28" s="388"/>
      <c r="H28" s="388"/>
      <c r="I28" s="389">
        <f>SUM(I11:I26)</f>
        <v>0</v>
      </c>
      <c r="J28" s="389"/>
      <c r="K28" s="389">
        <f>SUM(K10:K26)</f>
        <v>0</v>
      </c>
      <c r="L28" s="389"/>
      <c r="M28" s="389">
        <f>SUM(M10:M26)</f>
        <v>0</v>
      </c>
      <c r="N28" s="389">
        <f>SUM(N10:N26)</f>
        <v>0</v>
      </c>
      <c r="O28" s="144"/>
      <c r="P28" s="22"/>
      <c r="Q28" s="16"/>
    </row>
    <row r="29" spans="1:17" s="13" customFormat="1" ht="41.25" customHeight="1">
      <c r="A29" s="21"/>
      <c r="B29" s="441"/>
      <c r="C29" s="2" t="s">
        <v>102</v>
      </c>
      <c r="D29" s="10">
        <v>0.03</v>
      </c>
      <c r="E29" s="298"/>
      <c r="F29" s="261"/>
      <c r="G29" s="197"/>
      <c r="H29" s="124"/>
      <c r="I29" s="198"/>
      <c r="J29" s="198"/>
      <c r="K29" s="198"/>
      <c r="L29" s="198"/>
      <c r="M29" s="198"/>
      <c r="N29" s="199">
        <f>I28*D29</f>
        <v>0</v>
      </c>
      <c r="O29" s="98"/>
    </row>
    <row r="30" spans="1:17" s="17" customFormat="1" ht="18" customHeight="1">
      <c r="A30" s="21"/>
      <c r="B30" s="441"/>
      <c r="C30" s="15" t="s">
        <v>5</v>
      </c>
      <c r="D30" s="11"/>
      <c r="E30" s="267"/>
      <c r="F30" s="261"/>
      <c r="G30" s="190"/>
      <c r="H30" s="190"/>
      <c r="I30" s="224"/>
      <c r="J30" s="224"/>
      <c r="K30" s="224"/>
      <c r="L30" s="224"/>
      <c r="M30" s="224"/>
      <c r="N30" s="199">
        <f>SUM(N28:N29)</f>
        <v>0</v>
      </c>
      <c r="O30" s="97"/>
    </row>
    <row r="31" spans="1:17" s="64" customFormat="1" ht="18" customHeight="1">
      <c r="A31" s="104"/>
      <c r="B31" s="443"/>
      <c r="C31" s="29" t="s">
        <v>69</v>
      </c>
      <c r="D31" s="114">
        <v>0.08</v>
      </c>
      <c r="E31" s="300"/>
      <c r="F31" s="268"/>
      <c r="G31" s="269"/>
      <c r="H31" s="133"/>
      <c r="I31" s="270"/>
      <c r="J31" s="270"/>
      <c r="K31" s="270"/>
      <c r="L31" s="270"/>
      <c r="M31" s="270"/>
      <c r="N31" s="199">
        <f>N30*D31</f>
        <v>0</v>
      </c>
    </row>
    <row r="32" spans="1:17" s="64" customFormat="1" ht="18" customHeight="1">
      <c r="A32" s="104"/>
      <c r="B32" s="443"/>
      <c r="C32" s="28" t="s">
        <v>5</v>
      </c>
      <c r="D32" s="30"/>
      <c r="E32" s="301"/>
      <c r="F32" s="268"/>
      <c r="G32" s="133"/>
      <c r="H32" s="133"/>
      <c r="I32" s="270"/>
      <c r="J32" s="270"/>
      <c r="K32" s="270"/>
      <c r="L32" s="270"/>
      <c r="M32" s="270"/>
      <c r="N32" s="247">
        <f>SUM(N30:N31)</f>
        <v>0</v>
      </c>
    </row>
    <row r="33" spans="1:15" s="64" customFormat="1" ht="18" customHeight="1">
      <c r="A33" s="104"/>
      <c r="B33" s="443"/>
      <c r="C33" s="2" t="s">
        <v>199</v>
      </c>
      <c r="D33" s="114">
        <v>0.08</v>
      </c>
      <c r="E33" s="300"/>
      <c r="F33" s="268"/>
      <c r="G33" s="269"/>
      <c r="H33" s="133"/>
      <c r="I33" s="270"/>
      <c r="J33" s="270"/>
      <c r="K33" s="270"/>
      <c r="L33" s="270"/>
      <c r="M33" s="270"/>
      <c r="N33" s="247">
        <f>N32*D33</f>
        <v>0</v>
      </c>
    </row>
    <row r="34" spans="1:15" s="101" customFormat="1" ht="21" customHeight="1" thickBot="1">
      <c r="A34" s="366"/>
      <c r="B34" s="426"/>
      <c r="C34" s="367" t="s">
        <v>5</v>
      </c>
      <c r="D34" s="367"/>
      <c r="E34" s="368"/>
      <c r="F34" s="369"/>
      <c r="G34" s="369"/>
      <c r="H34" s="368"/>
      <c r="I34" s="370"/>
      <c r="J34" s="370"/>
      <c r="K34" s="370"/>
      <c r="L34" s="370"/>
      <c r="M34" s="370"/>
      <c r="N34" s="371">
        <f>SUM(N32:N33)</f>
        <v>0</v>
      </c>
      <c r="O34" s="146"/>
    </row>
    <row r="35" spans="1:15" s="217" customFormat="1" ht="22.2" customHeight="1">
      <c r="A35" s="13"/>
      <c r="B35" s="489"/>
      <c r="C35" s="13"/>
      <c r="D35" s="18"/>
      <c r="E35" s="132"/>
      <c r="F35" s="18"/>
      <c r="G35" s="18"/>
      <c r="H35" s="18"/>
      <c r="I35" s="18"/>
      <c r="J35" s="18"/>
      <c r="K35" s="18"/>
      <c r="L35" s="18"/>
      <c r="M35" s="18"/>
      <c r="N35" s="32"/>
    </row>
    <row r="36" spans="1:15" s="217" customFormat="1" ht="22.2" customHeight="1">
      <c r="A36" s="13"/>
      <c r="B36" s="489"/>
      <c r="C36" s="13"/>
      <c r="D36" s="18"/>
      <c r="E36" s="132"/>
      <c r="F36" s="18"/>
      <c r="G36" s="18"/>
      <c r="H36" s="18"/>
      <c r="I36" s="18"/>
      <c r="J36" s="18"/>
      <c r="K36" s="18"/>
      <c r="L36" s="18"/>
      <c r="M36" s="18"/>
      <c r="N36" s="32"/>
    </row>
    <row r="37" spans="1:15" ht="22.2" customHeight="1">
      <c r="A37" s="13"/>
      <c r="B37" s="489"/>
      <c r="C37" s="13"/>
      <c r="D37" s="18"/>
      <c r="E37" s="132"/>
      <c r="F37" s="18"/>
      <c r="G37" s="18"/>
      <c r="H37" s="18"/>
      <c r="I37" s="18"/>
      <c r="J37" s="18"/>
      <c r="K37" s="18"/>
      <c r="L37" s="18"/>
      <c r="M37" s="18"/>
      <c r="N37" s="32"/>
    </row>
    <row r="38" spans="1:15">
      <c r="A38" s="31"/>
      <c r="B38" s="356"/>
      <c r="C38" s="189"/>
      <c r="D38" s="37"/>
      <c r="E38" s="191"/>
      <c r="F38" s="37"/>
      <c r="G38" s="18"/>
      <c r="H38" s="18"/>
      <c r="I38" s="18"/>
      <c r="J38" s="37"/>
      <c r="K38" s="37"/>
      <c r="L38" s="37"/>
      <c r="M38" s="37"/>
      <c r="N38" s="94"/>
    </row>
    <row r="39" spans="1:15">
      <c r="A39" s="13"/>
      <c r="B39" s="489"/>
      <c r="C39" s="18"/>
      <c r="D39" s="18"/>
      <c r="E39" s="132"/>
      <c r="F39" s="13"/>
      <c r="G39" s="18"/>
      <c r="H39" s="13"/>
      <c r="I39" s="13"/>
      <c r="J39" s="13"/>
      <c r="K39" s="13"/>
      <c r="L39" s="87"/>
      <c r="M39" s="13"/>
      <c r="N39" s="13"/>
    </row>
    <row r="40" spans="1:15">
      <c r="A40" s="13"/>
      <c r="B40" s="489"/>
      <c r="C40" s="18"/>
      <c r="D40" s="18"/>
      <c r="E40" s="132"/>
      <c r="F40" s="13"/>
      <c r="G40" s="18"/>
      <c r="H40" s="13"/>
      <c r="I40" s="13"/>
      <c r="J40" s="13"/>
      <c r="K40" s="13"/>
      <c r="L40" s="87"/>
      <c r="M40" s="13"/>
      <c r="N40" s="13"/>
    </row>
  </sheetData>
  <autoFilter ref="A9:N25"/>
  <mergeCells count="17">
    <mergeCell ref="H7:I7"/>
    <mergeCell ref="J7:K7"/>
    <mergeCell ref="L7:M7"/>
    <mergeCell ref="N7:N8"/>
    <mergeCell ref="E7:E8"/>
    <mergeCell ref="F7:F8"/>
    <mergeCell ref="G7:G8"/>
    <mergeCell ref="A7:A8"/>
    <mergeCell ref="B7:B8"/>
    <mergeCell ref="C7:C8"/>
    <mergeCell ref="D7:D8"/>
    <mergeCell ref="A1:C1"/>
    <mergeCell ref="F1:M1"/>
    <mergeCell ref="A5:C5"/>
    <mergeCell ref="A3:C3"/>
    <mergeCell ref="F3:M3"/>
    <mergeCell ref="F5:M5"/>
  </mergeCells>
  <pageMargins left="0" right="0" top="0.75" bottom="0.75" header="0.3" footer="0.3"/>
  <pageSetup scale="58" orientation="landscape" r:id="rId1"/>
  <headerFooter>
    <oddFooter>Page &amp;P of &amp;N</oddFooter>
  </headerFooter>
  <ignoredErrors>
    <ignoredError sqref="A40:C41 F40:N41 D40:D41 A27:A28 A10 A35:A39 A12:A25" formula="1"/>
    <ignoredError sqref="K12:N12 K17:N17 B10:C10 K24:N24 F10:N10 F14:G14 F12:I12 F20:G20 G17:I17 F27:N27 F24:I24 B39:C39 F39:N39 J38:N38 F35:N36 D27:D28 B27:C28 G37:N37 D39 B37:B38 F11 H11:N11 F25 I25:N25 D10:D22 F23 H23:N23 F28:H28 J28 L28 D35:D36 B35:C36 F22:N22 G21 I21:N21 F16:N16 G15 I15:N15 G13:K13 M13:N13 G18:K18 M18:N18 B12:C13 B11 I14:N14 B15:C18 D24:D25 B20:C24 B19 F19:G19 I19:N19 I20:N20" twoDigitTextYear="1" formula="1"/>
    <ignoredError sqref="O27:O28 O10:O25 O35:O3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16</vt:i4>
      </vt:variant>
    </vt:vector>
  </HeadingPairs>
  <TitlesOfParts>
    <vt:vector size="26" baseType="lpstr">
      <vt:lpstr>თავფურცელ</vt:lpstr>
      <vt:lpstr>კრებსითი GEO</vt:lpstr>
      <vt:lpstr>1-1</vt:lpstr>
      <vt:lpstr>1-2</vt:lpstr>
      <vt:lpstr>1-3</vt:lpstr>
      <vt:lpstr>1-4</vt:lpstr>
      <vt:lpstr>1-5</vt:lpstr>
      <vt:lpstr>1-6</vt:lpstr>
      <vt:lpstr>1-7</vt:lpstr>
      <vt:lpstr>&amp;&amp;&amp;</vt:lpstr>
      <vt:lpstr>'1-1'!Print_Area</vt:lpstr>
      <vt:lpstr>'1-2'!Print_Area</vt:lpstr>
      <vt:lpstr>'1-3'!Print_Area</vt:lpstr>
      <vt:lpstr>'1-4'!Print_Area</vt:lpstr>
      <vt:lpstr>'1-5'!Print_Area</vt:lpstr>
      <vt:lpstr>'1-6'!Print_Area</vt:lpstr>
      <vt:lpstr>'1-7'!Print_Area</vt:lpstr>
      <vt:lpstr>თავფურცელ!Print_Area</vt:lpstr>
      <vt:lpstr>'კრებსითი GEO'!Print_Area</vt:lpstr>
      <vt:lpstr>'1-1'!Print_Titles</vt:lpstr>
      <vt:lpstr>'1-2'!Print_Titles</vt:lpstr>
      <vt:lpstr>'1-3'!Print_Titles</vt:lpstr>
      <vt:lpstr>'1-4'!Print_Titles</vt:lpstr>
      <vt:lpstr>'1-5'!Print_Titles</vt:lpstr>
      <vt:lpstr>'1-6'!Print_Titles</vt:lpstr>
      <vt:lpstr>'1-7'!Print_Titles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Giorgi Loladze</cp:lastModifiedBy>
  <cp:lastPrinted>2021-04-02T12:36:50Z</cp:lastPrinted>
  <dcterms:created xsi:type="dcterms:W3CDTF">2004-08-24T15:11:32Z</dcterms:created>
  <dcterms:modified xsi:type="dcterms:W3CDTF">2021-04-05T08:17:16Z</dcterms:modified>
</cp:coreProperties>
</file>